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ommon2\22_技術総括部\100文書管理（規程類・帳票・マニュアルなど）\1_性能評価(ロック解除：seinou)\HP住-1025_省エネルギー性能等判定計算書\HPJ-1025-2\"/>
    </mc:Choice>
  </mc:AlternateContent>
  <xr:revisionPtr revIDLastSave="0" documentId="13_ncr:1_{7A5FCD32-BDD9-4C41-9308-F01251BFBED5}" xr6:coauthVersionLast="47" xr6:coauthVersionMax="47" xr10:uidLastSave="{00000000-0000-0000-0000-000000000000}"/>
  <bookViews>
    <workbookView xWindow="780" yWindow="435" windowWidth="28020" windowHeight="15045" xr2:uid="{3B6107DE-6419-4BCC-894D-B5301F1D6C46}"/>
  </bookViews>
  <sheets>
    <sheet name="計算書 (記入例)" sheetId="6" r:id="rId1"/>
    <sheet name="計算書" sheetId="7" r:id="rId2"/>
  </sheets>
  <definedNames>
    <definedName name="_xlnm.Print_Area" localSheetId="1">計算書!$A$1:$O$57</definedName>
    <definedName name="_xlnm.Print_Area" localSheetId="0">'計算書 (記入例)'!$A$1:$O$57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1" i="6" l="1"/>
  <c r="C51" i="7"/>
  <c r="G51" i="7" s="1"/>
  <c r="H51" i="7" s="1"/>
  <c r="C51" i="6"/>
  <c r="C50" i="7"/>
  <c r="C50" i="6"/>
  <c r="B55" i="6" s="1"/>
  <c r="G56" i="6" s="1"/>
  <c r="E33" i="7"/>
  <c r="E34" i="7" s="1"/>
  <c r="E35" i="7" s="1"/>
  <c r="E33" i="6"/>
  <c r="E34" i="6" s="1"/>
  <c r="E35" i="6" s="1"/>
  <c r="V31" i="7"/>
  <c r="B55" i="7"/>
  <c r="V30" i="7" s="1"/>
  <c r="K50" i="7"/>
  <c r="L50" i="7" s="1"/>
  <c r="C42" i="7"/>
  <c r="V32" i="7"/>
  <c r="L33" i="7" s="1"/>
  <c r="L34" i="7" s="1"/>
  <c r="L35" i="7" s="1"/>
  <c r="V29" i="7"/>
  <c r="C42" i="6"/>
  <c r="V29" i="6"/>
  <c r="K56" i="6" l="1"/>
  <c r="M50" i="7"/>
  <c r="N50" i="7" s="1"/>
  <c r="G56" i="7"/>
  <c r="K56" i="7"/>
  <c r="G43" i="7"/>
  <c r="I43" i="7" s="1"/>
  <c r="G42" i="7"/>
  <c r="E44" i="7"/>
  <c r="I44" i="7" s="1"/>
  <c r="E42" i="7"/>
  <c r="I42" i="7" s="1"/>
  <c r="E43" i="7"/>
  <c r="M50" i="6"/>
  <c r="N50" i="6" s="1"/>
  <c r="V32" i="6"/>
  <c r="E42" i="6"/>
  <c r="L34" i="6" l="1"/>
  <c r="L35" i="6" s="1"/>
  <c r="G43" i="6" s="1"/>
  <c r="L33" i="6"/>
  <c r="K50" i="6"/>
  <c r="L50" i="6" s="1"/>
  <c r="E43" i="6"/>
  <c r="E44" i="6"/>
  <c r="I44" i="6" s="1"/>
  <c r="G51" i="6"/>
  <c r="H51" i="6" s="1"/>
  <c r="I43" i="6" l="1"/>
  <c r="G42" i="6"/>
  <c r="I42" i="6" s="1"/>
  <c r="V30" i="6"/>
</calcChain>
</file>

<file path=xl/sharedStrings.xml><?xml version="1.0" encoding="utf-8"?>
<sst xmlns="http://schemas.openxmlformats.org/spreadsheetml/2006/main" count="263" uniqueCount="105">
  <si>
    <t>等級7</t>
    <rPh sb="0" eb="2">
      <t>トウキュウ</t>
    </rPh>
    <phoneticPr fontId="3"/>
  </si>
  <si>
    <t>等級6</t>
    <rPh sb="0" eb="2">
      <t>トウキュウ</t>
    </rPh>
    <phoneticPr fontId="3"/>
  </si>
  <si>
    <t>等級5</t>
    <rPh sb="0" eb="2">
      <t>トウキュウ</t>
    </rPh>
    <phoneticPr fontId="3"/>
  </si>
  <si>
    <t>等級4</t>
    <rPh sb="0" eb="2">
      <t>トウキュウ</t>
    </rPh>
    <phoneticPr fontId="3"/>
  </si>
  <si>
    <t>UA値</t>
    <rPh sb="2" eb="3">
      <t>アタイ</t>
    </rPh>
    <phoneticPr fontId="3"/>
  </si>
  <si>
    <t>省エネ基準</t>
    <rPh sb="0" eb="1">
      <t>ショウ</t>
    </rPh>
    <rPh sb="3" eb="5">
      <t>キジュン</t>
    </rPh>
    <phoneticPr fontId="3"/>
  </si>
  <si>
    <t>ZEH+</t>
    <phoneticPr fontId="3"/>
  </si>
  <si>
    <t>地域区分</t>
    <rPh sb="0" eb="2">
      <t>チイキ</t>
    </rPh>
    <rPh sb="2" eb="4">
      <t>クブン</t>
    </rPh>
    <phoneticPr fontId="3"/>
  </si>
  <si>
    <t>地域</t>
    <rPh sb="0" eb="2">
      <t>チイキ</t>
    </rPh>
    <phoneticPr fontId="3"/>
  </si>
  <si>
    <t>㎡</t>
    <phoneticPr fontId="3"/>
  </si>
  <si>
    <t>取得不可</t>
    <rPh sb="0" eb="2">
      <t>シュトク</t>
    </rPh>
    <rPh sb="2" eb="4">
      <t>フカ</t>
    </rPh>
    <phoneticPr fontId="3"/>
  </si>
  <si>
    <t>発電設備の
発電量のうち自家消費分</t>
    <rPh sb="0" eb="2">
      <t>ハツデン</t>
    </rPh>
    <rPh sb="2" eb="4">
      <t>セツビ</t>
    </rPh>
    <rPh sb="6" eb="8">
      <t>ハツデン</t>
    </rPh>
    <rPh sb="8" eb="9">
      <t>リョウ</t>
    </rPh>
    <rPh sb="12" eb="14">
      <t>ジカ</t>
    </rPh>
    <rPh sb="14" eb="16">
      <t>ショウヒ</t>
    </rPh>
    <rPh sb="16" eb="17">
      <t>ブン</t>
    </rPh>
    <phoneticPr fontId="3"/>
  </si>
  <si>
    <t>合計</t>
    <rPh sb="0" eb="2">
      <t>ゴウケイ</t>
    </rPh>
    <phoneticPr fontId="3"/>
  </si>
  <si>
    <t>発電量（太陽光発電）</t>
    <rPh sb="0" eb="2">
      <t>ハツデン</t>
    </rPh>
    <rPh sb="2" eb="3">
      <t>リョウ</t>
    </rPh>
    <rPh sb="4" eb="7">
      <t>タイヨウコウ</t>
    </rPh>
    <rPh sb="7" eb="9">
      <t>ハツデン</t>
    </rPh>
    <phoneticPr fontId="3"/>
  </si>
  <si>
    <t>売電量（コージェネレーション）</t>
    <rPh sb="0" eb="2">
      <t>バイデン</t>
    </rPh>
    <rPh sb="2" eb="3">
      <t>リョウ</t>
    </rPh>
    <phoneticPr fontId="3"/>
  </si>
  <si>
    <t>売電量（太陽光発電）</t>
    <rPh sb="0" eb="2">
      <t>バイデン</t>
    </rPh>
    <rPh sb="2" eb="3">
      <t>リョウ</t>
    </rPh>
    <rPh sb="4" eb="7">
      <t>タイヨウコウ</t>
    </rPh>
    <rPh sb="7" eb="9">
      <t>ハツデン</t>
    </rPh>
    <phoneticPr fontId="3"/>
  </si>
  <si>
    <t>再生可能エネルギー等を除いた</t>
    <rPh sb="0" eb="2">
      <t>サイセイ</t>
    </rPh>
    <rPh sb="2" eb="4">
      <t>カノウ</t>
    </rPh>
    <rPh sb="9" eb="10">
      <t>トウ</t>
    </rPh>
    <phoneticPr fontId="3"/>
  </si>
  <si>
    <t>設計一次エネルギー消費量</t>
    <rPh sb="0" eb="2">
      <t>セッケイ</t>
    </rPh>
    <rPh sb="2" eb="4">
      <t>イチジ</t>
    </rPh>
    <rPh sb="9" eb="12">
      <t>ショウヒリョウ</t>
    </rPh>
    <phoneticPr fontId="3"/>
  </si>
  <si>
    <t>ＧJ /年</t>
    <rPh sb="4" eb="5">
      <t>ネン</t>
    </rPh>
    <phoneticPr fontId="3"/>
  </si>
  <si>
    <t>エネルギー消費削減量</t>
    <phoneticPr fontId="3"/>
  </si>
  <si>
    <t>（その他除く）</t>
    <rPh sb="3" eb="4">
      <t>タ</t>
    </rPh>
    <rPh sb="4" eb="5">
      <t>ノゾ</t>
    </rPh>
    <phoneticPr fontId="3"/>
  </si>
  <si>
    <t>％</t>
    <phoneticPr fontId="3"/>
  </si>
  <si>
    <t>ηAC値</t>
    <rPh sb="3" eb="4">
      <t>アタイ</t>
    </rPh>
    <phoneticPr fontId="3"/>
  </si>
  <si>
    <t>暖房設備</t>
    <phoneticPr fontId="2"/>
  </si>
  <si>
    <t>冷房設備</t>
    <phoneticPr fontId="2"/>
  </si>
  <si>
    <t>換気設備</t>
    <phoneticPr fontId="2"/>
  </si>
  <si>
    <t>給湯設備</t>
    <phoneticPr fontId="2"/>
  </si>
  <si>
    <t>照明設備</t>
    <phoneticPr fontId="2"/>
  </si>
  <si>
    <t>その他の設備</t>
    <phoneticPr fontId="2"/>
  </si>
  <si>
    <t>一次エネルギー消費量 
（1戸当り）</t>
    <phoneticPr fontId="2"/>
  </si>
  <si>
    <t>太陽光発電（PV)</t>
    <rPh sb="0" eb="3">
      <t>タイヨウコウ</t>
    </rPh>
    <rPh sb="3" eb="5">
      <t>ハツデン</t>
    </rPh>
    <phoneticPr fontId="3"/>
  </si>
  <si>
    <t>コージェネレーション設備（CGS)</t>
    <rPh sb="10" eb="12">
      <t>セツビ</t>
    </rPh>
    <phoneticPr fontId="3"/>
  </si>
  <si>
    <t>再生可能エネルギー等を加えた</t>
    <phoneticPr fontId="2"/>
  </si>
  <si>
    <t>（その他除く）</t>
    <phoneticPr fontId="2"/>
  </si>
  <si>
    <t>建築物の名称</t>
    <rPh sb="0" eb="3">
      <t>ケンチクブツ</t>
    </rPh>
    <rPh sb="4" eb="6">
      <t>メイショウ</t>
    </rPh>
    <phoneticPr fontId="2"/>
  </si>
  <si>
    <t>5-2　等級６</t>
    <rPh sb="4" eb="6">
      <t>トウキュウ</t>
    </rPh>
    <phoneticPr fontId="2"/>
  </si>
  <si>
    <t>5-2　等級７</t>
    <rPh sb="4" eb="6">
      <t>トウキュウ</t>
    </rPh>
    <phoneticPr fontId="2"/>
  </si>
  <si>
    <t>5-2　等級８</t>
    <phoneticPr fontId="2"/>
  </si>
  <si>
    <t>等級６，７，８</t>
    <phoneticPr fontId="2"/>
  </si>
  <si>
    <t>等級４，５</t>
    <phoneticPr fontId="2"/>
  </si>
  <si>
    <t xml:space="preserve"> 5-2　等級４</t>
    <phoneticPr fontId="2"/>
  </si>
  <si>
    <t xml:space="preserve">  5-2　等級５</t>
    <phoneticPr fontId="2"/>
  </si>
  <si>
    <t>設計値（その他含）GJ/年</t>
    <rPh sb="2" eb="3">
      <t>チ</t>
    </rPh>
    <rPh sb="12" eb="13">
      <t>ネン</t>
    </rPh>
    <phoneticPr fontId="2"/>
  </si>
  <si>
    <t>―</t>
    <phoneticPr fontId="3"/>
  </si>
  <si>
    <t>PVおよびCGSを対象とする場合</t>
    <rPh sb="9" eb="11">
      <t>タイショウ</t>
    </rPh>
    <rPh sb="14" eb="16">
      <t>バアイ</t>
    </rPh>
    <phoneticPr fontId="3"/>
  </si>
  <si>
    <t>CGSを対象とする場合</t>
    <rPh sb="4" eb="6">
      <t>タイショウ</t>
    </rPh>
    <rPh sb="9" eb="11">
      <t>バアイ</t>
    </rPh>
    <phoneticPr fontId="3"/>
  </si>
  <si>
    <t>床面積当たりの一次エネルギー消費量</t>
    <phoneticPr fontId="2"/>
  </si>
  <si>
    <t>MJ/(㎡・年)</t>
    <phoneticPr fontId="2"/>
  </si>
  <si>
    <t>％</t>
    <phoneticPr fontId="2"/>
  </si>
  <si>
    <t>太陽光による発電量（売電除く）</t>
    <rPh sb="0" eb="3">
      <t>タイヨウコウ</t>
    </rPh>
    <rPh sb="6" eb="9">
      <t>ハツデンリョウ</t>
    </rPh>
    <rPh sb="10" eb="12">
      <t>バイデン</t>
    </rPh>
    <rPh sb="12" eb="13">
      <t>ノゾ</t>
    </rPh>
    <phoneticPr fontId="2"/>
  </si>
  <si>
    <t>『ZEH』</t>
    <phoneticPr fontId="2"/>
  </si>
  <si>
    <t>Nearly ZEH</t>
    <phoneticPr fontId="2"/>
  </si>
  <si>
    <t>ZEH Oriented</t>
    <phoneticPr fontId="2"/>
  </si>
  <si>
    <t>エネルギー利用効率化設備（CGS除く）による設計一次エネルギー消費量の削減率</t>
    <phoneticPr fontId="2"/>
  </si>
  <si>
    <t>基準値（その他含）GJ/年</t>
    <phoneticPr fontId="2"/>
  </si>
  <si>
    <t>再生可能エネルギー等を除いた</t>
    <phoneticPr fontId="2"/>
  </si>
  <si>
    <t>ZEHの種類</t>
    <rPh sb="4" eb="6">
      <t>シュルイ</t>
    </rPh>
    <phoneticPr fontId="2"/>
  </si>
  <si>
    <t>削減率（A)</t>
    <rPh sb="0" eb="2">
      <t>サクゲン</t>
    </rPh>
    <rPh sb="2" eb="3">
      <t>リツ</t>
    </rPh>
    <phoneticPr fontId="3"/>
  </si>
  <si>
    <t>削減率（B)</t>
    <rPh sb="0" eb="2">
      <t>サクゲン</t>
    </rPh>
    <rPh sb="2" eb="3">
      <t>リツ</t>
    </rPh>
    <phoneticPr fontId="3"/>
  </si>
  <si>
    <t>１．地域の区分、床面積</t>
    <rPh sb="2" eb="4">
      <t>チイキ</t>
    </rPh>
    <rPh sb="5" eb="7">
      <t>クブン</t>
    </rPh>
    <rPh sb="8" eb="11">
      <t>ユカメンセキ</t>
    </rPh>
    <phoneticPr fontId="3"/>
  </si>
  <si>
    <t>2．外皮性能</t>
    <phoneticPr fontId="2"/>
  </si>
  <si>
    <t>3．一次エネルギー消費量等</t>
    <rPh sb="2" eb="4">
      <t>イチジ</t>
    </rPh>
    <rPh sb="9" eb="11">
      <t>ショウヒ</t>
    </rPh>
    <rPh sb="11" eb="12">
      <t>リョウ</t>
    </rPh>
    <rPh sb="12" eb="13">
      <t>トウ</t>
    </rPh>
    <phoneticPr fontId="3"/>
  </si>
  <si>
    <t>4．エネルギー削減量・エネルギー削減率の計算結果</t>
    <rPh sb="7" eb="9">
      <t>サクゲン</t>
    </rPh>
    <rPh sb="9" eb="10">
      <t>リョウ</t>
    </rPh>
    <rPh sb="16" eb="18">
      <t>サクゲン</t>
    </rPh>
    <rPh sb="18" eb="19">
      <t>リツ</t>
    </rPh>
    <rPh sb="20" eb="22">
      <t>ケイサン</t>
    </rPh>
    <rPh sb="22" eb="24">
      <t>ケッカ</t>
    </rPh>
    <phoneticPr fontId="3"/>
  </si>
  <si>
    <t>戸建て住宅、併用住宅住戸用</t>
    <rPh sb="0" eb="2">
      <t>コダ</t>
    </rPh>
    <rPh sb="3" eb="5">
      <t>ジュウタク</t>
    </rPh>
    <rPh sb="6" eb="8">
      <t>ヘイヨウ</t>
    </rPh>
    <rPh sb="8" eb="10">
      <t>ジュウタク</t>
    </rPh>
    <rPh sb="10" eb="12">
      <t>ジュウコ</t>
    </rPh>
    <rPh sb="12" eb="13">
      <t>ヨウ</t>
    </rPh>
    <phoneticPr fontId="2"/>
  </si>
  <si>
    <t>（ハウスプラス住宅保証株式会社作成）</t>
    <phoneticPr fontId="2"/>
  </si>
  <si>
    <t>コージェネレーション設備の売電量に係る控除量</t>
    <rPh sb="10" eb="12">
      <t>セツビ</t>
    </rPh>
    <rPh sb="13" eb="15">
      <t>バイデン</t>
    </rPh>
    <rPh sb="15" eb="16">
      <t>リョウ</t>
    </rPh>
    <rPh sb="17" eb="18">
      <t>カカ</t>
    </rPh>
    <rPh sb="19" eb="21">
      <t>コウジョ</t>
    </rPh>
    <rPh sb="21" eb="22">
      <t>リョウ</t>
    </rPh>
    <phoneticPr fontId="3"/>
  </si>
  <si>
    <t>削減率（A)</t>
    <phoneticPr fontId="2"/>
  </si>
  <si>
    <t>削減率（B)</t>
    <phoneticPr fontId="2"/>
  </si>
  <si>
    <t>地域区分プルダウン</t>
    <rPh sb="0" eb="2">
      <t>チイキ</t>
    </rPh>
    <rPh sb="2" eb="4">
      <t>クブン</t>
    </rPh>
    <phoneticPr fontId="2"/>
  </si>
  <si>
    <t>省エネルギー性能等判定計算書</t>
    <rPh sb="0" eb="1">
      <t>ショウ</t>
    </rPh>
    <rPh sb="6" eb="8">
      <t>セイノウ</t>
    </rPh>
    <rPh sb="8" eb="9">
      <t>トウ</t>
    </rPh>
    <rPh sb="9" eb="11">
      <t>ハンテイ</t>
    </rPh>
    <rPh sb="11" eb="13">
      <t>ケイサン</t>
    </rPh>
    <rPh sb="13" eb="14">
      <t>ショ</t>
    </rPh>
    <phoneticPr fontId="2"/>
  </si>
  <si>
    <t>設計一次エネルギー消費量 MJ /年</t>
    <rPh sb="0" eb="2">
      <t>セッケイ</t>
    </rPh>
    <rPh sb="2" eb="4">
      <t>イチジ</t>
    </rPh>
    <rPh sb="9" eb="12">
      <t>ショウヒリョウ</t>
    </rPh>
    <phoneticPr fontId="3"/>
  </si>
  <si>
    <t>基準一次エネルギー消費量 MJ /年</t>
    <rPh sb="0" eb="2">
      <t>キジュン</t>
    </rPh>
    <rPh sb="2" eb="4">
      <t>イチジ</t>
    </rPh>
    <rPh sb="9" eb="12">
      <t>ショウヒリョウ</t>
    </rPh>
    <phoneticPr fontId="3"/>
  </si>
  <si>
    <t>-</t>
    <phoneticPr fontId="2"/>
  </si>
  <si>
    <t>設計　一次エネの合計（その他除く）</t>
    <rPh sb="0" eb="2">
      <t>セッケイ</t>
    </rPh>
    <rPh sb="3" eb="5">
      <t>イチジ</t>
    </rPh>
    <rPh sb="8" eb="10">
      <t>ゴウケイ</t>
    </rPh>
    <rPh sb="13" eb="14">
      <t>タ</t>
    </rPh>
    <rPh sb="14" eb="15">
      <t>ノゾ</t>
    </rPh>
    <phoneticPr fontId="2"/>
  </si>
  <si>
    <t>←再エネ除き（CGSの自家消費分のみ加味）</t>
    <rPh sb="1" eb="2">
      <t>サイ</t>
    </rPh>
    <rPh sb="4" eb="5">
      <t>ノゾ</t>
    </rPh>
    <rPh sb="11" eb="15">
      <t>ジカショウヒ</t>
    </rPh>
    <rPh sb="15" eb="16">
      <t>ブン</t>
    </rPh>
    <phoneticPr fontId="2"/>
  </si>
  <si>
    <t>ZEH判定用設計一次エネ</t>
    <rPh sb="3" eb="5">
      <t>ハンテイ</t>
    </rPh>
    <rPh sb="5" eb="6">
      <t>ヨウ</t>
    </rPh>
    <rPh sb="6" eb="8">
      <t>セッケイ</t>
    </rPh>
    <rPh sb="8" eb="10">
      <t>イチジ</t>
    </rPh>
    <phoneticPr fontId="2"/>
  </si>
  <si>
    <t>←再エネ含み（PVとCGSの総発電量を加味）</t>
    <rPh sb="1" eb="2">
      <t>サイ</t>
    </rPh>
    <rPh sb="4" eb="5">
      <t>フク</t>
    </rPh>
    <rPh sb="14" eb="18">
      <t>ソウハツデンリョウ</t>
    </rPh>
    <phoneticPr fontId="2"/>
  </si>
  <si>
    <t>6．5-2 一次エネルギー消費量等級判定</t>
    <rPh sb="6" eb="8">
      <t>イチジ</t>
    </rPh>
    <rPh sb="13" eb="16">
      <t>ショウヒリョウ</t>
    </rPh>
    <rPh sb="16" eb="18">
      <t>トウキュウ</t>
    </rPh>
    <rPh sb="18" eb="20">
      <t>ハンテイ</t>
    </rPh>
    <phoneticPr fontId="3"/>
  </si>
  <si>
    <t>ZEH外皮基準</t>
    <rPh sb="3" eb="5">
      <t>ガイヒ</t>
    </rPh>
    <rPh sb="5" eb="7">
      <t>キジュン</t>
    </rPh>
    <phoneticPr fontId="3"/>
  </si>
  <si>
    <t>外皮基準（UA値）</t>
    <rPh sb="0" eb="2">
      <t>ガイヒ</t>
    </rPh>
    <rPh sb="2" eb="4">
      <t>キジュン</t>
    </rPh>
    <rPh sb="7" eb="8">
      <t>チ</t>
    </rPh>
    <phoneticPr fontId="2"/>
  </si>
  <si>
    <t>入力不要</t>
    <rPh sb="0" eb="2">
      <t>ニュウリョク</t>
    </rPh>
    <rPh sb="2" eb="4">
      <t>フヨウ</t>
    </rPh>
    <phoneticPr fontId="2"/>
  </si>
  <si>
    <r>
      <t>発電量（コージェネレーション）</t>
    </r>
    <r>
      <rPr>
        <b/>
        <sz val="11"/>
        <rFont val="游ゴシック"/>
        <family val="3"/>
        <charset val="128"/>
        <scheme val="minor"/>
      </rPr>
      <t xml:space="preserve"> </t>
    </r>
    <rPh sb="0" eb="2">
      <t>ハツデン</t>
    </rPh>
    <rPh sb="2" eb="3">
      <t>リョウ</t>
    </rPh>
    <phoneticPr fontId="3"/>
  </si>
  <si>
    <t>黄色のセルは入力し、水色のセルは選択をしてください。</t>
    <rPh sb="0" eb="2">
      <t>キイロ</t>
    </rPh>
    <rPh sb="6" eb="8">
      <t>ニュウリョク</t>
    </rPh>
    <rPh sb="10" eb="12">
      <t>ミズイロ</t>
    </rPh>
    <rPh sb="16" eb="18">
      <t>センタク</t>
    </rPh>
    <phoneticPr fontId="2"/>
  </si>
  <si>
    <t>WEBプログラム(4)床面積の合計を入力</t>
    <rPh sb="11" eb="14">
      <t>ユカメンセキ</t>
    </rPh>
    <rPh sb="15" eb="17">
      <t>ゴウケイ</t>
    </rPh>
    <rPh sb="18" eb="20">
      <t>ニュウリョク</t>
    </rPh>
    <phoneticPr fontId="2"/>
  </si>
  <si>
    <t>床面積当たりの設計一次エネルギー消費量</t>
    <rPh sb="7" eb="9">
      <t>セッケイ</t>
    </rPh>
    <phoneticPr fontId="2"/>
  </si>
  <si>
    <t>WEBプログラム
判定結果による</t>
    <rPh sb="9" eb="11">
      <t>ハンテイ</t>
    </rPh>
    <rPh sb="11" eb="13">
      <t>ケッカ</t>
    </rPh>
    <phoneticPr fontId="2"/>
  </si>
  <si>
    <r>
      <rPr>
        <u/>
        <sz val="11"/>
        <rFont val="游ゴシック"/>
        <family val="3"/>
        <charset val="128"/>
        <scheme val="minor"/>
      </rPr>
      <t>共通条件</t>
    </r>
    <r>
      <rPr>
        <sz val="11"/>
        <rFont val="游ゴシック"/>
        <family val="3"/>
        <charset val="128"/>
        <scheme val="minor"/>
      </rPr>
      <t xml:space="preserve">　　  :1,2地域　UA値0.40以下
　　　　　　  :3地域　   UA値0.50以下
　　　　　　  :4~7地域  UA値0.60以下
                    ：(A)≧20％
</t>
    </r>
    <r>
      <rPr>
        <u/>
        <sz val="11"/>
        <rFont val="游ゴシック"/>
        <family val="3"/>
        <charset val="128"/>
        <scheme val="minor"/>
      </rPr>
      <t>『ZEH』</t>
    </r>
    <r>
      <rPr>
        <sz val="11"/>
        <rFont val="游ゴシック"/>
        <family val="3"/>
        <charset val="128"/>
        <scheme val="minor"/>
      </rPr>
      <t xml:space="preserve">　　 ：(B)≧100％
</t>
    </r>
    <r>
      <rPr>
        <u/>
        <sz val="11"/>
        <rFont val="游ゴシック"/>
        <family val="3"/>
        <charset val="128"/>
        <scheme val="minor"/>
      </rPr>
      <t>Nearly ZEH</t>
    </r>
    <r>
      <rPr>
        <sz val="11"/>
        <rFont val="游ゴシック"/>
        <family val="3"/>
        <charset val="128"/>
        <scheme val="minor"/>
      </rPr>
      <t xml:space="preserve">　：(B)≧75％以上100％未満
</t>
    </r>
    <r>
      <rPr>
        <u/>
        <sz val="11"/>
        <rFont val="游ゴシック"/>
        <family val="3"/>
        <charset val="128"/>
        <scheme val="minor"/>
      </rPr>
      <t>ZEH Oriented</t>
    </r>
    <r>
      <rPr>
        <sz val="11"/>
        <rFont val="游ゴシック"/>
        <family val="3"/>
        <charset val="128"/>
        <scheme val="minor"/>
      </rPr>
      <t>：(B)条件なし</t>
    </r>
    <rPh sb="12" eb="14">
      <t>チイキ</t>
    </rPh>
    <rPh sb="17" eb="18">
      <t>チ</t>
    </rPh>
    <rPh sb="22" eb="24">
      <t>イカ</t>
    </rPh>
    <rPh sb="35" eb="37">
      <t>チイキ</t>
    </rPh>
    <rPh sb="43" eb="44">
      <t>チ</t>
    </rPh>
    <rPh sb="48" eb="50">
      <t>イカ</t>
    </rPh>
    <rPh sb="63" eb="65">
      <t>チイキ</t>
    </rPh>
    <rPh sb="69" eb="70">
      <t>チ</t>
    </rPh>
    <rPh sb="74" eb="76">
      <t>イカ</t>
    </rPh>
    <rPh sb="168" eb="170">
      <t>ジョウケン</t>
    </rPh>
    <phoneticPr fontId="2"/>
  </si>
  <si>
    <t xml:space="preserve">　外皮平均熱貫流率　UA値          W/㎡K </t>
    <phoneticPr fontId="3"/>
  </si>
  <si>
    <t>計算対象床面積※1</t>
    <rPh sb="0" eb="2">
      <t>ケイサン</t>
    </rPh>
    <rPh sb="2" eb="4">
      <t>タイショウ</t>
    </rPh>
    <rPh sb="4" eb="5">
      <t>ユカ</t>
    </rPh>
    <rPh sb="5" eb="6">
      <t>メン</t>
    </rPh>
    <rPh sb="6" eb="7">
      <t>セキ</t>
    </rPh>
    <phoneticPr fontId="3"/>
  </si>
  <si>
    <t>設計値※2</t>
    <rPh sb="0" eb="3">
      <t>セッケイチ</t>
    </rPh>
    <phoneticPr fontId="2"/>
  </si>
  <si>
    <t>※1「7.床面積当たりの設計一次エネルギー消費量及び削減率」</t>
    <phoneticPr fontId="2"/>
  </si>
  <si>
    <t>　  「8．エネルギー利用効率化設備による一次エネルギー消費量の削減率」</t>
    <phoneticPr fontId="2"/>
  </si>
  <si>
    <t>売電分含む</t>
    <rPh sb="0" eb="2">
      <t>バイデン</t>
    </rPh>
    <rPh sb="2" eb="3">
      <t>ブン</t>
    </rPh>
    <rPh sb="3" eb="4">
      <t>フク</t>
    </rPh>
    <phoneticPr fontId="2"/>
  </si>
  <si>
    <t>売電分含まない</t>
    <rPh sb="0" eb="2">
      <t>バイデン</t>
    </rPh>
    <rPh sb="2" eb="3">
      <t>ブン</t>
    </rPh>
    <rPh sb="3" eb="4">
      <t>フク</t>
    </rPh>
    <phoneticPr fontId="2"/>
  </si>
  <si>
    <t>5．ZEH判定※3 （外皮基準および一次エネルギー消費量における判定）</t>
    <rPh sb="5" eb="7">
      <t>ハンテイ</t>
    </rPh>
    <rPh sb="11" eb="13">
      <t>ガイヒ</t>
    </rPh>
    <rPh sb="13" eb="15">
      <t>キジュン</t>
    </rPh>
    <rPh sb="32" eb="34">
      <t>ハンテイ</t>
    </rPh>
    <phoneticPr fontId="3"/>
  </si>
  <si>
    <t>本計算書の計算結果の値はBELS評価書と誤差が生じる場合があります。その場合はBELS評価書を正として下さい。</t>
    <phoneticPr fontId="2"/>
  </si>
  <si>
    <t>　　の表示を希望する場合は入力必須です。</t>
    <rPh sb="3" eb="5">
      <t>ヒョウジ</t>
    </rPh>
    <rPh sb="6" eb="8">
      <t>キボウ</t>
    </rPh>
    <rPh sb="10" eb="12">
      <t>バアイ</t>
    </rPh>
    <rPh sb="13" eb="15">
      <t>ニュウリョク</t>
    </rPh>
    <rPh sb="15" eb="17">
      <t>ヒッス</t>
    </rPh>
    <phoneticPr fontId="2"/>
  </si>
  <si>
    <t>※2「5.ZEH判定」を希望する場合は入力必須です。</t>
    <rPh sb="12" eb="14">
      <t>キボウ</t>
    </rPh>
    <phoneticPr fontId="2"/>
  </si>
  <si>
    <t>〇〇　〇〇様邸　新築工事</t>
    <rPh sb="5" eb="6">
      <t>サマ</t>
    </rPh>
    <rPh sb="6" eb="7">
      <t>テイ</t>
    </rPh>
    <rPh sb="8" eb="10">
      <t>シンチク</t>
    </rPh>
    <rPh sb="10" eb="12">
      <t>コウジ</t>
    </rPh>
    <phoneticPr fontId="2"/>
  </si>
  <si>
    <t>判定結果※4</t>
    <rPh sb="0" eb="4">
      <t>ハンテイケッカ</t>
    </rPh>
    <phoneticPr fontId="2"/>
  </si>
  <si>
    <t>※3 BELS評価のご申請をされている物件でのみ必要な情報となります。※4 その他必要な要件については各制度要綱等でご確認ください。</t>
    <rPh sb="44" eb="45">
      <t>ヨウ</t>
    </rPh>
    <phoneticPr fontId="2"/>
  </si>
  <si>
    <r>
      <rPr>
        <b/>
        <sz val="14"/>
        <rFont val="游ゴシック"/>
        <family val="3"/>
        <charset val="128"/>
        <scheme val="minor"/>
      </rPr>
      <t>7．</t>
    </r>
    <r>
      <rPr>
        <b/>
        <sz val="13"/>
        <rFont val="游ゴシック"/>
        <family val="3"/>
        <charset val="128"/>
        <scheme val="minor"/>
      </rPr>
      <t>床面積当たりの設計一次エネルギー消費量※5</t>
    </r>
    <rPh sb="2" eb="5">
      <t>ユカメンセキ</t>
    </rPh>
    <rPh sb="5" eb="6">
      <t>ア</t>
    </rPh>
    <rPh sb="9" eb="11">
      <t>セッケイ</t>
    </rPh>
    <rPh sb="11" eb="13">
      <t>イチジ</t>
    </rPh>
    <rPh sb="18" eb="21">
      <t>ショウヒリョウ</t>
    </rPh>
    <phoneticPr fontId="3"/>
  </si>
  <si>
    <r>
      <rPr>
        <b/>
        <sz val="14"/>
        <rFont val="游ゴシック"/>
        <family val="3"/>
        <charset val="128"/>
        <scheme val="minor"/>
      </rPr>
      <t>8．</t>
    </r>
    <r>
      <rPr>
        <b/>
        <sz val="13"/>
        <rFont val="游ゴシック"/>
        <family val="3"/>
        <charset val="128"/>
        <scheme val="minor"/>
      </rPr>
      <t>エネルギー利用効率化設備による一次エネルギー消費量の削減率※5</t>
    </r>
    <phoneticPr fontId="3"/>
  </si>
  <si>
    <t>※5 評価書に表示を希望する場合は、自己評価書に本計算結果の数値を記入してください。</t>
    <rPh sb="3" eb="6">
      <t>ヒョウカショ</t>
    </rPh>
    <rPh sb="7" eb="9">
      <t>ヒョウジ</t>
    </rPh>
    <rPh sb="10" eb="12">
      <t>キボウ</t>
    </rPh>
    <rPh sb="14" eb="16">
      <t>バアイ</t>
    </rPh>
    <rPh sb="18" eb="20">
      <t>ジコ</t>
    </rPh>
    <rPh sb="20" eb="23">
      <t>ヒョウカショ</t>
    </rPh>
    <rPh sb="24" eb="25">
      <t>ホン</t>
    </rPh>
    <rPh sb="25" eb="27">
      <t>ケイサン</t>
    </rPh>
    <rPh sb="27" eb="29">
      <t>ケッカ</t>
    </rPh>
    <rPh sb="30" eb="32">
      <t>スウチ</t>
    </rPh>
    <rPh sb="33" eb="35">
      <t>キニュウ</t>
    </rPh>
    <phoneticPr fontId="2"/>
  </si>
  <si>
    <t>※3 BELS評価のご申請をされている物件でのみ必要な情報となります。※4 その他必要な要件については各制度要綱等でご確認ください。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</si>
</sst>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;\-#;&quot;&quot;;@"/>
    <numFmt numFmtId="177" formatCode="0.0_ "/>
    <numFmt numFmtId="178" formatCode="#,##0_ "/>
    <numFmt numFmtId="179" formatCode="#,##0_ ;[Red]\-#,##0\ "/>
    <numFmt numFmtId="180" formatCode="0.00_ "/>
    <numFmt numFmtId="181" formatCode="0_);[Red]\(0\)"/>
    <numFmt numFmtId="182" formatCode="0_ "/>
    <numFmt numFmtId="183" formatCode="#,##0.00_ "/>
    <numFmt numFmtId="184" formatCode="#,##0_);[Red]\(#,##0\)"/>
    <numFmt numFmtId="185" formatCode="#,##0.0_ ;[Red]\-#,##0.0\ "/>
    <numFmt numFmtId="186" formatCode="0_ ;[Red]\-0\ "/>
    <numFmt numFmtId="187" formatCode="0.0_ ;[Red]\-0.0\ "/>
    <numFmt numFmtId="188" formatCode="#,##0.0;[Red]\-#,##0.0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rgb="FF000000"/>
      </right>
      <top style="thin">
        <color indexed="64"/>
      </top>
      <bottom style="hair">
        <color indexed="64"/>
      </bottom>
      <diagonal/>
    </border>
    <border>
      <left/>
      <right style="medium">
        <color rgb="FF000000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/>
      <diagonal/>
    </border>
    <border>
      <left/>
      <right style="medium">
        <color indexed="64"/>
      </right>
      <top style="thin">
        <color theme="1" tint="0.34998626667073579"/>
      </top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medium">
        <color indexed="64"/>
      </right>
      <top/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1" tint="0.34998626667073579"/>
      </top>
      <bottom/>
      <diagonal/>
    </border>
    <border>
      <left style="medium">
        <color indexed="64"/>
      </left>
      <right/>
      <top/>
      <bottom style="thin">
        <color theme="1" tint="0.34998626667073579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332">
    <xf numFmtId="0" fontId="0" fillId="0" borderId="0" xfId="0">
      <alignment vertical="center"/>
    </xf>
    <xf numFmtId="0" fontId="16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14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5" fillId="0" borderId="0" xfId="1" applyFont="1">
      <alignment vertical="center"/>
    </xf>
    <xf numFmtId="0" fontId="13" fillId="0" borderId="0" xfId="1" applyFont="1" applyAlignment="1">
      <alignment vertical="top"/>
    </xf>
    <xf numFmtId="176" fontId="5" fillId="0" borderId="0" xfId="1" applyNumberFormat="1" applyFont="1">
      <alignment vertical="center"/>
    </xf>
    <xf numFmtId="0" fontId="7" fillId="2" borderId="19" xfId="1" applyFont="1" applyFill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5" fillId="0" borderId="28" xfId="1" applyFont="1" applyBorder="1">
      <alignment vertical="center"/>
    </xf>
    <xf numFmtId="0" fontId="7" fillId="2" borderId="64" xfId="1" applyFont="1" applyFill="1" applyBorder="1" applyAlignment="1">
      <alignment horizontal="center" vertical="center"/>
    </xf>
    <xf numFmtId="0" fontId="7" fillId="0" borderId="90" xfId="1" applyFont="1" applyBorder="1" applyAlignment="1">
      <alignment horizontal="center" vertical="center"/>
    </xf>
    <xf numFmtId="0" fontId="7" fillId="0" borderId="68" xfId="1" applyFont="1" applyBorder="1" applyAlignment="1">
      <alignment horizontal="center" vertical="center"/>
    </xf>
    <xf numFmtId="0" fontId="7" fillId="0" borderId="91" xfId="1" applyFont="1" applyBorder="1" applyAlignment="1">
      <alignment horizontal="center" vertical="center"/>
    </xf>
    <xf numFmtId="0" fontId="9" fillId="0" borderId="55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/>
    </xf>
    <xf numFmtId="0" fontId="7" fillId="0" borderId="9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7" fillId="2" borderId="16" xfId="1" applyFont="1" applyFill="1" applyBorder="1" applyAlignment="1">
      <alignment horizontal="center" vertical="center" wrapText="1"/>
    </xf>
    <xf numFmtId="0" fontId="7" fillId="2" borderId="55" xfId="1" applyFont="1" applyFill="1" applyBorder="1" applyAlignment="1">
      <alignment horizontal="center" vertical="center"/>
    </xf>
    <xf numFmtId="0" fontId="17" fillId="0" borderId="0" xfId="1" applyFont="1">
      <alignment vertical="center"/>
    </xf>
    <xf numFmtId="0" fontId="9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0" borderId="14" xfId="1" applyFont="1" applyBorder="1" applyAlignment="1">
      <alignment horizontal="left" vertical="center" wrapText="1"/>
    </xf>
    <xf numFmtId="0" fontId="6" fillId="0" borderId="96" xfId="1" applyFont="1" applyBorder="1">
      <alignment vertical="center"/>
    </xf>
    <xf numFmtId="0" fontId="6" fillId="0" borderId="22" xfId="1" applyFont="1" applyBorder="1">
      <alignment vertical="center"/>
    </xf>
    <xf numFmtId="0" fontId="7" fillId="0" borderId="0" xfId="1" applyFont="1">
      <alignment vertical="center"/>
    </xf>
    <xf numFmtId="0" fontId="20" fillId="0" borderId="0" xfId="2" applyFont="1" applyAlignment="1"/>
    <xf numFmtId="0" fontId="7" fillId="0" borderId="0" xfId="1" applyFont="1" applyProtection="1">
      <alignment vertical="center"/>
      <protection locked="0"/>
    </xf>
    <xf numFmtId="0" fontId="7" fillId="0" borderId="0" xfId="1" applyFont="1" applyProtection="1">
      <alignment vertical="center"/>
      <protection hidden="1"/>
    </xf>
    <xf numFmtId="0" fontId="4" fillId="0" borderId="0" xfId="0" applyFont="1">
      <alignment vertical="center"/>
    </xf>
    <xf numFmtId="176" fontId="7" fillId="0" borderId="0" xfId="1" applyNumberFormat="1" applyFont="1" applyAlignment="1">
      <alignment vertical="center" wrapText="1"/>
    </xf>
    <xf numFmtId="176" fontId="7" fillId="0" borderId="0" xfId="1" applyNumberFormat="1" applyFont="1" applyAlignment="1" applyProtection="1">
      <alignment vertical="center" wrapText="1"/>
      <protection locked="0"/>
    </xf>
    <xf numFmtId="0" fontId="7" fillId="2" borderId="11" xfId="1" applyFont="1" applyFill="1" applyBorder="1" applyAlignment="1">
      <alignment horizontal="center" vertical="center" shrinkToFit="1"/>
    </xf>
    <xf numFmtId="0" fontId="7" fillId="0" borderId="9" xfId="1" applyFont="1" applyBorder="1" applyAlignment="1">
      <alignment vertical="center" shrinkToFit="1"/>
    </xf>
    <xf numFmtId="176" fontId="7" fillId="0" borderId="0" xfId="1" applyNumberFormat="1" applyFont="1" applyAlignment="1">
      <alignment horizontal="left" vertical="center" wrapText="1"/>
    </xf>
    <xf numFmtId="176" fontId="7" fillId="0" borderId="0" xfId="1" applyNumberFormat="1" applyFont="1" applyAlignment="1" applyProtection="1">
      <alignment horizontal="left" vertical="center" wrapText="1"/>
      <protection locked="0"/>
    </xf>
    <xf numFmtId="176" fontId="7" fillId="0" borderId="4" xfId="1" applyNumberFormat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7" xfId="1" applyFont="1" applyBorder="1">
      <alignment vertical="center"/>
    </xf>
    <xf numFmtId="0" fontId="7" fillId="2" borderId="4" xfId="1" applyFont="1" applyFill="1" applyBorder="1" applyAlignment="1">
      <alignment horizontal="center" vertical="center"/>
    </xf>
    <xf numFmtId="0" fontId="7" fillId="0" borderId="4" xfId="1" applyFont="1" applyBorder="1">
      <alignment vertical="center"/>
    </xf>
    <xf numFmtId="180" fontId="7" fillId="0" borderId="4" xfId="1" applyNumberFormat="1" applyFont="1" applyBorder="1" applyAlignment="1">
      <alignment horizontal="center" vertical="center"/>
    </xf>
    <xf numFmtId="180" fontId="7" fillId="0" borderId="7" xfId="1" applyNumberFormat="1" applyFont="1" applyBorder="1" applyAlignment="1">
      <alignment horizontal="center" vertical="center"/>
    </xf>
    <xf numFmtId="0" fontId="6" fillId="0" borderId="0" xfId="1" applyFont="1">
      <alignment vertical="center"/>
    </xf>
    <xf numFmtId="0" fontId="6" fillId="4" borderId="0" xfId="1" applyFont="1" applyFill="1">
      <alignment vertical="center"/>
    </xf>
    <xf numFmtId="0" fontId="7" fillId="0" borderId="7" xfId="1" applyFont="1" applyBorder="1" applyAlignment="1">
      <alignment horizontal="center" vertical="center"/>
    </xf>
    <xf numFmtId="0" fontId="21" fillId="0" borderId="0" xfId="2" applyFont="1" applyProtection="1">
      <alignment vertical="center"/>
      <protection hidden="1"/>
    </xf>
    <xf numFmtId="0" fontId="7" fillId="2" borderId="11" xfId="1" applyFont="1" applyFill="1" applyBorder="1">
      <alignment vertical="center"/>
    </xf>
    <xf numFmtId="0" fontId="7" fillId="2" borderId="9" xfId="1" applyFont="1" applyFill="1" applyBorder="1">
      <alignment vertical="center"/>
    </xf>
    <xf numFmtId="177" fontId="7" fillId="2" borderId="4" xfId="1" applyNumberFormat="1" applyFont="1" applyFill="1" applyBorder="1" applyAlignment="1">
      <alignment horizontal="center" vertical="center"/>
    </xf>
    <xf numFmtId="0" fontId="20" fillId="0" borderId="0" xfId="1" applyFont="1">
      <alignment vertical="center"/>
    </xf>
    <xf numFmtId="184" fontId="6" fillId="0" borderId="0" xfId="2" applyNumberFormat="1" applyFont="1" applyProtection="1">
      <alignment vertical="center"/>
      <protection hidden="1"/>
    </xf>
    <xf numFmtId="0" fontId="21" fillId="0" borderId="0" xfId="2" applyFont="1" applyAlignment="1" applyProtection="1">
      <alignment vertical="center" shrinkToFit="1"/>
      <protection hidden="1"/>
    </xf>
    <xf numFmtId="177" fontId="12" fillId="2" borderId="4" xfId="1" applyNumberFormat="1" applyFont="1" applyFill="1" applyBorder="1" applyAlignment="1">
      <alignment horizontal="center" vertical="center"/>
    </xf>
    <xf numFmtId="181" fontId="6" fillId="0" borderId="0" xfId="3" applyNumberFormat="1" applyFont="1" applyFill="1" applyBorder="1" applyAlignment="1" applyProtection="1">
      <alignment vertical="center"/>
    </xf>
    <xf numFmtId="0" fontId="7" fillId="2" borderId="37" xfId="1" applyFont="1" applyFill="1" applyBorder="1">
      <alignment vertical="center"/>
    </xf>
    <xf numFmtId="181" fontId="22" fillId="0" borderId="0" xfId="3" applyNumberFormat="1" applyFont="1" applyFill="1" applyBorder="1" applyAlignment="1" applyProtection="1">
      <alignment vertical="center" wrapText="1"/>
    </xf>
    <xf numFmtId="184" fontId="7" fillId="0" borderId="0" xfId="1" applyNumberFormat="1" applyFont="1">
      <alignment vertical="center"/>
    </xf>
    <xf numFmtId="0" fontId="7" fillId="2" borderId="46" xfId="1" applyFont="1" applyFill="1" applyBorder="1">
      <alignment vertical="center"/>
    </xf>
    <xf numFmtId="0" fontId="7" fillId="2" borderId="42" xfId="1" applyFont="1" applyFill="1" applyBorder="1">
      <alignment vertical="center"/>
    </xf>
    <xf numFmtId="0" fontId="9" fillId="2" borderId="26" xfId="1" applyFont="1" applyFill="1" applyBorder="1">
      <alignment vertical="center"/>
    </xf>
    <xf numFmtId="0" fontId="9" fillId="2" borderId="9" xfId="1" applyFont="1" applyFill="1" applyBorder="1">
      <alignment vertical="center"/>
    </xf>
    <xf numFmtId="178" fontId="6" fillId="0" borderId="0" xfId="3" applyNumberFormat="1" applyFont="1" applyFill="1" applyBorder="1" applyAlignment="1" applyProtection="1">
      <alignment vertical="center"/>
    </xf>
    <xf numFmtId="0" fontId="9" fillId="2" borderId="28" xfId="1" applyFont="1" applyFill="1" applyBorder="1">
      <alignment vertical="center"/>
    </xf>
    <xf numFmtId="0" fontId="7" fillId="2" borderId="31" xfId="1" applyFont="1" applyFill="1" applyBorder="1">
      <alignment vertical="center"/>
    </xf>
    <xf numFmtId="0" fontId="7" fillId="2" borderId="32" xfId="1" applyFont="1" applyFill="1" applyBorder="1">
      <alignment vertical="center"/>
    </xf>
    <xf numFmtId="182" fontId="6" fillId="0" borderId="0" xfId="3" applyNumberFormat="1" applyFont="1" applyFill="1" applyBorder="1" applyAlignment="1" applyProtection="1">
      <alignment vertical="center" wrapText="1" shrinkToFit="1"/>
    </xf>
    <xf numFmtId="0" fontId="7" fillId="2" borderId="36" xfId="1" applyFont="1" applyFill="1" applyBorder="1">
      <alignment vertical="center"/>
    </xf>
    <xf numFmtId="182" fontId="6" fillId="0" borderId="0" xfId="3" applyNumberFormat="1" applyFont="1" applyFill="1" applyBorder="1" applyAlignment="1" applyProtection="1">
      <alignment vertical="center" wrapText="1" shrinkToFit="1"/>
      <protection locked="0"/>
    </xf>
    <xf numFmtId="182" fontId="6" fillId="0" borderId="4" xfId="3" applyNumberFormat="1" applyFont="1" applyFill="1" applyBorder="1" applyAlignment="1" applyProtection="1">
      <alignment vertical="center" wrapText="1" shrinkToFit="1"/>
    </xf>
    <xf numFmtId="0" fontId="7" fillId="2" borderId="41" xfId="1" applyFont="1" applyFill="1" applyBorder="1">
      <alignment vertical="center"/>
    </xf>
    <xf numFmtId="182" fontId="6" fillId="0" borderId="8" xfId="3" applyNumberFormat="1" applyFont="1" applyFill="1" applyBorder="1" applyAlignment="1" applyProtection="1">
      <alignment vertical="center" wrapText="1" shrinkToFit="1"/>
    </xf>
    <xf numFmtId="0" fontId="7" fillId="2" borderId="60" xfId="1" applyFont="1" applyFill="1" applyBorder="1">
      <alignment vertical="center"/>
    </xf>
    <xf numFmtId="0" fontId="7" fillId="2" borderId="61" xfId="1" applyFont="1" applyFill="1" applyBorder="1">
      <alignment vertical="center"/>
    </xf>
    <xf numFmtId="182" fontId="6" fillId="0" borderId="0" xfId="3" applyNumberFormat="1" applyFont="1" applyFill="1" applyBorder="1" applyAlignment="1" applyProtection="1">
      <alignment vertical="center"/>
    </xf>
    <xf numFmtId="182" fontId="12" fillId="0" borderId="0" xfId="3" applyNumberFormat="1" applyFont="1" applyFill="1" applyBorder="1" applyAlignment="1" applyProtection="1">
      <alignment vertical="center"/>
    </xf>
    <xf numFmtId="0" fontId="7" fillId="0" borderId="0" xfId="1" applyFont="1" applyAlignment="1">
      <alignment horizontal="right" vertical="center"/>
    </xf>
    <xf numFmtId="179" fontId="10" fillId="0" borderId="0" xfId="2" applyNumberFormat="1" applyFont="1" applyAlignment="1">
      <alignment horizontal="right" vertical="center"/>
    </xf>
    <xf numFmtId="179" fontId="10" fillId="0" borderId="14" xfId="2" applyNumberFormat="1" applyFont="1" applyBorder="1" applyAlignment="1">
      <alignment horizontal="right" vertical="center"/>
    </xf>
    <xf numFmtId="0" fontId="7" fillId="2" borderId="0" xfId="1" applyFont="1" applyFill="1">
      <alignment vertical="center"/>
    </xf>
    <xf numFmtId="186" fontId="14" fillId="0" borderId="0" xfId="2" applyNumberFormat="1" applyFont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177" fontId="10" fillId="0" borderId="0" xfId="1" applyNumberFormat="1" applyFont="1" applyAlignment="1">
      <alignment horizontal="center" vertical="center"/>
    </xf>
    <xf numFmtId="177" fontId="10" fillId="0" borderId="0" xfId="1" applyNumberFormat="1" applyFont="1">
      <alignment vertical="center"/>
    </xf>
    <xf numFmtId="177" fontId="5" fillId="0" borderId="0" xfId="1" applyNumberFormat="1" applyFont="1" applyAlignment="1">
      <alignment horizontal="center" vertical="center"/>
    </xf>
    <xf numFmtId="180" fontId="5" fillId="0" borderId="0" xfId="1" applyNumberFormat="1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9" fillId="0" borderId="0" xfId="1" applyFont="1" applyAlignment="1">
      <alignment horizontal="center" vertical="center" textRotation="255" wrapText="1"/>
    </xf>
    <xf numFmtId="0" fontId="12" fillId="0" borderId="0" xfId="1" applyFont="1">
      <alignment vertical="center"/>
    </xf>
    <xf numFmtId="188" fontId="8" fillId="0" borderId="0" xfId="3" applyNumberFormat="1" applyFont="1" applyFill="1" applyBorder="1" applyAlignment="1" applyProtection="1">
      <alignment vertical="center"/>
    </xf>
    <xf numFmtId="0" fontId="23" fillId="0" borderId="0" xfId="0" applyFont="1">
      <alignment vertical="center"/>
    </xf>
    <xf numFmtId="180" fontId="7" fillId="0" borderId="0" xfId="1" applyNumberFormat="1" applyFont="1" applyAlignment="1">
      <alignment horizontal="center" vertical="center" wrapText="1"/>
    </xf>
    <xf numFmtId="180" fontId="5" fillId="0" borderId="102" xfId="1" applyNumberFormat="1" applyFont="1" applyBorder="1" applyAlignment="1">
      <alignment horizontal="center" vertical="center"/>
    </xf>
    <xf numFmtId="180" fontId="5" fillId="0" borderId="101" xfId="1" applyNumberFormat="1" applyFont="1" applyBorder="1" applyAlignment="1">
      <alignment horizontal="center" vertical="center"/>
    </xf>
    <xf numFmtId="0" fontId="20" fillId="0" borderId="0" xfId="0" applyFont="1">
      <alignment vertical="center"/>
    </xf>
    <xf numFmtId="180" fontId="5" fillId="0" borderId="10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4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177" fontId="5" fillId="6" borderId="71" xfId="1" applyNumberFormat="1" applyFont="1" applyFill="1" applyBorder="1" applyAlignment="1">
      <alignment horizontal="center" vertical="center"/>
    </xf>
    <xf numFmtId="177" fontId="5" fillId="6" borderId="75" xfId="1" applyNumberFormat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center"/>
    </xf>
    <xf numFmtId="0" fontId="10" fillId="0" borderId="0" xfId="1" applyFont="1">
      <alignment vertical="center"/>
    </xf>
    <xf numFmtId="0" fontId="7" fillId="8" borderId="7" xfId="1" applyFont="1" applyFill="1" applyBorder="1" applyAlignment="1">
      <alignment vertical="center" wrapText="1"/>
    </xf>
    <xf numFmtId="0" fontId="7" fillId="8" borderId="0" xfId="1" applyFont="1" applyFill="1" applyAlignment="1">
      <alignment vertical="center" wrapText="1"/>
    </xf>
    <xf numFmtId="0" fontId="7" fillId="8" borderId="58" xfId="1" applyFont="1" applyFill="1" applyBorder="1" applyAlignment="1">
      <alignment vertical="center" wrapText="1"/>
    </xf>
    <xf numFmtId="0" fontId="7" fillId="8" borderId="49" xfId="1" applyFont="1" applyFill="1" applyBorder="1" applyAlignment="1">
      <alignment vertical="center" wrapText="1"/>
    </xf>
    <xf numFmtId="0" fontId="7" fillId="8" borderId="28" xfId="1" applyFont="1" applyFill="1" applyBorder="1" applyAlignment="1">
      <alignment vertical="center" wrapText="1"/>
    </xf>
    <xf numFmtId="0" fontId="7" fillId="8" borderId="51" xfId="1" applyFont="1" applyFill="1" applyBorder="1" applyAlignment="1">
      <alignment vertical="center" wrapText="1"/>
    </xf>
    <xf numFmtId="0" fontId="7" fillId="8" borderId="7" xfId="1" applyFont="1" applyFill="1" applyBorder="1">
      <alignment vertical="center"/>
    </xf>
    <xf numFmtId="0" fontId="7" fillId="8" borderId="0" xfId="1" applyFont="1" applyFill="1">
      <alignment vertical="center"/>
    </xf>
    <xf numFmtId="0" fontId="7" fillId="8" borderId="58" xfId="1" applyFont="1" applyFill="1" applyBorder="1">
      <alignment vertical="center"/>
    </xf>
    <xf numFmtId="0" fontId="10" fillId="6" borderId="111" xfId="1" applyFont="1" applyFill="1" applyBorder="1" applyAlignment="1">
      <alignment horizontal="center" vertical="center"/>
    </xf>
    <xf numFmtId="0" fontId="7" fillId="2" borderId="10" xfId="1" applyFont="1" applyFill="1" applyBorder="1">
      <alignment vertical="center"/>
    </xf>
    <xf numFmtId="0" fontId="7" fillId="0" borderId="112" xfId="1" applyFont="1" applyBorder="1" applyAlignment="1">
      <alignment horizontal="right" vertical="center"/>
    </xf>
    <xf numFmtId="0" fontId="7" fillId="0" borderId="113" xfId="1" applyFont="1" applyBorder="1" applyAlignment="1">
      <alignment horizontal="right" vertical="center"/>
    </xf>
    <xf numFmtId="0" fontId="7" fillId="0" borderId="58" xfId="1" applyFont="1" applyBorder="1" applyAlignment="1">
      <alignment horizontal="right" vertical="center"/>
    </xf>
    <xf numFmtId="0" fontId="7" fillId="0" borderId="10" xfId="1" applyFont="1" applyBorder="1" applyAlignment="1">
      <alignment horizontal="right" vertical="center"/>
    </xf>
    <xf numFmtId="0" fontId="7" fillId="0" borderId="51" xfId="1" applyFont="1" applyBorder="1" applyAlignment="1">
      <alignment horizontal="right" vertical="center"/>
    </xf>
    <xf numFmtId="0" fontId="7" fillId="0" borderId="114" xfId="1" applyFont="1" applyBorder="1" applyAlignment="1">
      <alignment horizontal="right" vertical="center"/>
    </xf>
    <xf numFmtId="0" fontId="7" fillId="0" borderId="87" xfId="1" applyFont="1" applyBorder="1" applyAlignment="1">
      <alignment horizontal="right" vertical="center"/>
    </xf>
    <xf numFmtId="0" fontId="7" fillId="0" borderId="115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176" fontId="12" fillId="0" borderId="0" xfId="1" applyNumberFormat="1" applyFont="1" applyAlignment="1">
      <alignment horizontal="right" vertical="center"/>
    </xf>
    <xf numFmtId="0" fontId="25" fillId="0" borderId="0" xfId="0" applyFont="1">
      <alignment vertical="center"/>
    </xf>
    <xf numFmtId="0" fontId="9" fillId="0" borderId="0" xfId="1" applyFont="1" applyAlignment="1">
      <alignment horizontal="center" vertical="center" wrapText="1"/>
    </xf>
    <xf numFmtId="0" fontId="24" fillId="0" borderId="14" xfId="1" applyFont="1" applyBorder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3" borderId="1" xfId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 applyProtection="1">
      <alignment horizontal="center" vertical="center"/>
      <protection locked="0"/>
    </xf>
    <xf numFmtId="0" fontId="6" fillId="3" borderId="3" xfId="1" applyFont="1" applyFill="1" applyBorder="1" applyAlignment="1" applyProtection="1">
      <alignment horizontal="center" vertical="center"/>
      <protection locked="0"/>
    </xf>
    <xf numFmtId="0" fontId="7" fillId="2" borderId="11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4" fillId="0" borderId="13" xfId="2" applyBorder="1" applyAlignment="1">
      <alignment horizontal="center" vertical="center"/>
    </xf>
    <xf numFmtId="0" fontId="4" fillId="0" borderId="14" xfId="2" applyBorder="1" applyAlignment="1">
      <alignment horizontal="center" vertical="center"/>
    </xf>
    <xf numFmtId="0" fontId="4" fillId="0" borderId="15" xfId="2" applyBorder="1" applyAlignment="1">
      <alignment horizontal="center" vertical="center"/>
    </xf>
    <xf numFmtId="0" fontId="7" fillId="0" borderId="26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10" fillId="7" borderId="17" xfId="2" applyFont="1" applyFill="1" applyBorder="1" applyAlignment="1" applyProtection="1">
      <alignment horizontal="center" vertical="center"/>
      <protection locked="0"/>
    </xf>
    <xf numFmtId="0" fontId="10" fillId="7" borderId="18" xfId="2" applyFont="1" applyFill="1" applyBorder="1" applyAlignment="1" applyProtection="1">
      <alignment horizontal="center" vertical="center"/>
      <protection locked="0"/>
    </xf>
    <xf numFmtId="183" fontId="10" fillId="3" borderId="20" xfId="2" applyNumberFormat="1" applyFont="1" applyFill="1" applyBorder="1" applyAlignment="1" applyProtection="1">
      <alignment horizontal="center" vertical="center"/>
      <protection locked="0"/>
    </xf>
    <xf numFmtId="183" fontId="10" fillId="3" borderId="18" xfId="2" applyNumberFormat="1" applyFont="1" applyFill="1" applyBorder="1" applyAlignment="1" applyProtection="1">
      <alignment horizontal="center" vertical="center"/>
      <protection locked="0"/>
    </xf>
    <xf numFmtId="0" fontId="7" fillId="2" borderId="17" xfId="1" applyFont="1" applyFill="1" applyBorder="1" applyAlignment="1">
      <alignment horizontal="left" vertical="center"/>
    </xf>
    <xf numFmtId="0" fontId="7" fillId="2" borderId="23" xfId="1" applyFont="1" applyFill="1" applyBorder="1" applyAlignment="1">
      <alignment horizontal="left" vertical="center"/>
    </xf>
    <xf numFmtId="0" fontId="7" fillId="2" borderId="24" xfId="1" applyFont="1" applyFill="1" applyBorder="1" applyAlignment="1">
      <alignment horizontal="left" vertical="center"/>
    </xf>
    <xf numFmtId="180" fontId="10" fillId="3" borderId="20" xfId="2" applyNumberFormat="1" applyFont="1" applyFill="1" applyBorder="1" applyAlignment="1" applyProtection="1">
      <alignment horizontal="center" vertical="center"/>
      <protection locked="0"/>
    </xf>
    <xf numFmtId="180" fontId="10" fillId="3" borderId="25" xfId="2" applyNumberFormat="1" applyFont="1" applyFill="1" applyBorder="1" applyAlignment="1" applyProtection="1">
      <alignment horizontal="center" vertical="center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29" xfId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0" fontId="12" fillId="2" borderId="30" xfId="1" applyFont="1" applyFill="1" applyBorder="1" applyAlignment="1">
      <alignment horizontal="center" vertical="center"/>
    </xf>
    <xf numFmtId="0" fontId="7" fillId="2" borderId="82" xfId="1" applyFont="1" applyFill="1" applyBorder="1" applyAlignment="1">
      <alignment vertical="center" wrapText="1"/>
    </xf>
    <xf numFmtId="0" fontId="7" fillId="2" borderId="83" xfId="1" applyFont="1" applyFill="1" applyBorder="1">
      <alignment vertical="center"/>
    </xf>
    <xf numFmtId="0" fontId="7" fillId="2" borderId="27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31" xfId="1" applyFont="1" applyFill="1" applyBorder="1">
      <alignment vertical="center"/>
    </xf>
    <xf numFmtId="0" fontId="7" fillId="2" borderId="32" xfId="1" applyFont="1" applyFill="1" applyBorder="1">
      <alignment vertical="center"/>
    </xf>
    <xf numFmtId="0" fontId="7" fillId="2" borderId="84" xfId="1" applyFont="1" applyFill="1" applyBorder="1" applyAlignment="1">
      <alignment horizontal="left" vertical="center"/>
    </xf>
    <xf numFmtId="0" fontId="7" fillId="2" borderId="81" xfId="1" applyFont="1" applyFill="1" applyBorder="1" applyAlignment="1">
      <alignment horizontal="left" vertical="center"/>
    </xf>
    <xf numFmtId="184" fontId="10" fillId="3" borderId="33" xfId="2" applyNumberFormat="1" applyFont="1" applyFill="1" applyBorder="1" applyAlignment="1" applyProtection="1">
      <alignment horizontal="right" vertical="center"/>
      <protection locked="0"/>
    </xf>
    <xf numFmtId="184" fontId="10" fillId="3" borderId="34" xfId="2" applyNumberFormat="1" applyFont="1" applyFill="1" applyBorder="1" applyAlignment="1" applyProtection="1">
      <alignment horizontal="right" vertical="center"/>
      <protection locked="0"/>
    </xf>
    <xf numFmtId="184" fontId="10" fillId="5" borderId="35" xfId="0" applyNumberFormat="1" applyFont="1" applyFill="1" applyBorder="1" applyAlignment="1" applyProtection="1">
      <alignment horizontal="right" vertical="center"/>
      <protection locked="0"/>
    </xf>
    <xf numFmtId="184" fontId="10" fillId="5" borderId="81" xfId="0" applyNumberFormat="1" applyFont="1" applyFill="1" applyBorder="1" applyAlignment="1" applyProtection="1">
      <alignment horizontal="right" vertical="center"/>
      <protection locked="0"/>
    </xf>
    <xf numFmtId="184" fontId="10" fillId="5" borderId="98" xfId="0" applyNumberFormat="1" applyFont="1" applyFill="1" applyBorder="1" applyAlignment="1" applyProtection="1">
      <alignment horizontal="right" vertical="center"/>
      <protection locked="0"/>
    </xf>
    <xf numFmtId="0" fontId="7" fillId="2" borderId="85" xfId="1" applyFont="1" applyFill="1" applyBorder="1" applyAlignment="1">
      <alignment horizontal="left" vertical="center"/>
    </xf>
    <xf numFmtId="0" fontId="7" fillId="2" borderId="37" xfId="1" applyFont="1" applyFill="1" applyBorder="1" applyAlignment="1">
      <alignment horizontal="left" vertical="center"/>
    </xf>
    <xf numFmtId="184" fontId="10" fillId="3" borderId="44" xfId="2" applyNumberFormat="1" applyFont="1" applyFill="1" applyBorder="1" applyAlignment="1" applyProtection="1">
      <alignment horizontal="right" vertical="center"/>
      <protection locked="0"/>
    </xf>
    <xf numFmtId="184" fontId="10" fillId="3" borderId="39" xfId="2" applyNumberFormat="1" applyFont="1" applyFill="1" applyBorder="1" applyAlignment="1" applyProtection="1">
      <alignment horizontal="right" vertical="center"/>
      <protection locked="0"/>
    </xf>
    <xf numFmtId="184" fontId="10" fillId="5" borderId="40" xfId="0" applyNumberFormat="1" applyFont="1" applyFill="1" applyBorder="1" applyAlignment="1" applyProtection="1">
      <alignment horizontal="right" vertical="center"/>
      <protection locked="0"/>
    </xf>
    <xf numFmtId="184" fontId="10" fillId="5" borderId="37" xfId="0" applyNumberFormat="1" applyFont="1" applyFill="1" applyBorder="1" applyAlignment="1" applyProtection="1">
      <alignment horizontal="right" vertical="center"/>
      <protection locked="0"/>
    </xf>
    <xf numFmtId="184" fontId="10" fillId="5" borderId="99" xfId="0" applyNumberFormat="1" applyFont="1" applyFill="1" applyBorder="1" applyAlignment="1" applyProtection="1">
      <alignment horizontal="right" vertical="center"/>
      <protection locked="0"/>
    </xf>
    <xf numFmtId="0" fontId="7" fillId="2" borderId="52" xfId="1" applyFont="1" applyFill="1" applyBorder="1" applyAlignment="1">
      <alignment horizontal="left" vertical="center"/>
    </xf>
    <xf numFmtId="0" fontId="7" fillId="2" borderId="14" xfId="1" applyFont="1" applyFill="1" applyBorder="1" applyAlignment="1">
      <alignment horizontal="left" vertical="center"/>
    </xf>
    <xf numFmtId="0" fontId="7" fillId="2" borderId="53" xfId="1" applyFont="1" applyFill="1" applyBorder="1" applyAlignment="1">
      <alignment horizontal="left" vertical="center"/>
    </xf>
    <xf numFmtId="0" fontId="7" fillId="2" borderId="55" xfId="1" applyFont="1" applyFill="1" applyBorder="1" applyAlignment="1">
      <alignment horizontal="left" vertical="center"/>
    </xf>
    <xf numFmtId="0" fontId="7" fillId="2" borderId="28" xfId="1" applyFont="1" applyFill="1" applyBorder="1" applyAlignment="1">
      <alignment horizontal="left" vertical="center"/>
    </xf>
    <xf numFmtId="0" fontId="7" fillId="2" borderId="50" xfId="1" applyFont="1" applyFill="1" applyBorder="1" applyAlignment="1">
      <alignment horizontal="left" vertical="center"/>
    </xf>
    <xf numFmtId="179" fontId="10" fillId="3" borderId="32" xfId="2" applyNumberFormat="1" applyFont="1" applyFill="1" applyBorder="1" applyAlignment="1" applyProtection="1">
      <alignment horizontal="right" vertical="center"/>
      <protection locked="0"/>
    </xf>
    <xf numFmtId="179" fontId="10" fillId="3" borderId="38" xfId="2" applyNumberFormat="1" applyFont="1" applyFill="1" applyBorder="1" applyAlignment="1" applyProtection="1">
      <alignment horizontal="right" vertical="center"/>
      <protection locked="0"/>
    </xf>
    <xf numFmtId="179" fontId="10" fillId="3" borderId="37" xfId="2" applyNumberFormat="1" applyFont="1" applyFill="1" applyBorder="1" applyAlignment="1" applyProtection="1">
      <alignment horizontal="right" vertical="center"/>
      <protection locked="0"/>
    </xf>
    <xf numFmtId="179" fontId="10" fillId="3" borderId="44" xfId="2" applyNumberFormat="1" applyFont="1" applyFill="1" applyBorder="1" applyAlignment="1" applyProtection="1">
      <alignment horizontal="right" vertical="center"/>
      <protection locked="0"/>
    </xf>
    <xf numFmtId="0" fontId="7" fillId="2" borderId="41" xfId="1" applyFont="1" applyFill="1" applyBorder="1" applyAlignment="1">
      <alignment horizontal="left" vertical="center" wrapText="1"/>
    </xf>
    <xf numFmtId="0" fontId="7" fillId="2" borderId="42" xfId="1" applyFont="1" applyFill="1" applyBorder="1" applyAlignment="1">
      <alignment horizontal="left" vertical="center" wrapText="1"/>
    </xf>
    <xf numFmtId="0" fontId="7" fillId="2" borderId="43" xfId="1" applyFont="1" applyFill="1" applyBorder="1" applyAlignment="1">
      <alignment horizontal="left" vertical="center" wrapText="1"/>
    </xf>
    <xf numFmtId="0" fontId="7" fillId="2" borderId="31" xfId="1" applyFont="1" applyFill="1" applyBorder="1" applyAlignment="1">
      <alignment horizontal="left" vertical="center" wrapText="1"/>
    </xf>
    <xf numFmtId="0" fontId="7" fillId="2" borderId="32" xfId="1" applyFont="1" applyFill="1" applyBorder="1" applyAlignment="1">
      <alignment horizontal="left" vertical="center" wrapText="1"/>
    </xf>
    <xf numFmtId="0" fontId="7" fillId="2" borderId="45" xfId="1" applyFont="1" applyFill="1" applyBorder="1" applyAlignment="1">
      <alignment horizontal="left" vertical="center" wrapText="1"/>
    </xf>
    <xf numFmtId="179" fontId="10" fillId="3" borderId="39" xfId="2" applyNumberFormat="1" applyFont="1" applyFill="1" applyBorder="1" applyAlignment="1" applyProtection="1">
      <alignment horizontal="right" vertical="center"/>
      <protection locked="0"/>
    </xf>
    <xf numFmtId="184" fontId="6" fillId="8" borderId="86" xfId="3" applyNumberFormat="1" applyFont="1" applyFill="1" applyBorder="1" applyAlignment="1" applyProtection="1">
      <alignment horizontal="right" vertical="center"/>
    </xf>
    <xf numFmtId="184" fontId="6" fillId="8" borderId="42" xfId="3" applyNumberFormat="1" applyFont="1" applyFill="1" applyBorder="1" applyAlignment="1" applyProtection="1">
      <alignment horizontal="right" vertical="center"/>
    </xf>
    <xf numFmtId="184" fontId="6" fillId="8" borderId="87" xfId="3" applyNumberFormat="1" applyFont="1" applyFill="1" applyBorder="1" applyAlignment="1" applyProtection="1">
      <alignment horizontal="right" vertical="center"/>
    </xf>
    <xf numFmtId="179" fontId="6" fillId="8" borderId="56" xfId="2" applyNumberFormat="1" applyFont="1" applyFill="1" applyBorder="1" applyAlignment="1">
      <alignment horizontal="right" vertical="center"/>
    </xf>
    <xf numFmtId="179" fontId="6" fillId="8" borderId="7" xfId="2" applyNumberFormat="1" applyFont="1" applyFill="1" applyBorder="1" applyAlignment="1">
      <alignment horizontal="right" vertical="center"/>
    </xf>
    <xf numFmtId="179" fontId="6" fillId="8" borderId="57" xfId="2" applyNumberFormat="1" applyFont="1" applyFill="1" applyBorder="1" applyAlignment="1">
      <alignment horizontal="right" vertical="center"/>
    </xf>
    <xf numFmtId="179" fontId="10" fillId="3" borderId="59" xfId="2" applyNumberFormat="1" applyFont="1" applyFill="1" applyBorder="1" applyAlignment="1" applyProtection="1">
      <alignment horizontal="right" vertical="center"/>
      <protection locked="0"/>
    </xf>
    <xf numFmtId="179" fontId="10" fillId="3" borderId="48" xfId="2" applyNumberFormat="1" applyFont="1" applyFill="1" applyBorder="1" applyAlignment="1" applyProtection="1">
      <alignment horizontal="right" vertical="center"/>
      <protection locked="0"/>
    </xf>
    <xf numFmtId="179" fontId="10" fillId="3" borderId="61" xfId="2" applyNumberFormat="1" applyFont="1" applyFill="1" applyBorder="1" applyAlignment="1" applyProtection="1">
      <alignment horizontal="right" vertical="center"/>
      <protection locked="0"/>
    </xf>
    <xf numFmtId="179" fontId="10" fillId="3" borderId="62" xfId="2" applyNumberFormat="1" applyFont="1" applyFill="1" applyBorder="1" applyAlignment="1" applyProtection="1">
      <alignment horizontal="right" vertical="center"/>
      <protection locked="0"/>
    </xf>
    <xf numFmtId="0" fontId="7" fillId="0" borderId="28" xfId="1" applyFont="1" applyBorder="1" applyAlignment="1">
      <alignment horizontal="center" vertical="center"/>
    </xf>
    <xf numFmtId="0" fontId="7" fillId="0" borderId="63" xfId="1" applyFont="1" applyBorder="1" applyAlignment="1">
      <alignment horizontal="center" vertical="center" wrapText="1"/>
    </xf>
    <xf numFmtId="0" fontId="7" fillId="0" borderId="67" xfId="1" applyFont="1" applyBorder="1" applyAlignment="1">
      <alignment horizontal="center" vertical="center" wrapText="1"/>
    </xf>
    <xf numFmtId="0" fontId="6" fillId="0" borderId="64" xfId="1" applyFont="1" applyBorder="1" applyAlignment="1">
      <alignment horizontal="center" vertical="center" shrinkToFit="1"/>
    </xf>
    <xf numFmtId="0" fontId="6" fillId="0" borderId="65" xfId="1" applyFont="1" applyBorder="1" applyAlignment="1">
      <alignment horizontal="center" vertical="center" shrinkToFit="1"/>
    </xf>
    <xf numFmtId="185" fontId="10" fillId="6" borderId="64" xfId="4" applyNumberFormat="1" applyFont="1" applyFill="1" applyBorder="1" applyAlignment="1" applyProtection="1">
      <alignment horizontal="center" vertical="center" shrinkToFit="1"/>
    </xf>
    <xf numFmtId="185" fontId="10" fillId="6" borderId="66" xfId="4" applyNumberFormat="1" applyFont="1" applyFill="1" applyBorder="1" applyAlignment="1" applyProtection="1">
      <alignment horizontal="center" vertical="center" shrinkToFit="1"/>
    </xf>
    <xf numFmtId="0" fontId="7" fillId="0" borderId="13" xfId="1" applyFont="1" applyBorder="1" applyAlignment="1">
      <alignment horizontal="center" vertical="center" wrapText="1" shrinkToFit="1"/>
    </xf>
    <xf numFmtId="0" fontId="7" fillId="0" borderId="53" xfId="1" applyFont="1" applyBorder="1" applyAlignment="1">
      <alignment horizontal="center" vertical="center" wrapText="1" shrinkToFit="1"/>
    </xf>
    <xf numFmtId="0" fontId="7" fillId="0" borderId="7" xfId="1" applyFont="1" applyBorder="1" applyAlignment="1">
      <alignment horizontal="center" vertical="center" wrapText="1" shrinkToFit="1"/>
    </xf>
    <xf numFmtId="0" fontId="7" fillId="0" borderId="47" xfId="1" applyFont="1" applyBorder="1" applyAlignment="1">
      <alignment horizontal="center" vertical="center" wrapText="1" shrinkToFit="1"/>
    </xf>
    <xf numFmtId="187" fontId="10" fillId="6" borderId="13" xfId="4" applyNumberFormat="1" applyFont="1" applyFill="1" applyBorder="1" applyAlignment="1" applyProtection="1">
      <alignment horizontal="center" vertical="center" shrinkToFit="1"/>
    </xf>
    <xf numFmtId="187" fontId="10" fillId="6" borderId="53" xfId="4" applyNumberFormat="1" applyFont="1" applyFill="1" applyBorder="1" applyAlignment="1" applyProtection="1">
      <alignment horizontal="center" vertical="center" shrinkToFit="1"/>
    </xf>
    <xf numFmtId="0" fontId="6" fillId="0" borderId="68" xfId="1" applyFont="1" applyBorder="1" applyAlignment="1">
      <alignment horizontal="center" vertical="center" shrinkToFit="1"/>
    </xf>
    <xf numFmtId="0" fontId="6" fillId="0" borderId="69" xfId="1" applyFont="1" applyBorder="1" applyAlignment="1">
      <alignment horizontal="center" vertical="center" shrinkToFit="1"/>
    </xf>
    <xf numFmtId="185" fontId="10" fillId="6" borderId="68" xfId="4" applyNumberFormat="1" applyFont="1" applyFill="1" applyBorder="1" applyAlignment="1" applyProtection="1">
      <alignment horizontal="center" vertical="center" shrinkToFit="1"/>
    </xf>
    <xf numFmtId="185" fontId="10" fillId="6" borderId="70" xfId="4" applyNumberFormat="1" applyFont="1" applyFill="1" applyBorder="1" applyAlignment="1" applyProtection="1">
      <alignment horizontal="center" vertical="center" shrinkToFit="1"/>
    </xf>
    <xf numFmtId="0" fontId="6" fillId="0" borderId="70" xfId="1" applyFont="1" applyBorder="1" applyAlignment="1">
      <alignment horizontal="center" vertical="center" shrinkToFit="1"/>
    </xf>
    <xf numFmtId="177" fontId="10" fillId="6" borderId="68" xfId="1" applyNumberFormat="1" applyFont="1" applyFill="1" applyBorder="1" applyAlignment="1">
      <alignment horizontal="center" vertical="center"/>
    </xf>
    <xf numFmtId="177" fontId="10" fillId="6" borderId="70" xfId="1" applyNumberFormat="1" applyFont="1" applyFill="1" applyBorder="1" applyAlignment="1">
      <alignment horizontal="center" vertical="center"/>
    </xf>
    <xf numFmtId="0" fontId="5" fillId="6" borderId="72" xfId="1" applyFont="1" applyFill="1" applyBorder="1" applyAlignment="1">
      <alignment horizontal="center" vertical="center"/>
    </xf>
    <xf numFmtId="0" fontId="5" fillId="6" borderId="73" xfId="1" applyFont="1" applyFill="1" applyBorder="1" applyAlignment="1">
      <alignment horizontal="center" vertical="center"/>
    </xf>
    <xf numFmtId="0" fontId="6" fillId="0" borderId="54" xfId="1" applyFont="1" applyBorder="1" applyAlignment="1">
      <alignment horizontal="center" vertical="center" wrapText="1"/>
    </xf>
    <xf numFmtId="0" fontId="6" fillId="0" borderId="5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7" fillId="0" borderId="54" xfId="1" applyFont="1" applyBorder="1" applyAlignment="1">
      <alignment horizontal="center" vertical="center" wrapText="1"/>
    </xf>
    <xf numFmtId="0" fontId="7" fillId="0" borderId="97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left" vertical="center" wrapText="1"/>
    </xf>
    <xf numFmtId="0" fontId="7" fillId="0" borderId="14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58" xfId="1" applyFont="1" applyBorder="1" applyAlignment="1">
      <alignment horizontal="left" vertical="center" wrapText="1"/>
    </xf>
    <xf numFmtId="0" fontId="7" fillId="0" borderId="49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51" xfId="1" applyFont="1" applyBorder="1" applyAlignment="1">
      <alignment horizontal="left" vertical="center" wrapText="1"/>
    </xf>
    <xf numFmtId="0" fontId="7" fillId="0" borderId="93" xfId="1" applyFont="1" applyBorder="1" applyAlignment="1">
      <alignment horizontal="center" vertical="center" wrapText="1"/>
    </xf>
    <xf numFmtId="186" fontId="5" fillId="6" borderId="93" xfId="2" applyNumberFormat="1" applyFont="1" applyFill="1" applyBorder="1" applyAlignment="1">
      <alignment horizontal="center" vertical="center" shrinkToFit="1"/>
    </xf>
    <xf numFmtId="186" fontId="5" fillId="6" borderId="76" xfId="2" applyNumberFormat="1" applyFont="1" applyFill="1" applyBorder="1" applyAlignment="1">
      <alignment horizontal="center" vertical="center" shrinkToFit="1"/>
    </xf>
    <xf numFmtId="0" fontId="5" fillId="6" borderId="93" xfId="1" applyFont="1" applyFill="1" applyBorder="1" applyAlignment="1">
      <alignment horizontal="center" vertical="center"/>
    </xf>
    <xf numFmtId="0" fontId="14" fillId="6" borderId="82" xfId="1" applyFont="1" applyFill="1" applyBorder="1" applyAlignment="1">
      <alignment horizontal="center" vertical="center"/>
    </xf>
    <xf numFmtId="0" fontId="14" fillId="6" borderId="79" xfId="1" applyFont="1" applyFill="1" applyBorder="1" applyAlignment="1">
      <alignment horizontal="center" vertical="center"/>
    </xf>
    <xf numFmtId="0" fontId="14" fillId="6" borderId="55" xfId="1" applyFont="1" applyFill="1" applyBorder="1" applyAlignment="1">
      <alignment horizontal="center" vertical="center"/>
    </xf>
    <xf numFmtId="0" fontId="14" fillId="6" borderId="50" xfId="1" applyFont="1" applyFill="1" applyBorder="1" applyAlignment="1">
      <alignment horizontal="center" vertical="center"/>
    </xf>
    <xf numFmtId="0" fontId="7" fillId="0" borderId="78" xfId="1" applyFont="1" applyBorder="1" applyAlignment="1">
      <alignment horizontal="center" vertical="center"/>
    </xf>
    <xf numFmtId="0" fontId="7" fillId="0" borderId="80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7" fillId="0" borderId="51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56" xfId="1" applyFont="1" applyBorder="1" applyAlignment="1">
      <alignment horizontal="center" vertical="center" wrapText="1"/>
    </xf>
    <xf numFmtId="0" fontId="7" fillId="0" borderId="89" xfId="1" applyFont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/>
    </xf>
    <xf numFmtId="0" fontId="7" fillId="0" borderId="88" xfId="1" applyFont="1" applyBorder="1" applyAlignment="1">
      <alignment horizontal="center" vertical="center"/>
    </xf>
    <xf numFmtId="0" fontId="14" fillId="6" borderId="55" xfId="1" applyFont="1" applyFill="1" applyBorder="1" applyAlignment="1">
      <alignment horizontal="center" vertical="center" wrapText="1"/>
    </xf>
    <xf numFmtId="0" fontId="14" fillId="6" borderId="28" xfId="1" applyFont="1" applyFill="1" applyBorder="1" applyAlignment="1">
      <alignment horizontal="center" vertical="center" wrapText="1"/>
    </xf>
    <xf numFmtId="0" fontId="14" fillId="6" borderId="50" xfId="1" applyFont="1" applyFill="1" applyBorder="1" applyAlignment="1">
      <alignment horizontal="center" vertical="center" wrapText="1"/>
    </xf>
    <xf numFmtId="0" fontId="14" fillId="6" borderId="28" xfId="1" applyFont="1" applyFill="1" applyBorder="1" applyAlignment="1">
      <alignment horizontal="center" vertical="center"/>
    </xf>
    <xf numFmtId="180" fontId="10" fillId="8" borderId="108" xfId="1" applyNumberFormat="1" applyFont="1" applyFill="1" applyBorder="1" applyAlignment="1">
      <alignment horizontal="center" vertical="center"/>
    </xf>
    <xf numFmtId="180" fontId="10" fillId="8" borderId="109" xfId="1" applyNumberFormat="1" applyFont="1" applyFill="1" applyBorder="1" applyAlignment="1">
      <alignment horizontal="center" vertical="center"/>
    </xf>
    <xf numFmtId="177" fontId="10" fillId="8" borderId="110" xfId="1" applyNumberFormat="1" applyFont="1" applyFill="1" applyBorder="1" applyAlignment="1">
      <alignment horizontal="center" vertical="center"/>
    </xf>
    <xf numFmtId="177" fontId="10" fillId="8" borderId="23" xfId="1" applyNumberFormat="1" applyFont="1" applyFill="1" applyBorder="1" applyAlignment="1">
      <alignment horizontal="center" vertical="center"/>
    </xf>
    <xf numFmtId="177" fontId="10" fillId="8" borderId="25" xfId="1" applyNumberFormat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7" fillId="0" borderId="63" xfId="1" applyFont="1" applyBorder="1" applyAlignment="1">
      <alignment horizontal="center" vertical="center"/>
    </xf>
    <xf numFmtId="0" fontId="7" fillId="0" borderId="67" xfId="1" applyFont="1" applyBorder="1" applyAlignment="1">
      <alignment horizontal="center" vertical="center"/>
    </xf>
    <xf numFmtId="0" fontId="7" fillId="0" borderId="96" xfId="1" applyFont="1" applyBorder="1" applyAlignment="1">
      <alignment horizontal="center" vertical="center"/>
    </xf>
    <xf numFmtId="0" fontId="5" fillId="6" borderId="78" xfId="1" applyFont="1" applyFill="1" applyBorder="1" applyAlignment="1">
      <alignment horizontal="center" vertical="center"/>
    </xf>
    <xf numFmtId="0" fontId="5" fillId="6" borderId="79" xfId="1" applyFont="1" applyFill="1" applyBorder="1" applyAlignment="1">
      <alignment horizontal="center" vertical="center"/>
    </xf>
    <xf numFmtId="0" fontId="5" fillId="6" borderId="7" xfId="1" applyFont="1" applyFill="1" applyBorder="1" applyAlignment="1">
      <alignment horizontal="center" vertical="center"/>
    </xf>
    <xf numFmtId="0" fontId="5" fillId="6" borderId="47" xfId="1" applyFont="1" applyFill="1" applyBorder="1" applyAlignment="1">
      <alignment horizontal="center" vertical="center"/>
    </xf>
    <xf numFmtId="0" fontId="5" fillId="6" borderId="49" xfId="1" applyFont="1" applyFill="1" applyBorder="1" applyAlignment="1">
      <alignment horizontal="center" vertical="center"/>
    </xf>
    <xf numFmtId="0" fontId="5" fillId="6" borderId="50" xfId="1" applyFont="1" applyFill="1" applyBorder="1" applyAlignment="1">
      <alignment horizontal="center" vertical="center"/>
    </xf>
    <xf numFmtId="178" fontId="18" fillId="8" borderId="116" xfId="3" applyNumberFormat="1" applyFont="1" applyFill="1" applyBorder="1" applyAlignment="1" applyProtection="1">
      <alignment horizontal="center" vertical="center"/>
    </xf>
    <xf numFmtId="178" fontId="18" fillId="8" borderId="103" xfId="3" applyNumberFormat="1" applyFont="1" applyFill="1" applyBorder="1" applyAlignment="1" applyProtection="1">
      <alignment horizontal="center" vertical="center"/>
    </xf>
    <xf numFmtId="178" fontId="18" fillId="8" borderId="104" xfId="3" applyNumberFormat="1" applyFont="1" applyFill="1" applyBorder="1" applyAlignment="1" applyProtection="1">
      <alignment horizontal="center" vertical="center"/>
    </xf>
    <xf numFmtId="178" fontId="18" fillId="8" borderId="117" xfId="3" applyNumberFormat="1" applyFont="1" applyFill="1" applyBorder="1" applyAlignment="1" applyProtection="1">
      <alignment horizontal="center" vertical="center"/>
    </xf>
    <xf numFmtId="178" fontId="18" fillId="8" borderId="105" xfId="3" applyNumberFormat="1" applyFont="1" applyFill="1" applyBorder="1" applyAlignment="1" applyProtection="1">
      <alignment horizontal="center" vertical="center"/>
    </xf>
    <xf numFmtId="178" fontId="18" fillId="8" borderId="106" xfId="3" applyNumberFormat="1" applyFont="1" applyFill="1" applyBorder="1" applyAlignment="1" applyProtection="1">
      <alignment horizontal="center" vertical="center"/>
    </xf>
    <xf numFmtId="180" fontId="19" fillId="8" borderId="82" xfId="1" applyNumberFormat="1" applyFont="1" applyFill="1" applyBorder="1" applyAlignment="1">
      <alignment horizontal="center" vertical="center" wrapText="1"/>
    </xf>
    <xf numFmtId="180" fontId="19" fillId="8" borderId="107" xfId="1" applyNumberFormat="1" applyFont="1" applyFill="1" applyBorder="1" applyAlignment="1">
      <alignment horizontal="center" vertical="center" wrapText="1"/>
    </xf>
    <xf numFmtId="180" fontId="19" fillId="8" borderId="55" xfId="1" applyNumberFormat="1" applyFont="1" applyFill="1" applyBorder="1" applyAlignment="1">
      <alignment horizontal="center" vertical="center" wrapText="1"/>
    </xf>
    <xf numFmtId="180" fontId="19" fillId="8" borderId="28" xfId="1" applyNumberFormat="1" applyFont="1" applyFill="1" applyBorder="1" applyAlignment="1">
      <alignment horizontal="center" vertical="center" wrapText="1"/>
    </xf>
    <xf numFmtId="180" fontId="19" fillId="8" borderId="83" xfId="1" applyNumberFormat="1" applyFont="1" applyFill="1" applyBorder="1" applyAlignment="1">
      <alignment horizontal="center" vertical="center" wrapText="1"/>
    </xf>
    <xf numFmtId="180" fontId="19" fillId="8" borderId="79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94" xfId="1" applyFont="1" applyFill="1" applyBorder="1" applyAlignment="1">
      <alignment horizontal="center" vertical="center" wrapText="1"/>
    </xf>
    <xf numFmtId="0" fontId="7" fillId="2" borderId="95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10" fillId="2" borderId="94" xfId="1" applyFont="1" applyFill="1" applyBorder="1" applyAlignment="1">
      <alignment horizontal="center" vertical="center"/>
    </xf>
    <xf numFmtId="0" fontId="10" fillId="2" borderId="77" xfId="1" applyFont="1" applyFill="1" applyBorder="1" applyAlignment="1">
      <alignment horizontal="center" vertical="center"/>
    </xf>
    <xf numFmtId="0" fontId="10" fillId="2" borderId="76" xfId="1" applyFont="1" applyFill="1" applyBorder="1" applyAlignment="1">
      <alignment horizontal="center" vertical="center" shrinkToFit="1"/>
    </xf>
    <xf numFmtId="0" fontId="10" fillId="2" borderId="77" xfId="1" applyFont="1" applyFill="1" applyBorder="1" applyAlignment="1">
      <alignment horizontal="center" vertical="center" shrinkToFit="1"/>
    </xf>
    <xf numFmtId="0" fontId="10" fillId="2" borderId="76" xfId="1" applyFont="1" applyFill="1" applyBorder="1" applyAlignment="1">
      <alignment horizontal="center" vertical="center"/>
    </xf>
    <xf numFmtId="0" fontId="10" fillId="2" borderId="95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186" fontId="5" fillId="6" borderId="5" xfId="2" applyNumberFormat="1" applyFont="1" applyFill="1" applyBorder="1" applyAlignment="1">
      <alignment horizontal="center" vertical="center" shrinkToFit="1"/>
    </xf>
    <xf numFmtId="186" fontId="5" fillId="6" borderId="6" xfId="2" applyNumberFormat="1" applyFont="1" applyFill="1" applyBorder="1" applyAlignment="1">
      <alignment horizontal="center" vertical="center" shrinkToFit="1"/>
    </xf>
    <xf numFmtId="0" fontId="5" fillId="6" borderId="5" xfId="1" applyFont="1" applyFill="1" applyBorder="1" applyAlignment="1">
      <alignment horizontal="center" vertical="center"/>
    </xf>
    <xf numFmtId="0" fontId="5" fillId="6" borderId="6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86" fontId="5" fillId="6" borderId="49" xfId="2" applyNumberFormat="1" applyFont="1" applyFill="1" applyBorder="1" applyAlignment="1">
      <alignment horizontal="center" vertical="center" shrinkToFit="1"/>
    </xf>
    <xf numFmtId="186" fontId="5" fillId="6" borderId="50" xfId="2" applyNumberFormat="1" applyFont="1" applyFill="1" applyBorder="1" applyAlignment="1">
      <alignment horizontal="center" vertical="center" shrinkToFit="1"/>
    </xf>
    <xf numFmtId="0" fontId="5" fillId="0" borderId="49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5" fillId="0" borderId="74" xfId="1" applyFont="1" applyBorder="1" applyAlignment="1">
      <alignment horizontal="center" vertical="center"/>
    </xf>
    <xf numFmtId="0" fontId="6" fillId="0" borderId="72" xfId="1" applyFont="1" applyBorder="1" applyAlignment="1">
      <alignment horizontal="center" vertical="center"/>
    </xf>
    <xf numFmtId="0" fontId="6" fillId="0" borderId="73" xfId="1" applyFont="1" applyBorder="1" applyAlignment="1">
      <alignment horizontal="center" vertical="center"/>
    </xf>
    <xf numFmtId="186" fontId="14" fillId="6" borderId="72" xfId="2" applyNumberFormat="1" applyFont="1" applyFill="1" applyBorder="1" applyAlignment="1">
      <alignment horizontal="center" vertical="center" shrinkToFit="1"/>
    </xf>
    <xf numFmtId="186" fontId="14" fillId="6" borderId="73" xfId="2" applyNumberFormat="1" applyFont="1" applyFill="1" applyBorder="1" applyAlignment="1">
      <alignment horizontal="center" vertical="center" shrinkToFit="1"/>
    </xf>
    <xf numFmtId="0" fontId="7" fillId="0" borderId="49" xfId="1" applyFont="1" applyBorder="1" applyAlignment="1">
      <alignment horizontal="center" vertical="center" shrinkToFit="1"/>
    </xf>
    <xf numFmtId="0" fontId="7" fillId="0" borderId="50" xfId="1" applyFont="1" applyBorder="1" applyAlignment="1">
      <alignment horizontal="center" vertical="center" shrinkToFit="1"/>
    </xf>
  </cellXfs>
  <cellStyles count="5">
    <cellStyle name="桁区切り 2" xfId="3" xr:uid="{465199BA-321B-4683-98D3-1880DEB8605E}"/>
    <cellStyle name="桁区切り 3" xfId="4" xr:uid="{FD9047AD-3602-4924-9D84-455FABA23FC9}"/>
    <cellStyle name="標準" xfId="0" builtinId="0"/>
    <cellStyle name="標準 2" xfId="2" xr:uid="{E42B777A-2138-4CB7-AD59-F46C8F729B8F}"/>
    <cellStyle name="標準 2 2" xfId="1" xr:uid="{2B8C1901-FF79-4E0D-A263-0AAB08DD8FD6}"/>
  </cellStyles>
  <dxfs count="18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CCC"/>
      <color rgb="FFFFCCFF"/>
      <color rgb="FFFFFF99"/>
      <color rgb="FFCCFFCC"/>
      <color rgb="FF99FF99"/>
      <color rgb="FFFF9999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122464</xdr:colOff>
      <xdr:row>0</xdr:row>
      <xdr:rowOff>68036</xdr:rowOff>
    </xdr:from>
    <xdr:to>
      <xdr:col>10</xdr:col>
      <xdr:colOff>231321</xdr:colOff>
      <xdr:row>1</xdr:row>
      <xdr:rowOff>108857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A482B5A-FB16-D166-49A4-A1C8C1D333EF}"/>
            </a:ext>
          </a:extLst>
        </xdr:cNvPr>
        <xdr:cNvSpPr/>
      </xdr:nvSpPr>
      <xdr:spPr>
        <a:xfrm>
          <a:off x="4463143" y="68036"/>
          <a:ext cx="2884714" cy="408214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建研</a:t>
          </a:r>
          <a:r>
            <a:rPr kumimoji="1" lang="en-US" altLang="ja-JP" sz="1800">
              <a:latin typeface="メイリオ" panose="020B0604030504040204" pitchFamily="50" charset="-128"/>
              <a:ea typeface="メイリオ" panose="020B0604030504040204" pitchFamily="50" charset="-128"/>
            </a:rPr>
            <a:t>Ver.3.10.0</a:t>
          </a:r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以降対応版</a:t>
          </a:r>
          <a:endParaRPr kumimoji="1" lang="ja-JP" altLang="en-US" sz="18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122464</xdr:colOff>
      <xdr:row>0</xdr:row>
      <xdr:rowOff>68036</xdr:rowOff>
    </xdr:from>
    <xdr:to>
      <xdr:col>10</xdr:col>
      <xdr:colOff>231321</xdr:colOff>
      <xdr:row>1</xdr:row>
      <xdr:rowOff>108857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1AB42E2-6787-4577-ADD1-9D45F5F79B46}"/>
            </a:ext>
          </a:extLst>
        </xdr:cNvPr>
        <xdr:cNvSpPr/>
      </xdr:nvSpPr>
      <xdr:spPr>
        <a:xfrm>
          <a:off x="4463143" y="68036"/>
          <a:ext cx="2884714" cy="408214"/>
        </a:xfrm>
        <a:prstGeom prst="rect">
          <a:avLst/>
        </a:prstGeom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建研</a:t>
          </a:r>
          <a:r>
            <a:rPr kumimoji="1" lang="en-US" altLang="ja-JP" sz="1800">
              <a:latin typeface="メイリオ" panose="020B0604030504040204" pitchFamily="50" charset="-128"/>
              <a:ea typeface="メイリオ" panose="020B0604030504040204" pitchFamily="50" charset="-128"/>
            </a:rPr>
            <a:t>Ver.3.10.0</a:t>
          </a:r>
          <a:r>
            <a:rPr kumimoji="1" lang="ja-JP" altLang="en-US" sz="1400">
              <a:latin typeface="メイリオ" panose="020B0604030504040204" pitchFamily="50" charset="-128"/>
              <a:ea typeface="メイリオ" panose="020B0604030504040204" pitchFamily="50" charset="-128"/>
            </a:rPr>
            <a:t>以降対応版</a:t>
          </a:r>
          <a:endParaRPr kumimoji="1" lang="ja-JP" altLang="en-US" sz="180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A521E-5F76-44AF-A58D-DF8656981791}">
  <sheetPr>
    <tabColor theme="0"/>
  </sheetPr>
  <dimension ref="A1:AE57"/>
  <sheetViews>
    <sheetView showGridLines="0" tabSelected="1" view="pageBreakPreview" zoomScale="70" zoomScaleNormal="90" zoomScaleSheetLayoutView="70" workbookViewId="0">
      <selection activeCell="I16" sqref="I16:K16"/>
    </sheetView>
  </sheetViews>
  <sheetFormatPr defaultColWidth="8.75" defaultRowHeight="18.75" x14ac:dyDescent="0.4"/>
  <cols>
    <col min="1" max="1" width="4.375" style="37" customWidth="1"/>
    <col min="2" max="2" width="16.125" style="37" customWidth="1"/>
    <col min="3" max="14" width="9.125" style="37" customWidth="1"/>
    <col min="15" max="17" width="3.625" style="37" customWidth="1"/>
    <col min="18" max="18" width="14.25" style="37" customWidth="1"/>
    <col min="19" max="19" width="19.25" style="37" hidden="1" customWidth="1"/>
    <col min="20" max="20" width="25.25" style="37" hidden="1" customWidth="1"/>
    <col min="21" max="21" width="44.625" style="37" hidden="1" customWidth="1"/>
    <col min="22" max="29" width="13" style="37" hidden="1" customWidth="1"/>
    <col min="30" max="31" width="13" style="37" customWidth="1"/>
    <col min="32" max="32" width="9" style="37" customWidth="1"/>
    <col min="33" max="16384" width="8.75" style="37"/>
  </cols>
  <sheetData>
    <row r="1" spans="1:31" ht="29.25" customHeight="1" x14ac:dyDescent="0.35">
      <c r="A1" s="33"/>
      <c r="B1" s="1" t="s">
        <v>69</v>
      </c>
      <c r="C1" s="33"/>
      <c r="D1" s="33"/>
      <c r="E1" s="33"/>
      <c r="F1" s="33"/>
      <c r="G1" s="33"/>
      <c r="H1" s="33"/>
      <c r="I1" s="34"/>
      <c r="J1" s="34"/>
      <c r="K1" s="33"/>
      <c r="L1" s="33"/>
      <c r="M1" s="33"/>
      <c r="N1" s="2" t="s">
        <v>63</v>
      </c>
      <c r="O1" s="33"/>
      <c r="P1" s="33"/>
      <c r="Q1" s="33"/>
      <c r="R1" s="35"/>
      <c r="S1" s="33"/>
      <c r="T1" s="33"/>
      <c r="U1" s="33"/>
      <c r="V1" s="33"/>
      <c r="W1" s="33"/>
      <c r="X1" s="33"/>
      <c r="Y1" s="36"/>
      <c r="Z1" s="36"/>
      <c r="AA1" s="36"/>
      <c r="AB1" s="33"/>
      <c r="AC1" s="33"/>
      <c r="AD1" s="33"/>
      <c r="AE1" s="33"/>
    </row>
    <row r="2" spans="1:31" ht="14.25" customHeight="1" thickBot="1" x14ac:dyDescent="0.4">
      <c r="A2" s="33"/>
      <c r="B2" s="3"/>
      <c r="C2" s="33"/>
      <c r="D2" s="33"/>
      <c r="E2" s="33"/>
      <c r="F2" s="33"/>
      <c r="G2" s="33"/>
      <c r="H2" s="33"/>
      <c r="I2" s="34"/>
      <c r="J2" s="34"/>
      <c r="K2" s="33"/>
      <c r="L2" s="33"/>
      <c r="M2" s="33"/>
      <c r="N2" s="4" t="s">
        <v>64</v>
      </c>
      <c r="O2" s="33"/>
      <c r="P2" s="33"/>
      <c r="Q2" s="33"/>
      <c r="R2" s="35"/>
      <c r="S2" s="33"/>
      <c r="T2" s="33"/>
      <c r="U2" s="33"/>
      <c r="V2" s="33"/>
      <c r="W2" s="33"/>
      <c r="X2" s="33"/>
      <c r="Y2" s="36"/>
      <c r="Z2" s="36"/>
      <c r="AA2" s="36"/>
      <c r="AB2" s="33"/>
      <c r="AC2" s="33"/>
      <c r="AD2" s="33"/>
      <c r="AE2" s="33"/>
    </row>
    <row r="3" spans="1:31" ht="26.25" customHeight="1" thickBot="1" x14ac:dyDescent="0.45">
      <c r="A3" s="33"/>
      <c r="B3" s="136" t="s">
        <v>34</v>
      </c>
      <c r="C3" s="137"/>
      <c r="D3" s="138"/>
      <c r="E3" s="139" t="s">
        <v>98</v>
      </c>
      <c r="F3" s="140"/>
      <c r="G3" s="140"/>
      <c r="H3" s="140"/>
      <c r="I3" s="140"/>
      <c r="J3" s="140"/>
      <c r="K3" s="140"/>
      <c r="L3" s="140"/>
      <c r="M3" s="140"/>
      <c r="N3" s="141"/>
      <c r="O3" s="33"/>
      <c r="P3" s="33"/>
      <c r="Q3" s="33"/>
      <c r="R3" s="35"/>
      <c r="S3" s="33"/>
      <c r="T3" s="33"/>
      <c r="U3" s="33"/>
      <c r="V3" s="33"/>
      <c r="W3" s="33"/>
      <c r="X3" s="33"/>
      <c r="Y3" s="36"/>
      <c r="Z3" s="36"/>
      <c r="AA3" s="36"/>
      <c r="AB3" s="33"/>
      <c r="AC3" s="33"/>
      <c r="AD3" s="33"/>
      <c r="AE3" s="33"/>
    </row>
    <row r="4" spans="1:31" ht="12" customHeight="1" x14ac:dyDescent="0.35">
      <c r="A4" s="33"/>
      <c r="B4" s="33"/>
      <c r="C4" s="33"/>
      <c r="D4" s="33"/>
      <c r="E4" s="33"/>
      <c r="F4" s="33"/>
      <c r="G4" s="33"/>
      <c r="H4" s="33"/>
      <c r="I4" s="34"/>
      <c r="J4" s="34"/>
      <c r="K4" s="33"/>
      <c r="L4" s="33"/>
      <c r="M4" s="33"/>
      <c r="N4" s="33"/>
      <c r="O4" s="33"/>
      <c r="P4" s="33"/>
      <c r="Q4" s="33"/>
      <c r="R4" s="35"/>
      <c r="S4" s="33"/>
      <c r="T4" s="33"/>
      <c r="U4" s="33"/>
      <c r="V4" s="33"/>
      <c r="W4" s="33"/>
      <c r="X4" s="33"/>
      <c r="Y4" s="36"/>
      <c r="Z4" s="36"/>
      <c r="AA4" s="36"/>
      <c r="AB4" s="33"/>
      <c r="AC4" s="33"/>
      <c r="AD4" s="33"/>
      <c r="AE4" s="33"/>
    </row>
    <row r="5" spans="1:31" ht="24" x14ac:dyDescent="0.35">
      <c r="A5" s="33"/>
      <c r="B5" s="111" t="s">
        <v>82</v>
      </c>
      <c r="C5" s="33"/>
      <c r="D5" s="33"/>
      <c r="E5" s="33"/>
      <c r="F5" s="33"/>
      <c r="G5" s="33"/>
      <c r="H5" s="33"/>
      <c r="I5" s="34"/>
      <c r="J5" s="34"/>
      <c r="K5" s="33"/>
      <c r="L5" s="33"/>
      <c r="M5" s="33"/>
      <c r="N5" s="33"/>
      <c r="O5" s="33"/>
      <c r="P5" s="33"/>
      <c r="Q5" s="33"/>
      <c r="R5" s="35"/>
      <c r="S5" s="33"/>
      <c r="T5" s="33"/>
      <c r="U5" s="33"/>
      <c r="V5" s="33"/>
      <c r="W5" s="33"/>
      <c r="X5" s="33"/>
      <c r="Y5" s="36"/>
      <c r="Z5" s="36"/>
      <c r="AA5" s="36"/>
      <c r="AB5" s="33"/>
      <c r="AC5" s="33"/>
      <c r="AD5" s="33"/>
      <c r="AE5" s="33"/>
    </row>
    <row r="6" spans="1:31" ht="12" customHeight="1" x14ac:dyDescent="0.4">
      <c r="A6" s="33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33"/>
      <c r="P6" s="33"/>
      <c r="Q6" s="33"/>
      <c r="R6" s="35"/>
      <c r="S6" s="33"/>
      <c r="T6" s="33"/>
      <c r="U6" s="33"/>
      <c r="V6" s="33"/>
      <c r="W6" s="33"/>
      <c r="X6" s="33"/>
      <c r="Y6" s="36"/>
      <c r="Z6" s="36"/>
      <c r="AA6" s="36"/>
      <c r="AB6" s="33"/>
      <c r="AC6" s="33"/>
      <c r="AD6" s="33"/>
      <c r="AE6" s="33"/>
    </row>
    <row r="7" spans="1:31" ht="18" customHeight="1" thickBot="1" x14ac:dyDescent="0.45">
      <c r="A7" s="33"/>
      <c r="B7" s="5" t="s">
        <v>59</v>
      </c>
      <c r="C7" s="22"/>
      <c r="D7" s="22"/>
      <c r="E7" s="6"/>
      <c r="F7" s="29"/>
      <c r="G7" s="24" t="s">
        <v>83</v>
      </c>
      <c r="H7" s="29"/>
      <c r="I7" s="7" t="s">
        <v>60</v>
      </c>
      <c r="J7" s="38"/>
      <c r="K7" s="38"/>
      <c r="L7" s="38"/>
      <c r="M7" s="38"/>
      <c r="N7" s="132"/>
      <c r="O7" s="38"/>
      <c r="P7" s="33"/>
      <c r="Q7" s="33"/>
      <c r="R7" s="35"/>
      <c r="S7" s="33"/>
      <c r="T7" s="33"/>
      <c r="U7" s="33"/>
      <c r="V7" s="33"/>
      <c r="W7" s="33"/>
      <c r="X7" s="33"/>
      <c r="Y7" s="36"/>
      <c r="Z7" s="36"/>
      <c r="AA7" s="36"/>
      <c r="AB7" s="33"/>
      <c r="AC7" s="33"/>
      <c r="AD7" s="33"/>
      <c r="AE7" s="33"/>
    </row>
    <row r="8" spans="1:31" ht="22.15" customHeight="1" x14ac:dyDescent="0.4">
      <c r="A8" s="33"/>
      <c r="B8" s="142" t="s">
        <v>7</v>
      </c>
      <c r="C8" s="143"/>
      <c r="D8" s="144"/>
      <c r="E8" s="145" t="s">
        <v>88</v>
      </c>
      <c r="F8" s="146"/>
      <c r="G8" s="147"/>
      <c r="H8" s="33"/>
      <c r="I8" s="40"/>
      <c r="J8" s="41"/>
      <c r="K8" s="41"/>
      <c r="L8" s="41"/>
      <c r="M8" s="148" t="s">
        <v>89</v>
      </c>
      <c r="N8" s="149"/>
      <c r="O8" s="42"/>
      <c r="P8" s="33"/>
      <c r="Q8" s="33"/>
      <c r="R8" s="35"/>
      <c r="S8" s="33"/>
      <c r="T8" s="33"/>
      <c r="U8" s="33"/>
      <c r="V8" s="33"/>
      <c r="W8" s="33"/>
      <c r="X8" s="33"/>
      <c r="Y8" s="36"/>
      <c r="Z8" s="36"/>
      <c r="AA8" s="36"/>
      <c r="AB8" s="33"/>
      <c r="AC8" s="33"/>
      <c r="AD8" s="33"/>
      <c r="AE8" s="33"/>
    </row>
    <row r="9" spans="1:31" ht="24.75" thickBot="1" x14ac:dyDescent="0.45">
      <c r="A9" s="33"/>
      <c r="B9" s="150">
        <v>6</v>
      </c>
      <c r="C9" s="151"/>
      <c r="D9" s="8" t="s">
        <v>8</v>
      </c>
      <c r="E9" s="152">
        <v>120.08</v>
      </c>
      <c r="F9" s="153"/>
      <c r="G9" s="9" t="s">
        <v>9</v>
      </c>
      <c r="H9" s="33"/>
      <c r="I9" s="154" t="s">
        <v>87</v>
      </c>
      <c r="J9" s="155"/>
      <c r="K9" s="155"/>
      <c r="L9" s="156"/>
      <c r="M9" s="157">
        <v>0.5</v>
      </c>
      <c r="N9" s="158"/>
      <c r="O9" s="33"/>
      <c r="P9" s="33"/>
      <c r="Q9" s="33"/>
      <c r="R9" s="35"/>
      <c r="S9" s="33"/>
      <c r="T9" s="33"/>
      <c r="U9" s="33"/>
      <c r="V9" s="33"/>
      <c r="W9" s="33"/>
      <c r="X9" s="33"/>
      <c r="Y9" s="36"/>
      <c r="Z9" s="36"/>
      <c r="AA9" s="36"/>
      <c r="AB9" s="33"/>
      <c r="AC9" s="33"/>
      <c r="AD9" s="33"/>
      <c r="AE9" s="33"/>
    </row>
    <row r="10" spans="1:31" ht="15" customHeight="1" x14ac:dyDescent="0.4">
      <c r="A10" s="33"/>
      <c r="B10" s="33" t="s">
        <v>90</v>
      </c>
      <c r="C10" s="33"/>
      <c r="D10" s="33"/>
      <c r="E10" s="33"/>
      <c r="F10" s="33"/>
      <c r="G10" s="24"/>
      <c r="H10" s="33"/>
      <c r="I10" s="33" t="s">
        <v>97</v>
      </c>
      <c r="J10" s="33"/>
      <c r="K10" s="33"/>
      <c r="L10" s="33"/>
      <c r="M10" s="33"/>
      <c r="N10" s="24"/>
      <c r="O10" s="33"/>
      <c r="P10" s="39"/>
      <c r="Q10" s="39"/>
      <c r="R10" s="33"/>
      <c r="S10" s="39" t="s">
        <v>68</v>
      </c>
      <c r="T10" s="39"/>
      <c r="U10" s="23" t="s">
        <v>4</v>
      </c>
      <c r="V10" s="23"/>
      <c r="W10" s="36"/>
      <c r="X10" s="36"/>
      <c r="Y10" s="23" t="s">
        <v>22</v>
      </c>
      <c r="Z10" s="23" t="s">
        <v>5</v>
      </c>
      <c r="AA10" s="23"/>
      <c r="AB10" s="23" t="s">
        <v>6</v>
      </c>
    </row>
    <row r="11" spans="1:31" ht="15" customHeight="1" x14ac:dyDescent="0.4">
      <c r="A11" s="33"/>
      <c r="B11" s="33" t="s">
        <v>91</v>
      </c>
      <c r="C11" s="33"/>
      <c r="D11" s="33"/>
      <c r="E11" s="33"/>
      <c r="F11" s="33"/>
      <c r="G11" s="131"/>
      <c r="H11" s="33"/>
      <c r="I11" s="33"/>
      <c r="J11" s="33"/>
      <c r="K11" s="33"/>
      <c r="L11" s="33"/>
      <c r="M11" s="33"/>
      <c r="N11" s="84"/>
      <c r="O11" s="33"/>
      <c r="P11" s="43"/>
      <c r="Q11" s="43"/>
      <c r="R11" s="33"/>
      <c r="S11" s="44"/>
      <c r="T11" s="43"/>
      <c r="U11" s="45" t="s">
        <v>8</v>
      </c>
      <c r="V11" s="45" t="s">
        <v>78</v>
      </c>
      <c r="W11" s="46"/>
      <c r="X11" s="36"/>
      <c r="Y11" s="47" t="s">
        <v>8</v>
      </c>
      <c r="Z11" s="47" t="s">
        <v>3</v>
      </c>
      <c r="AA11" s="47" t="s">
        <v>2</v>
      </c>
      <c r="AB11" s="47" t="s">
        <v>1</v>
      </c>
      <c r="AC11" s="45" t="s">
        <v>0</v>
      </c>
    </row>
    <row r="12" spans="1:31" ht="15" customHeight="1" x14ac:dyDescent="0.4">
      <c r="A12" s="33"/>
      <c r="B12" s="33" t="s">
        <v>96</v>
      </c>
      <c r="C12" s="33"/>
      <c r="D12" s="33"/>
      <c r="E12" s="33"/>
      <c r="F12" s="33"/>
      <c r="G12" s="131"/>
      <c r="H12" s="33"/>
      <c r="I12" s="33"/>
      <c r="J12" s="33"/>
      <c r="K12" s="33"/>
      <c r="L12" s="33"/>
      <c r="M12" s="33"/>
      <c r="N12" s="84"/>
      <c r="O12" s="33"/>
      <c r="P12" s="33"/>
      <c r="Q12" s="33"/>
      <c r="R12" s="33"/>
      <c r="S12" s="48">
        <v>1</v>
      </c>
      <c r="T12" s="33"/>
      <c r="U12" s="45">
        <v>1</v>
      </c>
      <c r="V12" s="49">
        <v>0.4</v>
      </c>
      <c r="W12" s="50"/>
      <c r="X12" s="33"/>
      <c r="Y12" s="47">
        <v>1</v>
      </c>
      <c r="Z12" s="45" t="s">
        <v>43</v>
      </c>
      <c r="AA12" s="45" t="s">
        <v>43</v>
      </c>
      <c r="AB12" s="45" t="s">
        <v>43</v>
      </c>
      <c r="AC12" s="45" t="s">
        <v>43</v>
      </c>
    </row>
    <row r="13" spans="1:31" ht="19.5" x14ac:dyDescent="0.4">
      <c r="A13" s="33"/>
      <c r="B13" s="33"/>
      <c r="C13" s="33"/>
      <c r="D13" s="33"/>
      <c r="E13" s="33"/>
      <c r="F13" s="33"/>
      <c r="G13" s="131"/>
      <c r="H13" s="33"/>
      <c r="I13" s="33"/>
      <c r="J13" s="33"/>
      <c r="K13" s="33"/>
      <c r="L13" s="33"/>
      <c r="M13" s="33"/>
      <c r="N13" s="84"/>
      <c r="O13" s="33"/>
      <c r="P13" s="33"/>
      <c r="Q13" s="33"/>
      <c r="R13" s="33"/>
      <c r="S13" s="48">
        <v>2</v>
      </c>
      <c r="T13" s="33"/>
      <c r="U13" s="45">
        <v>2</v>
      </c>
      <c r="V13" s="49">
        <v>0.4</v>
      </c>
      <c r="W13" s="50"/>
      <c r="X13" s="33"/>
      <c r="Y13" s="47">
        <v>2</v>
      </c>
      <c r="Z13" s="45" t="s">
        <v>43</v>
      </c>
      <c r="AA13" s="45" t="s">
        <v>43</v>
      </c>
      <c r="AB13" s="45" t="s">
        <v>43</v>
      </c>
      <c r="AC13" s="45" t="s">
        <v>43</v>
      </c>
    </row>
    <row r="14" spans="1:31" ht="17.45" customHeight="1" thickBot="1" x14ac:dyDescent="0.45">
      <c r="A14" s="33"/>
      <c r="B14" s="10" t="s">
        <v>61</v>
      </c>
      <c r="C14" s="22"/>
      <c r="D14" s="22"/>
      <c r="E14" s="51"/>
      <c r="F14" s="51"/>
      <c r="G14" s="51"/>
      <c r="H14" s="51"/>
      <c r="I14" s="33"/>
      <c r="J14" s="33"/>
      <c r="K14" s="51"/>
      <c r="L14" s="51"/>
      <c r="M14" s="51"/>
      <c r="N14" s="51"/>
      <c r="O14" s="52"/>
      <c r="P14" s="33"/>
      <c r="Q14" s="33"/>
      <c r="R14" s="33"/>
      <c r="S14" s="48">
        <v>3</v>
      </c>
      <c r="T14" s="33"/>
      <c r="U14" s="45">
        <v>3</v>
      </c>
      <c r="V14" s="49">
        <v>0.5</v>
      </c>
      <c r="W14" s="50"/>
      <c r="X14" s="33"/>
      <c r="Y14" s="47">
        <v>3</v>
      </c>
      <c r="Z14" s="45" t="s">
        <v>43</v>
      </c>
      <c r="AA14" s="45" t="s">
        <v>43</v>
      </c>
      <c r="AB14" s="45" t="s">
        <v>43</v>
      </c>
      <c r="AC14" s="45" t="s">
        <v>43</v>
      </c>
    </row>
    <row r="15" spans="1:31" ht="19.5" x14ac:dyDescent="0.4">
      <c r="A15" s="33"/>
      <c r="B15" s="55"/>
      <c r="C15" s="56"/>
      <c r="D15" s="56"/>
      <c r="E15" s="56"/>
      <c r="F15" s="56"/>
      <c r="G15" s="56"/>
      <c r="H15" s="122"/>
      <c r="I15" s="159" t="s">
        <v>70</v>
      </c>
      <c r="J15" s="159"/>
      <c r="K15" s="160"/>
      <c r="L15" s="161" t="s">
        <v>71</v>
      </c>
      <c r="M15" s="162"/>
      <c r="N15" s="163"/>
      <c r="O15" s="33"/>
      <c r="P15" s="52"/>
      <c r="Q15" s="52"/>
      <c r="R15" s="33"/>
      <c r="S15" s="48">
        <v>4</v>
      </c>
      <c r="T15" s="51"/>
      <c r="U15" s="45">
        <v>4</v>
      </c>
      <c r="V15" s="49">
        <v>0.6</v>
      </c>
      <c r="W15" s="53"/>
      <c r="X15" s="54"/>
      <c r="Y15" s="47">
        <v>4</v>
      </c>
      <c r="Z15" s="45" t="s">
        <v>43</v>
      </c>
      <c r="AA15" s="45" t="s">
        <v>43</v>
      </c>
      <c r="AB15" s="45" t="s">
        <v>43</v>
      </c>
      <c r="AC15" s="45" t="s">
        <v>43</v>
      </c>
    </row>
    <row r="16" spans="1:31" ht="24" x14ac:dyDescent="0.4">
      <c r="A16" s="33"/>
      <c r="B16" s="164" t="s">
        <v>29</v>
      </c>
      <c r="C16" s="165"/>
      <c r="D16" s="165"/>
      <c r="E16" s="170" t="s">
        <v>23</v>
      </c>
      <c r="F16" s="171"/>
      <c r="G16" s="171"/>
      <c r="H16" s="123"/>
      <c r="I16" s="172">
        <v>11497</v>
      </c>
      <c r="J16" s="173"/>
      <c r="K16" s="173"/>
      <c r="L16" s="174">
        <v>13383</v>
      </c>
      <c r="M16" s="175"/>
      <c r="N16" s="176"/>
      <c r="O16" s="58"/>
      <c r="P16" s="33"/>
      <c r="Q16" s="33"/>
      <c r="R16" s="33"/>
      <c r="S16" s="48">
        <v>5</v>
      </c>
      <c r="T16" s="33"/>
      <c r="U16" s="45">
        <v>5</v>
      </c>
      <c r="V16" s="49">
        <v>0.6</v>
      </c>
      <c r="W16" s="36"/>
      <c r="X16" s="54"/>
      <c r="Y16" s="47">
        <v>5</v>
      </c>
      <c r="Z16" s="57">
        <v>3</v>
      </c>
      <c r="AA16" s="57">
        <v>3</v>
      </c>
      <c r="AB16" s="57">
        <v>3</v>
      </c>
      <c r="AC16" s="57">
        <v>3</v>
      </c>
    </row>
    <row r="17" spans="1:31" ht="24" x14ac:dyDescent="0.4">
      <c r="A17" s="33"/>
      <c r="B17" s="166"/>
      <c r="C17" s="167"/>
      <c r="D17" s="167"/>
      <c r="E17" s="177" t="s">
        <v>24</v>
      </c>
      <c r="F17" s="178"/>
      <c r="G17" s="178"/>
      <c r="H17" s="124"/>
      <c r="I17" s="179">
        <v>4981</v>
      </c>
      <c r="J17" s="180"/>
      <c r="K17" s="180"/>
      <c r="L17" s="181">
        <v>5634</v>
      </c>
      <c r="M17" s="182"/>
      <c r="N17" s="183"/>
      <c r="O17" s="58"/>
      <c r="P17" s="58"/>
      <c r="Q17" s="58"/>
      <c r="R17" s="33"/>
      <c r="S17" s="48">
        <v>6</v>
      </c>
      <c r="T17" s="59"/>
      <c r="U17" s="45">
        <v>6</v>
      </c>
      <c r="V17" s="49">
        <v>0.6</v>
      </c>
      <c r="W17" s="36"/>
      <c r="X17" s="60"/>
      <c r="Y17" s="47">
        <v>6</v>
      </c>
      <c r="Z17" s="57">
        <v>2.8</v>
      </c>
      <c r="AA17" s="57">
        <v>2.8</v>
      </c>
      <c r="AB17" s="57">
        <v>2.8</v>
      </c>
      <c r="AC17" s="57">
        <v>2.8</v>
      </c>
    </row>
    <row r="18" spans="1:31" ht="24" x14ac:dyDescent="0.4">
      <c r="A18" s="33"/>
      <c r="B18" s="166"/>
      <c r="C18" s="167"/>
      <c r="D18" s="167"/>
      <c r="E18" s="177" t="s">
        <v>25</v>
      </c>
      <c r="F18" s="178"/>
      <c r="G18" s="178"/>
      <c r="H18" s="124"/>
      <c r="I18" s="179">
        <v>2551</v>
      </c>
      <c r="J18" s="180"/>
      <c r="K18" s="180"/>
      <c r="L18" s="181">
        <v>4542</v>
      </c>
      <c r="M18" s="182"/>
      <c r="N18" s="183"/>
      <c r="O18" s="58"/>
      <c r="P18" s="58"/>
      <c r="Q18" s="58"/>
      <c r="R18" s="33"/>
      <c r="S18" s="48">
        <v>7</v>
      </c>
      <c r="T18" s="59"/>
      <c r="U18" s="45">
        <v>7</v>
      </c>
      <c r="V18" s="49">
        <v>0.6</v>
      </c>
      <c r="W18" s="36"/>
      <c r="X18" s="54"/>
      <c r="Y18" s="47">
        <v>7</v>
      </c>
      <c r="Z18" s="57">
        <v>2.7</v>
      </c>
      <c r="AA18" s="57">
        <v>2.7</v>
      </c>
      <c r="AB18" s="57">
        <v>2.7</v>
      </c>
      <c r="AC18" s="57">
        <v>2.7</v>
      </c>
    </row>
    <row r="19" spans="1:31" ht="24" x14ac:dyDescent="0.4">
      <c r="A19" s="33"/>
      <c r="B19" s="166"/>
      <c r="C19" s="167"/>
      <c r="D19" s="167"/>
      <c r="E19" s="177" t="s">
        <v>26</v>
      </c>
      <c r="F19" s="178"/>
      <c r="G19" s="178"/>
      <c r="H19" s="124"/>
      <c r="I19" s="179">
        <v>40409</v>
      </c>
      <c r="J19" s="180"/>
      <c r="K19" s="180"/>
      <c r="L19" s="181">
        <v>25091</v>
      </c>
      <c r="M19" s="182"/>
      <c r="N19" s="183"/>
      <c r="O19" s="58"/>
      <c r="P19" s="58"/>
      <c r="Q19" s="58"/>
      <c r="R19" s="33"/>
      <c r="S19" s="48">
        <v>8</v>
      </c>
      <c r="T19" s="59"/>
      <c r="U19" s="45">
        <v>8</v>
      </c>
      <c r="V19" s="45" t="s">
        <v>43</v>
      </c>
      <c r="W19" s="36"/>
      <c r="X19" s="54"/>
      <c r="Y19" s="47">
        <v>8</v>
      </c>
      <c r="Z19" s="57">
        <v>6.7</v>
      </c>
      <c r="AA19" s="57">
        <v>6.7</v>
      </c>
      <c r="AB19" s="57">
        <v>5.0999999999999996</v>
      </c>
      <c r="AC19" s="61" t="s">
        <v>10</v>
      </c>
    </row>
    <row r="20" spans="1:31" ht="24" x14ac:dyDescent="0.4">
      <c r="A20" s="33"/>
      <c r="B20" s="166"/>
      <c r="C20" s="167"/>
      <c r="D20" s="167"/>
      <c r="E20" s="177" t="s">
        <v>27</v>
      </c>
      <c r="F20" s="178"/>
      <c r="G20" s="178"/>
      <c r="H20" s="124"/>
      <c r="I20" s="179">
        <v>4824</v>
      </c>
      <c r="J20" s="180"/>
      <c r="K20" s="180"/>
      <c r="L20" s="181">
        <v>10763</v>
      </c>
      <c r="M20" s="182"/>
      <c r="N20" s="183"/>
      <c r="O20" s="58"/>
      <c r="P20" s="58"/>
      <c r="Q20" s="58"/>
      <c r="R20" s="33"/>
      <c r="S20" s="59"/>
      <c r="T20" s="59"/>
      <c r="U20" s="33"/>
      <c r="V20" s="33"/>
      <c r="W20" s="33"/>
      <c r="X20" s="33"/>
      <c r="Y20" s="36"/>
      <c r="Z20" s="36"/>
      <c r="AA20" s="54"/>
      <c r="AB20" s="33"/>
      <c r="AC20" s="33"/>
      <c r="AD20" s="33"/>
      <c r="AE20" s="33"/>
    </row>
    <row r="21" spans="1:31" ht="24" x14ac:dyDescent="0.4">
      <c r="A21" s="33"/>
      <c r="B21" s="168"/>
      <c r="C21" s="169"/>
      <c r="D21" s="169"/>
      <c r="E21" s="177" t="s">
        <v>28</v>
      </c>
      <c r="F21" s="178"/>
      <c r="G21" s="178"/>
      <c r="H21" s="124"/>
      <c r="I21" s="179">
        <v>21241</v>
      </c>
      <c r="J21" s="180"/>
      <c r="K21" s="180"/>
      <c r="L21" s="181">
        <v>21241</v>
      </c>
      <c r="M21" s="182"/>
      <c r="N21" s="183"/>
      <c r="O21" s="58"/>
      <c r="P21" s="58"/>
      <c r="Q21" s="58"/>
      <c r="R21" s="33"/>
      <c r="S21" s="59"/>
      <c r="T21" s="59"/>
      <c r="U21" s="33"/>
      <c r="AB21" s="33"/>
      <c r="AC21" s="33"/>
      <c r="AD21" s="33"/>
      <c r="AE21" s="33"/>
    </row>
    <row r="22" spans="1:31" ht="24" x14ac:dyDescent="0.4">
      <c r="A22" s="33"/>
      <c r="B22" s="194" t="s">
        <v>11</v>
      </c>
      <c r="C22" s="195"/>
      <c r="D22" s="196"/>
      <c r="E22" s="63" t="s">
        <v>30</v>
      </c>
      <c r="F22" s="63"/>
      <c r="G22" s="63"/>
      <c r="H22" s="124"/>
      <c r="I22" s="193">
        <v>10563</v>
      </c>
      <c r="J22" s="200"/>
      <c r="K22" s="200"/>
      <c r="L22" s="201"/>
      <c r="M22" s="202"/>
      <c r="N22" s="203"/>
      <c r="O22" s="58"/>
      <c r="P22" s="58"/>
      <c r="Q22" s="58"/>
      <c r="R22" s="33"/>
      <c r="S22" s="62"/>
      <c r="T22" s="62"/>
      <c r="U22" s="33"/>
      <c r="AB22" s="33"/>
      <c r="AC22" s="33"/>
      <c r="AD22" s="33"/>
      <c r="AE22" s="33"/>
    </row>
    <row r="23" spans="1:31" ht="24" x14ac:dyDescent="0.4">
      <c r="A23" s="33"/>
      <c r="B23" s="197"/>
      <c r="C23" s="198"/>
      <c r="D23" s="199"/>
      <c r="E23" s="63" t="s">
        <v>31</v>
      </c>
      <c r="F23" s="63"/>
      <c r="G23" s="63"/>
      <c r="H23" s="124"/>
      <c r="I23" s="193">
        <v>21251</v>
      </c>
      <c r="J23" s="200"/>
      <c r="K23" s="200"/>
      <c r="L23" s="204"/>
      <c r="M23" s="205"/>
      <c r="N23" s="206"/>
      <c r="O23" s="58"/>
      <c r="P23" s="58"/>
      <c r="Q23" s="58"/>
      <c r="R23" s="33"/>
      <c r="S23" s="62"/>
      <c r="T23" s="62"/>
      <c r="U23" s="33"/>
      <c r="V23" s="33"/>
      <c r="W23" s="33"/>
      <c r="X23" s="33"/>
      <c r="Y23" s="36"/>
      <c r="Z23" s="36"/>
      <c r="AA23" s="54"/>
      <c r="AB23" s="33"/>
      <c r="AC23" s="33"/>
      <c r="AD23" s="33"/>
      <c r="AE23" s="33"/>
    </row>
    <row r="24" spans="1:31" ht="24.75" thickBot="1" x14ac:dyDescent="0.45">
      <c r="A24" s="33"/>
      <c r="B24" s="66" t="s">
        <v>65</v>
      </c>
      <c r="C24" s="67"/>
      <c r="D24" s="67"/>
      <c r="E24" s="67"/>
      <c r="F24" s="67"/>
      <c r="G24" s="67"/>
      <c r="H24" s="125"/>
      <c r="I24" s="207">
        <v>7011</v>
      </c>
      <c r="J24" s="208"/>
      <c r="K24" s="208"/>
      <c r="L24" s="204"/>
      <c r="M24" s="205"/>
      <c r="N24" s="206"/>
      <c r="O24" s="58"/>
      <c r="P24" s="58"/>
      <c r="Q24" s="58"/>
      <c r="R24" s="33"/>
      <c r="S24" s="64"/>
      <c r="T24" s="64"/>
      <c r="U24" s="65"/>
      <c r="V24" s="33"/>
      <c r="W24" s="33"/>
      <c r="X24" s="33"/>
      <c r="Y24" s="36"/>
      <c r="Z24" s="36"/>
      <c r="AA24" s="33"/>
      <c r="AB24" s="33"/>
      <c r="AC24" s="33"/>
      <c r="AD24" s="33"/>
      <c r="AE24" s="33"/>
    </row>
    <row r="25" spans="1:31" x14ac:dyDescent="0.4">
      <c r="A25" s="33"/>
      <c r="B25" s="184" t="s">
        <v>12</v>
      </c>
      <c r="C25" s="185"/>
      <c r="D25" s="186"/>
      <c r="E25" s="68" t="s">
        <v>44</v>
      </c>
      <c r="F25" s="69"/>
      <c r="G25" s="69"/>
      <c r="H25" s="126"/>
      <c r="I25" s="290" t="s">
        <v>80</v>
      </c>
      <c r="J25" s="291"/>
      <c r="K25" s="291"/>
      <c r="L25" s="291"/>
      <c r="M25" s="291"/>
      <c r="N25" s="292"/>
      <c r="O25" s="58"/>
      <c r="P25" s="58"/>
      <c r="Q25" s="58"/>
      <c r="R25" s="33"/>
      <c r="S25" s="64"/>
      <c r="T25" s="64"/>
      <c r="U25" s="33"/>
      <c r="V25" s="33"/>
      <c r="W25" s="33"/>
      <c r="X25" s="33"/>
      <c r="Y25" s="36"/>
      <c r="Z25" s="36"/>
      <c r="AA25" s="36"/>
      <c r="AB25" s="33"/>
      <c r="AC25" s="33"/>
      <c r="AD25" s="33"/>
      <c r="AE25" s="33"/>
    </row>
    <row r="26" spans="1:31" ht="19.5" customHeight="1" thickBot="1" x14ac:dyDescent="0.45">
      <c r="A26" s="33"/>
      <c r="B26" s="187"/>
      <c r="C26" s="188"/>
      <c r="D26" s="189"/>
      <c r="E26" s="71" t="s">
        <v>45</v>
      </c>
      <c r="F26" s="71"/>
      <c r="G26" s="71"/>
      <c r="H26" s="127"/>
      <c r="I26" s="293"/>
      <c r="J26" s="294"/>
      <c r="K26" s="294"/>
      <c r="L26" s="294"/>
      <c r="M26" s="294"/>
      <c r="N26" s="295"/>
      <c r="O26" s="58"/>
      <c r="P26" s="58"/>
      <c r="Q26" s="58"/>
      <c r="R26" s="33"/>
      <c r="S26" s="70"/>
      <c r="T26" s="70"/>
      <c r="U26" s="33"/>
      <c r="V26" s="33"/>
      <c r="W26" s="33"/>
      <c r="X26" s="33"/>
      <c r="Y26" s="36"/>
      <c r="Z26" s="36"/>
      <c r="AA26" s="36"/>
      <c r="AB26" s="33"/>
      <c r="AC26" s="33"/>
      <c r="AD26" s="33"/>
      <c r="AE26" s="33"/>
    </row>
    <row r="27" spans="1:31" ht="20.25" customHeight="1" x14ac:dyDescent="0.4">
      <c r="A27" s="33"/>
      <c r="B27" s="72" t="s">
        <v>81</v>
      </c>
      <c r="C27" s="73"/>
      <c r="D27" s="73"/>
      <c r="E27" s="73"/>
      <c r="F27" s="73"/>
      <c r="G27" s="73"/>
      <c r="H27" s="124"/>
      <c r="I27" s="190">
        <v>30419</v>
      </c>
      <c r="J27" s="190"/>
      <c r="K27" s="191"/>
      <c r="L27" s="118"/>
      <c r="M27" s="119"/>
      <c r="N27" s="120"/>
      <c r="O27" s="58"/>
      <c r="P27" s="58"/>
      <c r="Q27" s="58"/>
      <c r="R27" s="33"/>
      <c r="S27" s="70"/>
      <c r="T27" s="70"/>
      <c r="U27" s="33"/>
      <c r="V27" s="65"/>
      <c r="W27" s="33"/>
      <c r="X27" s="33"/>
      <c r="Y27" s="36"/>
      <c r="Z27" s="36"/>
      <c r="AA27" s="36"/>
      <c r="AB27" s="33"/>
      <c r="AC27" s="33"/>
      <c r="AD27" s="33"/>
      <c r="AE27" s="33"/>
    </row>
    <row r="28" spans="1:31" ht="24" x14ac:dyDescent="0.4">
      <c r="A28" s="33"/>
      <c r="B28" s="75" t="s">
        <v>13</v>
      </c>
      <c r="C28" s="63"/>
      <c r="D28" s="63"/>
      <c r="E28" s="63"/>
      <c r="F28" s="63"/>
      <c r="G28" s="63"/>
      <c r="H28" s="128"/>
      <c r="I28" s="192">
        <v>83828</v>
      </c>
      <c r="J28" s="192"/>
      <c r="K28" s="193"/>
      <c r="L28" s="112"/>
      <c r="M28" s="113"/>
      <c r="N28" s="114"/>
      <c r="O28" s="58"/>
      <c r="P28" s="58"/>
      <c r="Q28" s="33"/>
      <c r="R28" s="33"/>
      <c r="S28" s="74"/>
      <c r="T28" s="74"/>
      <c r="U28" s="74"/>
      <c r="V28" s="74"/>
      <c r="W28" s="74"/>
      <c r="X28" s="74"/>
      <c r="Y28" s="36"/>
      <c r="Z28" s="36"/>
      <c r="AA28" s="36"/>
      <c r="AB28" s="33"/>
      <c r="AC28" s="33"/>
      <c r="AD28" s="33"/>
      <c r="AE28" s="33"/>
    </row>
    <row r="29" spans="1:31" ht="24" x14ac:dyDescent="0.4">
      <c r="A29" s="33"/>
      <c r="B29" s="78" t="s">
        <v>14</v>
      </c>
      <c r="C29" s="67"/>
      <c r="D29" s="67"/>
      <c r="E29" s="67"/>
      <c r="F29" s="67"/>
      <c r="G29" s="67"/>
      <c r="H29" s="129"/>
      <c r="I29" s="192">
        <v>9169</v>
      </c>
      <c r="J29" s="192"/>
      <c r="K29" s="193"/>
      <c r="L29" s="112"/>
      <c r="M29" s="113"/>
      <c r="N29" s="114"/>
      <c r="O29" s="58"/>
      <c r="P29" s="58"/>
      <c r="Q29" s="33"/>
      <c r="R29" s="76"/>
      <c r="S29" s="74"/>
      <c r="T29" s="74"/>
      <c r="U29" s="77" t="s">
        <v>49</v>
      </c>
      <c r="V29" s="77">
        <f>ABS(I22)</f>
        <v>10563</v>
      </c>
      <c r="W29" s="74"/>
      <c r="X29" s="74"/>
      <c r="Y29" s="36"/>
      <c r="Z29" s="36"/>
      <c r="AA29" s="36"/>
      <c r="AB29" s="33"/>
      <c r="AC29" s="33"/>
      <c r="AD29" s="33"/>
      <c r="AE29" s="33"/>
    </row>
    <row r="30" spans="1:31" ht="24.75" thickBot="1" x14ac:dyDescent="0.45">
      <c r="A30" s="33"/>
      <c r="B30" s="80" t="s">
        <v>15</v>
      </c>
      <c r="C30" s="81"/>
      <c r="D30" s="81"/>
      <c r="E30" s="81"/>
      <c r="F30" s="81"/>
      <c r="G30" s="81"/>
      <c r="H30" s="130"/>
      <c r="I30" s="209">
        <v>73265</v>
      </c>
      <c r="J30" s="209"/>
      <c r="K30" s="210"/>
      <c r="L30" s="115"/>
      <c r="M30" s="116"/>
      <c r="N30" s="117"/>
      <c r="O30" s="58"/>
      <c r="P30" s="58"/>
      <c r="Q30" s="33"/>
      <c r="R30" s="74"/>
      <c r="S30" s="74"/>
      <c r="T30" s="74"/>
      <c r="U30" s="79" t="s">
        <v>46</v>
      </c>
      <c r="V30" s="79">
        <f>B55</f>
        <v>478</v>
      </c>
      <c r="W30" s="74"/>
      <c r="X30" s="74"/>
      <c r="Y30" s="36"/>
      <c r="Z30" s="36"/>
      <c r="AA30" s="36"/>
      <c r="AB30" s="33"/>
      <c r="AC30" s="33"/>
      <c r="AD30" s="33"/>
      <c r="AE30" s="33"/>
    </row>
    <row r="31" spans="1:31" ht="24" x14ac:dyDescent="0.4">
      <c r="A31" s="33"/>
      <c r="B31" s="33"/>
      <c r="C31" s="33"/>
      <c r="D31" s="33"/>
      <c r="E31" s="33"/>
      <c r="F31" s="33"/>
      <c r="G31" s="33"/>
      <c r="H31" s="84"/>
      <c r="I31" s="85"/>
      <c r="J31" s="85"/>
      <c r="K31" s="86"/>
      <c r="L31" s="30"/>
      <c r="M31" s="30"/>
      <c r="N31" s="30"/>
      <c r="O31" s="58"/>
      <c r="P31" s="58"/>
      <c r="Q31" s="33"/>
      <c r="R31" s="74"/>
      <c r="S31" s="74"/>
      <c r="T31" s="74" t="s">
        <v>75</v>
      </c>
      <c r="U31" s="77" t="s">
        <v>73</v>
      </c>
      <c r="V31" s="77">
        <f>I16+I17+I18+I19+I20- ABS(I24)-(I27-I29)</f>
        <v>36001</v>
      </c>
      <c r="W31" s="82" t="s">
        <v>74</v>
      </c>
      <c r="X31" s="83"/>
      <c r="Y31" s="36"/>
      <c r="Z31" s="36"/>
      <c r="AA31" s="36"/>
      <c r="AB31" s="33"/>
      <c r="AC31" s="33"/>
      <c r="AD31" s="33"/>
      <c r="AE31" s="33"/>
    </row>
    <row r="32" spans="1:31" ht="22.15" customHeight="1" thickBot="1" x14ac:dyDescent="0.45">
      <c r="A32" s="33"/>
      <c r="B32" s="5" t="s">
        <v>62</v>
      </c>
      <c r="C32" s="22"/>
      <c r="D32" s="22"/>
      <c r="E32" s="51"/>
      <c r="F32" s="51"/>
      <c r="G32" s="51"/>
      <c r="H32" s="22"/>
      <c r="I32" s="87"/>
      <c r="J32" s="22"/>
      <c r="K32" s="211"/>
      <c r="L32" s="211"/>
      <c r="M32" s="211"/>
      <c r="N32" s="211"/>
      <c r="O32" s="51"/>
      <c r="P32" s="58"/>
      <c r="Q32" s="33"/>
      <c r="R32" s="74"/>
      <c r="S32" s="74"/>
      <c r="T32" s="74"/>
      <c r="U32" s="77" t="s">
        <v>73</v>
      </c>
      <c r="V32" s="77">
        <f>I16+I17+I18+I19+I20-I27-I28</f>
        <v>-49985</v>
      </c>
      <c r="W32" s="82" t="s">
        <v>76</v>
      </c>
      <c r="X32" s="83"/>
      <c r="Y32" s="36"/>
      <c r="Z32" s="36"/>
      <c r="AA32" s="36"/>
      <c r="AB32" s="33"/>
      <c r="AC32" s="33"/>
      <c r="AD32" s="33"/>
      <c r="AE32" s="33"/>
    </row>
    <row r="33" spans="1:31" ht="24" x14ac:dyDescent="0.4">
      <c r="A33" s="33"/>
      <c r="B33" s="212" t="s">
        <v>16</v>
      </c>
      <c r="C33" s="214" t="s">
        <v>17</v>
      </c>
      <c r="D33" s="215"/>
      <c r="E33" s="216">
        <f>IFERROR(ROUNDUP((I16+I17+I18+I19+I20 - ABS(I24) - (I27 - I29))/1000, 1), "")</f>
        <v>36.1</v>
      </c>
      <c r="F33" s="217"/>
      <c r="G33" s="11" t="s">
        <v>18</v>
      </c>
      <c r="H33" s="218" t="s">
        <v>32</v>
      </c>
      <c r="I33" s="219"/>
      <c r="J33" s="214" t="s">
        <v>17</v>
      </c>
      <c r="K33" s="215"/>
      <c r="L33" s="222">
        <f>IFERROR(IF(V32&lt;0,ROUNDDOWN(V32/1000,1),ROUNDUP(V32/1000,1)),"")</f>
        <v>-49.9</v>
      </c>
      <c r="M33" s="223"/>
      <c r="N33" s="12" t="s">
        <v>18</v>
      </c>
      <c r="O33" s="58"/>
      <c r="P33" s="51"/>
      <c r="Q33" s="51"/>
      <c r="R33" s="51"/>
      <c r="S33" s="51"/>
      <c r="T33" s="51"/>
      <c r="U33" s="51"/>
      <c r="V33" s="51"/>
      <c r="W33" s="51"/>
      <c r="Y33" s="36"/>
      <c r="Z33" s="36"/>
      <c r="AA33" s="36"/>
      <c r="AB33" s="33"/>
      <c r="AC33" s="33"/>
      <c r="AD33" s="33"/>
      <c r="AE33" s="33"/>
    </row>
    <row r="34" spans="1:31" ht="24" x14ac:dyDescent="0.4">
      <c r="A34" s="33"/>
      <c r="B34" s="213"/>
      <c r="C34" s="224" t="s">
        <v>19</v>
      </c>
      <c r="D34" s="225"/>
      <c r="E34" s="226">
        <f>IFERROR(ROUNDUP((L16+L17+L18+L20+L19)/1000,1)-E33,"")</f>
        <v>23.4</v>
      </c>
      <c r="F34" s="227"/>
      <c r="G34" s="13" t="s">
        <v>18</v>
      </c>
      <c r="H34" s="220"/>
      <c r="I34" s="221"/>
      <c r="J34" s="224" t="s">
        <v>19</v>
      </c>
      <c r="K34" s="228"/>
      <c r="L34" s="229">
        <f>IFERROR(ROUNDUP((L16+L17+L18+L19+L20)/1000,1)-L33,"")</f>
        <v>109.4</v>
      </c>
      <c r="M34" s="230"/>
      <c r="N34" s="14" t="s">
        <v>18</v>
      </c>
      <c r="O34" s="58"/>
      <c r="P34" s="58"/>
      <c r="Q34" s="33"/>
      <c r="R34" s="33"/>
      <c r="S34" s="33"/>
      <c r="T34" s="33"/>
      <c r="U34" s="33"/>
      <c r="V34" s="33"/>
      <c r="W34" s="33"/>
      <c r="X34" s="33"/>
      <c r="Y34" s="36"/>
      <c r="Z34" s="36"/>
      <c r="AA34" s="36"/>
      <c r="AB34" s="33"/>
      <c r="AC34" s="33"/>
      <c r="AD34" s="33"/>
      <c r="AE34" s="33"/>
    </row>
    <row r="35" spans="1:31" ht="22.15" customHeight="1" thickBot="1" x14ac:dyDescent="0.45">
      <c r="A35" s="33"/>
      <c r="B35" s="15" t="s">
        <v>20</v>
      </c>
      <c r="C35" s="326" t="s">
        <v>57</v>
      </c>
      <c r="D35" s="327"/>
      <c r="E35" s="328">
        <f>IFERROR(ROUNDDOWN(E34/ROUNDUP((L16+L17+L18+L20+L19)/1000,1)*100,0),"")</f>
        <v>39</v>
      </c>
      <c r="F35" s="329"/>
      <c r="G35" s="16" t="s">
        <v>21</v>
      </c>
      <c r="H35" s="330" t="s">
        <v>33</v>
      </c>
      <c r="I35" s="331"/>
      <c r="J35" s="326" t="s">
        <v>58</v>
      </c>
      <c r="K35" s="327"/>
      <c r="L35" s="231">
        <f>IFERROR(ROUNDDOWN(L34/ROUNDUP((L16+L17+L18+L19+L20)/1000,1)*100,0),"")</f>
        <v>183</v>
      </c>
      <c r="M35" s="232"/>
      <c r="N35" s="17" t="s">
        <v>21</v>
      </c>
      <c r="O35" s="58"/>
      <c r="P35" s="58"/>
      <c r="Q35" s="33"/>
      <c r="R35" s="33"/>
      <c r="S35" s="33"/>
      <c r="T35" s="33"/>
      <c r="U35" s="33"/>
      <c r="V35" s="33"/>
      <c r="W35" s="33"/>
      <c r="X35" s="33"/>
      <c r="Y35" s="36"/>
      <c r="Z35" s="36"/>
      <c r="AA35" s="36"/>
      <c r="AB35" s="33"/>
      <c r="AC35" s="33"/>
      <c r="AD35" s="33"/>
      <c r="AE35" s="33"/>
    </row>
    <row r="36" spans="1:31" ht="22.15" customHeight="1" x14ac:dyDescent="0.4">
      <c r="A36" s="33"/>
      <c r="B36" s="135" t="s">
        <v>95</v>
      </c>
      <c r="C36" s="18"/>
      <c r="D36" s="19"/>
      <c r="E36" s="88"/>
      <c r="F36" s="88"/>
      <c r="G36" s="20"/>
      <c r="H36" s="21"/>
      <c r="I36" s="21"/>
      <c r="J36" s="18"/>
      <c r="K36" s="19"/>
      <c r="L36" s="89"/>
      <c r="M36" s="89"/>
      <c r="N36" s="20"/>
      <c r="O36" s="58"/>
      <c r="P36" s="58"/>
      <c r="Q36" s="33"/>
      <c r="R36" s="33"/>
      <c r="S36" s="33"/>
      <c r="T36" s="33"/>
      <c r="U36" s="33"/>
      <c r="V36" s="33"/>
      <c r="W36" s="33"/>
      <c r="X36" s="33"/>
      <c r="Y36" s="36"/>
      <c r="Z36" s="36"/>
      <c r="AA36" s="36"/>
      <c r="AB36" s="33"/>
      <c r="AC36" s="33"/>
      <c r="AD36" s="33"/>
      <c r="AE36" s="33"/>
    </row>
    <row r="37" spans="1:31" ht="12" customHeight="1" x14ac:dyDescent="0.4">
      <c r="A37" s="33"/>
      <c r="B37" s="134"/>
      <c r="C37" s="18"/>
      <c r="D37" s="18"/>
      <c r="E37" s="88"/>
      <c r="F37" s="88"/>
      <c r="G37" s="23"/>
      <c r="H37" s="21"/>
      <c r="I37" s="21"/>
      <c r="J37" s="18"/>
      <c r="K37" s="18"/>
      <c r="L37" s="89"/>
      <c r="M37" s="89"/>
      <c r="N37" s="23"/>
      <c r="O37" s="58"/>
      <c r="P37" s="58"/>
      <c r="Q37" s="33"/>
      <c r="R37" s="33"/>
      <c r="S37" s="33"/>
      <c r="T37" s="33"/>
      <c r="U37" s="33"/>
      <c r="V37" s="33"/>
      <c r="W37" s="33"/>
      <c r="X37" s="33"/>
      <c r="Y37" s="36"/>
      <c r="Z37" s="36"/>
      <c r="AA37" s="36"/>
      <c r="AB37" s="33"/>
      <c r="AC37" s="33"/>
      <c r="AD37" s="33"/>
      <c r="AE37" s="33"/>
    </row>
    <row r="38" spans="1:31" ht="22.15" customHeight="1" thickBot="1" x14ac:dyDescent="0.45">
      <c r="A38" s="33"/>
      <c r="B38" s="5" t="s">
        <v>94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90"/>
      <c r="P38" s="58"/>
      <c r="Q38" s="33"/>
      <c r="R38" s="33"/>
      <c r="S38" s="33"/>
      <c r="T38" s="33"/>
      <c r="U38" s="33"/>
      <c r="V38" s="33"/>
      <c r="W38" s="33"/>
      <c r="X38" s="33"/>
      <c r="Y38" s="36"/>
      <c r="Z38" s="36"/>
      <c r="AA38" s="36"/>
      <c r="AB38" s="33"/>
      <c r="AC38" s="33"/>
      <c r="AD38" s="33"/>
      <c r="AE38" s="33"/>
    </row>
    <row r="39" spans="1:31" ht="22.15" customHeight="1" x14ac:dyDescent="0.4">
      <c r="A39" s="33"/>
      <c r="B39" s="281" t="s">
        <v>56</v>
      </c>
      <c r="C39" s="233" t="s">
        <v>79</v>
      </c>
      <c r="D39" s="234"/>
      <c r="E39" s="236" t="s">
        <v>55</v>
      </c>
      <c r="F39" s="236"/>
      <c r="G39" s="236" t="s">
        <v>32</v>
      </c>
      <c r="H39" s="236"/>
      <c r="I39" s="234" t="s">
        <v>99</v>
      </c>
      <c r="J39" s="234"/>
      <c r="K39" s="238" t="s">
        <v>86</v>
      </c>
      <c r="L39" s="239"/>
      <c r="M39" s="239"/>
      <c r="N39" s="240"/>
      <c r="O39" s="90"/>
      <c r="P39" s="90"/>
      <c r="Q39" s="33"/>
      <c r="R39" s="33"/>
      <c r="S39" s="33"/>
      <c r="T39" s="33"/>
      <c r="U39" s="33"/>
      <c r="V39" s="33"/>
      <c r="W39" s="33"/>
      <c r="X39" s="33"/>
      <c r="Y39" s="36"/>
      <c r="Z39" s="36"/>
      <c r="AA39" s="36"/>
      <c r="AB39" s="33"/>
      <c r="AC39" s="33"/>
      <c r="AD39" s="33"/>
      <c r="AE39" s="33"/>
    </row>
    <row r="40" spans="1:31" ht="22.15" customHeight="1" x14ac:dyDescent="0.4">
      <c r="A40" s="33"/>
      <c r="B40" s="282"/>
      <c r="C40" s="235"/>
      <c r="D40" s="235"/>
      <c r="E40" s="237"/>
      <c r="F40" s="237"/>
      <c r="G40" s="237"/>
      <c r="H40" s="237"/>
      <c r="I40" s="235"/>
      <c r="J40" s="235"/>
      <c r="K40" s="241"/>
      <c r="L40" s="242"/>
      <c r="M40" s="242"/>
      <c r="N40" s="243"/>
      <c r="O40" s="90"/>
      <c r="P40" s="90"/>
      <c r="Q40" s="33"/>
      <c r="R40" s="33"/>
      <c r="S40" s="33"/>
      <c r="T40" s="33"/>
      <c r="U40" s="33"/>
      <c r="V40" s="33"/>
      <c r="W40" s="33"/>
      <c r="X40" s="33"/>
      <c r="Y40" s="36"/>
      <c r="Z40" s="36"/>
      <c r="AA40" s="36"/>
      <c r="AB40" s="33"/>
      <c r="AC40" s="33"/>
      <c r="AD40" s="33"/>
      <c r="AE40" s="33"/>
    </row>
    <row r="41" spans="1:31" ht="22.15" customHeight="1" x14ac:dyDescent="0.4">
      <c r="A41" s="33"/>
      <c r="B41" s="283"/>
      <c r="C41" s="235"/>
      <c r="D41" s="235"/>
      <c r="E41" s="247" t="s">
        <v>66</v>
      </c>
      <c r="F41" s="247"/>
      <c r="G41" s="247" t="s">
        <v>67</v>
      </c>
      <c r="H41" s="247"/>
      <c r="I41" s="235"/>
      <c r="J41" s="235"/>
      <c r="K41" s="241"/>
      <c r="L41" s="242"/>
      <c r="M41" s="242"/>
      <c r="N41" s="243"/>
      <c r="O41" s="90"/>
      <c r="P41" s="90"/>
      <c r="Q41" s="33"/>
      <c r="R41" s="33"/>
      <c r="S41" s="33"/>
      <c r="T41" s="33"/>
      <c r="U41" s="33"/>
      <c r="V41" s="33"/>
      <c r="W41" s="33"/>
      <c r="X41" s="33"/>
      <c r="Y41" s="36"/>
      <c r="Z41" s="36"/>
      <c r="AA41" s="36"/>
      <c r="AB41" s="33"/>
      <c r="AC41" s="33"/>
      <c r="AD41" s="33"/>
      <c r="AE41" s="33"/>
    </row>
    <row r="42" spans="1:31" ht="27" customHeight="1" x14ac:dyDescent="0.4">
      <c r="A42" s="33"/>
      <c r="B42" s="31" t="s">
        <v>50</v>
      </c>
      <c r="C42" s="284" t="str">
        <f>IF(M9="","",IF(M9&lt;=VLOOKUP(B9,U12:V19,2,FALSE),"〇","✖"))</f>
        <v>〇</v>
      </c>
      <c r="D42" s="285"/>
      <c r="E42" s="248" t="str">
        <f>IF(E35="","",IF(E35&gt;=20,"〇","✖"))</f>
        <v>〇</v>
      </c>
      <c r="F42" s="249"/>
      <c r="G42" s="250" t="str">
        <f>IF(L35="","",IF(L35&gt;=100,"〇","✖"))</f>
        <v>〇</v>
      </c>
      <c r="H42" s="250"/>
      <c r="I42" s="314" t="str">
        <f>IF(E35="","",IF(AND($C$42="〇",E42="〇", G42="〇"),"適合","✖"))</f>
        <v>適合</v>
      </c>
      <c r="J42" s="314"/>
      <c r="K42" s="241"/>
      <c r="L42" s="242"/>
      <c r="M42" s="242"/>
      <c r="N42" s="243"/>
      <c r="O42" s="58"/>
      <c r="P42" s="90"/>
      <c r="Q42" s="33"/>
      <c r="R42" s="33"/>
      <c r="S42" s="33"/>
      <c r="T42" s="33"/>
      <c r="U42" s="33"/>
      <c r="V42" s="33"/>
      <c r="W42" s="33"/>
      <c r="X42" s="33"/>
      <c r="Y42" s="36"/>
      <c r="Z42" s="36"/>
      <c r="AA42" s="36"/>
      <c r="AB42" s="33"/>
      <c r="AC42" s="33"/>
      <c r="AD42" s="33"/>
      <c r="AE42" s="33"/>
    </row>
    <row r="43" spans="1:31" ht="28.5" customHeight="1" x14ac:dyDescent="0.4">
      <c r="A43" s="33"/>
      <c r="B43" s="31" t="s">
        <v>51</v>
      </c>
      <c r="C43" s="286"/>
      <c r="D43" s="287"/>
      <c r="E43" s="315" t="str">
        <f>IF(E35="","",IF(E35&gt;=20,"〇","✖"))</f>
        <v>〇</v>
      </c>
      <c r="F43" s="316"/>
      <c r="G43" s="317" t="str">
        <f>IF(L35="","",IF(AND(L35&gt;=75,L35&lt;100),"〇","✖"))</f>
        <v>✖</v>
      </c>
      <c r="H43" s="318"/>
      <c r="I43" s="319" t="str">
        <f>IF(E35="","",IF(AND($C$42="〇",E43="〇", G43="〇"),"適合","✖"))</f>
        <v>✖</v>
      </c>
      <c r="J43" s="320"/>
      <c r="K43" s="241"/>
      <c r="L43" s="242"/>
      <c r="M43" s="242"/>
      <c r="N43" s="243"/>
      <c r="O43" s="58"/>
      <c r="P43" s="58"/>
      <c r="Q43" s="33"/>
      <c r="R43" s="33"/>
      <c r="S43" s="33"/>
      <c r="T43" s="33"/>
      <c r="U43" s="33"/>
      <c r="V43" s="33"/>
      <c r="W43" s="33"/>
      <c r="X43" s="33"/>
      <c r="Y43" s="36"/>
      <c r="Z43" s="36"/>
      <c r="AA43" s="36"/>
      <c r="AB43" s="33"/>
      <c r="AC43" s="33"/>
      <c r="AD43" s="33"/>
      <c r="AE43" s="33"/>
    </row>
    <row r="44" spans="1:31" ht="27.75" customHeight="1" thickBot="1" x14ac:dyDescent="0.45">
      <c r="A44" s="33"/>
      <c r="B44" s="32" t="s">
        <v>52</v>
      </c>
      <c r="C44" s="288"/>
      <c r="D44" s="289"/>
      <c r="E44" s="321" t="str">
        <f>IF(E35="","",IF(E35&gt;=20,"〇","✖"))</f>
        <v>〇</v>
      </c>
      <c r="F44" s="322"/>
      <c r="G44" s="323" t="s">
        <v>72</v>
      </c>
      <c r="H44" s="324"/>
      <c r="I44" s="325" t="str">
        <f>IF(E35="","",IF(AND($C$42="〇",E44="〇"),"適合","✖"))</f>
        <v>適合</v>
      </c>
      <c r="J44" s="325"/>
      <c r="K44" s="244"/>
      <c r="L44" s="245"/>
      <c r="M44" s="245"/>
      <c r="N44" s="246"/>
      <c r="O44" s="58"/>
      <c r="P44" s="58"/>
      <c r="Q44" s="33"/>
      <c r="R44" s="29"/>
      <c r="S44" s="29"/>
      <c r="T44" s="29"/>
      <c r="U44" s="29"/>
      <c r="V44" s="33"/>
      <c r="W44" s="33"/>
      <c r="X44" s="33"/>
      <c r="Y44" s="36"/>
      <c r="Z44" s="36"/>
      <c r="AA44" s="36"/>
      <c r="AB44" s="33"/>
      <c r="AC44" s="33"/>
      <c r="AD44" s="33"/>
      <c r="AE44" s="33"/>
    </row>
    <row r="45" spans="1:31" ht="22.15" customHeight="1" x14ac:dyDescent="0.4">
      <c r="A45" s="33"/>
      <c r="B45" s="51" t="s">
        <v>100</v>
      </c>
      <c r="C45" s="91"/>
      <c r="D45" s="92"/>
      <c r="E45" s="91"/>
      <c r="F45" s="93"/>
      <c r="G45" s="91"/>
      <c r="H45" s="94"/>
      <c r="I45" s="91"/>
      <c r="J45" s="93"/>
      <c r="K45" s="91"/>
      <c r="L45" s="93"/>
      <c r="M45" s="92"/>
      <c r="N45" s="24"/>
      <c r="O45" s="90"/>
      <c r="P45" s="58"/>
      <c r="Q45" s="33"/>
      <c r="R45" s="29"/>
      <c r="S45" s="29"/>
      <c r="T45" s="29"/>
      <c r="U45" s="29"/>
      <c r="V45" s="33"/>
      <c r="W45" s="33"/>
      <c r="X45" s="33"/>
      <c r="Y45" s="36"/>
      <c r="Z45" s="36"/>
      <c r="AA45" s="36"/>
      <c r="AB45" s="33"/>
      <c r="AC45" s="33"/>
      <c r="AD45" s="33"/>
      <c r="AE45" s="33"/>
    </row>
    <row r="46" spans="1:31" ht="12" customHeight="1" x14ac:dyDescent="0.4">
      <c r="A46" s="33"/>
      <c r="B46" s="33"/>
      <c r="C46" s="91"/>
      <c r="D46" s="92"/>
      <c r="E46" s="91"/>
      <c r="F46" s="93"/>
      <c r="G46" s="91"/>
      <c r="H46" s="94"/>
      <c r="I46" s="91"/>
      <c r="J46" s="93"/>
      <c r="K46" s="91"/>
      <c r="L46" s="93"/>
      <c r="M46" s="92"/>
      <c r="N46" s="24"/>
      <c r="O46" s="90"/>
      <c r="P46" s="90"/>
      <c r="Q46" s="33"/>
      <c r="R46" s="29"/>
      <c r="S46" s="29"/>
      <c r="T46" s="29"/>
      <c r="U46" s="29"/>
      <c r="V46" s="95"/>
      <c r="W46" s="33"/>
      <c r="X46" s="33"/>
      <c r="Y46" s="36"/>
      <c r="Z46" s="36"/>
      <c r="AA46" s="36"/>
      <c r="AB46" s="33"/>
      <c r="AC46" s="33"/>
      <c r="AD46" s="33"/>
      <c r="AE46" s="33"/>
    </row>
    <row r="47" spans="1:31" ht="22.15" customHeight="1" thickBot="1" x14ac:dyDescent="0.45">
      <c r="A47" s="33"/>
      <c r="B47" s="5" t="s">
        <v>77</v>
      </c>
      <c r="C47" s="96"/>
      <c r="D47" s="96"/>
      <c r="E47" s="96"/>
      <c r="F47" s="96"/>
      <c r="G47" s="96"/>
      <c r="H47" s="302"/>
      <c r="I47" s="302"/>
      <c r="J47" s="97"/>
      <c r="K47" s="98"/>
      <c r="L47" s="98"/>
      <c r="M47" s="98"/>
      <c r="N47" s="90"/>
      <c r="P47" s="90"/>
      <c r="Q47" s="33"/>
      <c r="R47" s="29"/>
      <c r="S47" s="29"/>
      <c r="T47" s="29"/>
      <c r="U47" s="29"/>
      <c r="V47" s="95"/>
      <c r="W47" s="33"/>
      <c r="X47" s="33"/>
      <c r="Y47" s="36"/>
      <c r="Z47" s="36"/>
      <c r="AA47" s="36"/>
      <c r="AB47" s="33"/>
      <c r="AC47" s="33"/>
      <c r="AD47" s="33"/>
      <c r="AE47" s="33"/>
    </row>
    <row r="48" spans="1:31" ht="22.15" customHeight="1" x14ac:dyDescent="0.4">
      <c r="A48" s="33"/>
      <c r="B48" s="303" t="s">
        <v>42</v>
      </c>
      <c r="C48" s="304"/>
      <c r="D48" s="23"/>
      <c r="E48" s="142" t="s">
        <v>54</v>
      </c>
      <c r="F48" s="143"/>
      <c r="G48" s="143"/>
      <c r="H48" s="143"/>
      <c r="I48" s="143"/>
      <c r="J48" s="143"/>
      <c r="K48" s="143"/>
      <c r="L48" s="143"/>
      <c r="M48" s="143"/>
      <c r="N48" s="307"/>
      <c r="O48" s="90"/>
      <c r="P48" s="90"/>
      <c r="Q48" s="33"/>
      <c r="R48" s="29"/>
      <c r="S48" s="29"/>
      <c r="T48" s="29"/>
      <c r="U48" s="29"/>
      <c r="V48" s="95"/>
      <c r="W48" s="33"/>
      <c r="X48" s="33"/>
      <c r="Y48" s="36"/>
      <c r="Z48" s="36"/>
      <c r="AA48" s="36"/>
      <c r="AB48" s="33"/>
      <c r="AC48" s="33"/>
      <c r="AD48" s="33"/>
      <c r="AE48" s="33"/>
    </row>
    <row r="49" spans="1:31" ht="27" customHeight="1" x14ac:dyDescent="0.4">
      <c r="A49" s="33"/>
      <c r="B49" s="305"/>
      <c r="C49" s="306"/>
      <c r="D49" s="23"/>
      <c r="E49" s="308" t="s">
        <v>40</v>
      </c>
      <c r="F49" s="309"/>
      <c r="G49" s="310" t="s">
        <v>41</v>
      </c>
      <c r="H49" s="311"/>
      <c r="I49" s="312" t="s">
        <v>35</v>
      </c>
      <c r="J49" s="309"/>
      <c r="K49" s="312" t="s">
        <v>36</v>
      </c>
      <c r="L49" s="309"/>
      <c r="M49" s="312" t="s">
        <v>37</v>
      </c>
      <c r="N49" s="313"/>
      <c r="O49" s="90"/>
      <c r="P49" s="90"/>
      <c r="Q49" s="33"/>
      <c r="R49" s="29"/>
      <c r="S49" s="29"/>
      <c r="T49" s="29"/>
      <c r="U49" s="29"/>
      <c r="V49" s="95"/>
      <c r="W49" s="33"/>
      <c r="X49" s="33"/>
      <c r="Y49" s="36"/>
      <c r="Z49" s="36"/>
      <c r="AA49" s="36"/>
      <c r="AB49" s="33"/>
      <c r="AC49" s="33"/>
      <c r="AD49" s="33"/>
      <c r="AE49" s="33"/>
    </row>
    <row r="50" spans="1:31" ht="27" customHeight="1" x14ac:dyDescent="0.4">
      <c r="A50" s="33"/>
      <c r="B50" s="25" t="s">
        <v>38</v>
      </c>
      <c r="C50" s="108">
        <f>IF(I16="","",ROUNDUP((I16+I17+I18+I19+I20+I21- ABS(I24)+I29-I27)/1000,1))</f>
        <v>57.300000000000004</v>
      </c>
      <c r="D50" s="100"/>
      <c r="E50" s="296" t="s">
        <v>85</v>
      </c>
      <c r="F50" s="297"/>
      <c r="G50" s="270"/>
      <c r="H50" s="271"/>
      <c r="I50" s="300" t="s">
        <v>85</v>
      </c>
      <c r="J50" s="301"/>
      <c r="K50" s="110">
        <f>IF(C50="","",ROUNDUP(((L16+L17+L18+L19+L20)*0.7+L21)/1000,1))</f>
        <v>62.9</v>
      </c>
      <c r="L50" s="101" t="str">
        <f>IF(OR(C50="",K50=""),"",IF(K50&gt;=C50,"適合","✖"))</f>
        <v>適合</v>
      </c>
      <c r="M50" s="110">
        <f>IF(C50="","",ROUNDUP(((L16+L17+L18+L19+L20)*0.65+L21)/1000,1))</f>
        <v>59.9</v>
      </c>
      <c r="N50" s="102" t="str">
        <f>IF(OR(C50="",M50=""),"",IF(M50&gt;=C50,"適合","✖"))</f>
        <v>適合</v>
      </c>
      <c r="O50" s="90"/>
      <c r="P50" s="90"/>
      <c r="Q50" s="33"/>
      <c r="R50" s="29"/>
      <c r="S50" s="29"/>
      <c r="T50" s="29"/>
      <c r="U50" s="29"/>
      <c r="V50" s="95"/>
      <c r="W50" s="33"/>
      <c r="X50" s="33"/>
      <c r="Y50" s="36"/>
      <c r="Z50" s="36"/>
      <c r="AA50" s="36"/>
      <c r="AB50" s="33"/>
      <c r="AC50" s="33"/>
      <c r="AD50" s="33"/>
      <c r="AE50" s="33"/>
    </row>
    <row r="51" spans="1:31" ht="27" customHeight="1" thickBot="1" x14ac:dyDescent="0.45">
      <c r="A51" s="33"/>
      <c r="B51" s="26" t="s">
        <v>39</v>
      </c>
      <c r="C51" s="109">
        <f>IF(I16="","",ROUNDUP((I16+I17+I18+I19+I20+I21+I30-I28-I27+I29- ABS(I24))/1000,1))</f>
        <v>46.7</v>
      </c>
      <c r="D51" s="92"/>
      <c r="E51" s="298"/>
      <c r="F51" s="299"/>
      <c r="G51" s="121">
        <f>IF(C51="","",ROUNDUP(((L16+L17+L18+L19+L20)*0.9+L21)/1000,1))</f>
        <v>74.8</v>
      </c>
      <c r="H51" s="104" t="str">
        <f>IF(OR(C51="",G51=""),"",IF(G51&gt;=C51,"適合","✖"))</f>
        <v>適合</v>
      </c>
      <c r="I51" s="299"/>
      <c r="J51" s="299"/>
      <c r="K51" s="272"/>
      <c r="L51" s="273"/>
      <c r="M51" s="272"/>
      <c r="N51" s="274"/>
      <c r="O51" s="90"/>
      <c r="P51" s="90"/>
      <c r="Q51" s="33"/>
      <c r="S51" s="33"/>
      <c r="T51" s="33"/>
      <c r="U51" s="103"/>
      <c r="V51" s="103"/>
      <c r="W51" s="33"/>
      <c r="X51" s="33"/>
      <c r="Y51" s="36"/>
      <c r="Z51" s="36"/>
      <c r="AA51" s="36"/>
      <c r="AB51" s="33"/>
      <c r="AC51" s="33"/>
      <c r="AD51" s="33"/>
      <c r="AE51" s="33"/>
    </row>
    <row r="52" spans="1:31" ht="22.15" customHeight="1" x14ac:dyDescent="0.4">
      <c r="A52" s="33"/>
      <c r="B52" s="23"/>
      <c r="C52" s="91"/>
      <c r="D52" s="92"/>
      <c r="E52" s="105"/>
      <c r="F52" s="93"/>
      <c r="G52" s="105"/>
      <c r="H52" s="94"/>
      <c r="I52" s="91"/>
      <c r="J52" s="91"/>
      <c r="K52" s="91"/>
      <c r="L52" s="91"/>
      <c r="M52" s="91"/>
      <c r="N52" s="24"/>
      <c r="O52" s="90"/>
      <c r="P52" s="90"/>
      <c r="Q52" s="33"/>
      <c r="R52" s="33"/>
      <c r="S52" s="33"/>
      <c r="T52" s="33"/>
      <c r="U52" s="33"/>
      <c r="V52" s="33"/>
      <c r="W52" s="33"/>
      <c r="X52" s="33"/>
      <c r="Y52" s="36"/>
      <c r="Z52" s="36"/>
      <c r="AA52" s="36"/>
      <c r="AB52" s="33"/>
      <c r="AC52" s="33"/>
      <c r="AD52" s="33"/>
      <c r="AE52" s="33"/>
    </row>
    <row r="53" spans="1:31" ht="22.15" customHeight="1" thickBot="1" x14ac:dyDescent="0.45">
      <c r="A53" s="33"/>
      <c r="B53" s="27" t="s">
        <v>101</v>
      </c>
      <c r="C53" s="91"/>
      <c r="D53" s="92"/>
      <c r="E53" s="105"/>
      <c r="F53" s="93"/>
      <c r="G53" s="27" t="s">
        <v>102</v>
      </c>
      <c r="H53" s="94"/>
      <c r="I53" s="91"/>
      <c r="J53" s="91"/>
      <c r="K53" s="91"/>
      <c r="L53" s="91"/>
      <c r="M53" s="91"/>
      <c r="N53" s="24"/>
      <c r="O53" s="90"/>
      <c r="P53" s="90"/>
      <c r="Q53" s="33"/>
      <c r="R53" s="33"/>
      <c r="S53" s="33"/>
      <c r="T53" s="33"/>
      <c r="U53" s="33"/>
      <c r="V53" s="33"/>
      <c r="W53" s="33"/>
      <c r="X53" s="33"/>
      <c r="Y53" s="36"/>
      <c r="Z53" s="36"/>
      <c r="AA53" s="36"/>
      <c r="AB53" s="33"/>
      <c r="AC53" s="33"/>
      <c r="AD53" s="33"/>
      <c r="AE53" s="33"/>
    </row>
    <row r="54" spans="1:31" x14ac:dyDescent="0.4">
      <c r="A54" s="33"/>
      <c r="B54" s="275" t="s">
        <v>84</v>
      </c>
      <c r="C54" s="276"/>
      <c r="D54" s="276"/>
      <c r="E54" s="277"/>
      <c r="F54" s="28"/>
      <c r="G54" s="278" t="s">
        <v>53</v>
      </c>
      <c r="H54" s="279"/>
      <c r="I54" s="279"/>
      <c r="J54" s="279"/>
      <c r="K54" s="279"/>
      <c r="L54" s="279"/>
      <c r="M54" s="279"/>
      <c r="N54" s="280"/>
      <c r="P54" s="90"/>
      <c r="Q54" s="33"/>
      <c r="R54" s="33"/>
      <c r="S54" s="33"/>
      <c r="T54" s="33"/>
      <c r="U54" s="33"/>
      <c r="V54" s="33"/>
      <c r="W54" s="33"/>
      <c r="X54" s="33"/>
      <c r="Y54" s="36"/>
      <c r="Z54" s="36"/>
      <c r="AA54" s="36"/>
      <c r="AB54" s="33"/>
      <c r="AC54" s="33"/>
      <c r="AD54" s="33"/>
      <c r="AE54" s="33"/>
    </row>
    <row r="55" spans="1:31" ht="27" customHeight="1" x14ac:dyDescent="0.4">
      <c r="A55" s="33"/>
      <c r="B55" s="251">
        <f>IFERROR(IF(E9="","",ROUNDUP(C50*1000/E9,0)),"")</f>
        <v>478</v>
      </c>
      <c r="C55" s="252"/>
      <c r="D55" s="255" t="s">
        <v>47</v>
      </c>
      <c r="E55" s="256"/>
      <c r="F55" s="29"/>
      <c r="G55" s="259" t="s">
        <v>92</v>
      </c>
      <c r="H55" s="260"/>
      <c r="I55" s="261"/>
      <c r="J55" s="262" t="s">
        <v>48</v>
      </c>
      <c r="K55" s="260" t="s">
        <v>93</v>
      </c>
      <c r="L55" s="260"/>
      <c r="M55" s="261"/>
      <c r="N55" s="264" t="s">
        <v>48</v>
      </c>
      <c r="P55" s="90"/>
      <c r="Q55" s="33"/>
      <c r="R55" s="33"/>
      <c r="S55" s="33"/>
      <c r="T55" s="33"/>
      <c r="U55" s="99"/>
      <c r="V55" s="95"/>
      <c r="W55" s="33"/>
      <c r="X55" s="33"/>
      <c r="Y55" s="36"/>
      <c r="Z55" s="36"/>
      <c r="AA55" s="36"/>
      <c r="AB55" s="33"/>
      <c r="AC55" s="33"/>
      <c r="AD55" s="33"/>
      <c r="AE55" s="33"/>
    </row>
    <row r="56" spans="1:31" ht="27" customHeight="1" thickBot="1" x14ac:dyDescent="0.45">
      <c r="A56" s="33"/>
      <c r="B56" s="253"/>
      <c r="C56" s="254"/>
      <c r="D56" s="257"/>
      <c r="E56" s="258"/>
      <c r="F56" s="106"/>
      <c r="G56" s="266">
        <f>IF(B55="","",ROUNDDOWN(I28/E9/B55*100,0))</f>
        <v>146</v>
      </c>
      <c r="H56" s="267"/>
      <c r="I56" s="268"/>
      <c r="J56" s="263"/>
      <c r="K56" s="269">
        <f>IF(B55="","",ROUNDDOWN(V29/E9/B55*100,0))</f>
        <v>18</v>
      </c>
      <c r="L56" s="269"/>
      <c r="M56" s="254"/>
      <c r="N56" s="265"/>
      <c r="P56" s="90"/>
      <c r="Q56" s="33"/>
      <c r="R56" s="33"/>
      <c r="S56" s="33"/>
      <c r="T56" s="33"/>
      <c r="U56" s="99"/>
      <c r="V56" s="95"/>
      <c r="W56" s="33"/>
      <c r="X56" s="33"/>
      <c r="Y56" s="36"/>
      <c r="Z56" s="36"/>
      <c r="AA56" s="36"/>
      <c r="AB56" s="33"/>
      <c r="AC56" s="33"/>
      <c r="AD56" s="33"/>
      <c r="AE56" s="33"/>
    </row>
    <row r="57" spans="1:31" ht="19.5" x14ac:dyDescent="0.4">
      <c r="B57" s="133" t="s">
        <v>103</v>
      </c>
      <c r="P57" s="90"/>
      <c r="Q57" s="33"/>
      <c r="R57" s="33"/>
      <c r="S57" s="33"/>
      <c r="T57" s="33"/>
      <c r="U57" s="33"/>
      <c r="V57" s="33"/>
      <c r="W57" s="33"/>
      <c r="X57" s="33"/>
      <c r="Y57" s="36"/>
      <c r="Z57" s="36"/>
      <c r="AA57" s="36"/>
      <c r="AB57" s="33"/>
      <c r="AC57" s="33"/>
      <c r="AD57" s="33"/>
      <c r="AE57" s="33"/>
    </row>
  </sheetData>
  <sheetProtection sheet="1" objects="1" formatCells="0" selectLockedCells="1"/>
  <mergeCells count="101">
    <mergeCell ref="B39:B41"/>
    <mergeCell ref="C42:D44"/>
    <mergeCell ref="I25:N26"/>
    <mergeCell ref="E50:F51"/>
    <mergeCell ref="I50:J51"/>
    <mergeCell ref="H47:I47"/>
    <mergeCell ref="B48:C49"/>
    <mergeCell ref="E48:N48"/>
    <mergeCell ref="E49:F49"/>
    <mergeCell ref="G49:H49"/>
    <mergeCell ref="I49:J49"/>
    <mergeCell ref="K49:L49"/>
    <mergeCell ref="M49:N49"/>
    <mergeCell ref="I42:J42"/>
    <mergeCell ref="E43:F43"/>
    <mergeCell ref="G43:H43"/>
    <mergeCell ref="I43:J43"/>
    <mergeCell ref="E44:F44"/>
    <mergeCell ref="G44:H44"/>
    <mergeCell ref="I44:J44"/>
    <mergeCell ref="C35:D35"/>
    <mergeCell ref="E35:F35"/>
    <mergeCell ref="H35:I35"/>
    <mergeCell ref="J35:K35"/>
    <mergeCell ref="B55:C56"/>
    <mergeCell ref="D55:E56"/>
    <mergeCell ref="G55:I55"/>
    <mergeCell ref="J55:J56"/>
    <mergeCell ref="K55:M55"/>
    <mergeCell ref="N55:N56"/>
    <mergeCell ref="G56:I56"/>
    <mergeCell ref="K56:M56"/>
    <mergeCell ref="G50:H50"/>
    <mergeCell ref="K51:L51"/>
    <mergeCell ref="M51:N51"/>
    <mergeCell ref="B54:E54"/>
    <mergeCell ref="G54:N54"/>
    <mergeCell ref="L35:M35"/>
    <mergeCell ref="C39:D41"/>
    <mergeCell ref="E39:F40"/>
    <mergeCell ref="G39:H40"/>
    <mergeCell ref="I39:J41"/>
    <mergeCell ref="K39:N44"/>
    <mergeCell ref="E41:F41"/>
    <mergeCell ref="G41:H41"/>
    <mergeCell ref="E42:F42"/>
    <mergeCell ref="G42:H42"/>
    <mergeCell ref="I29:K29"/>
    <mergeCell ref="I30:K30"/>
    <mergeCell ref="K32:L32"/>
    <mergeCell ref="M32:N32"/>
    <mergeCell ref="B33:B34"/>
    <mergeCell ref="C33:D33"/>
    <mergeCell ref="E33:F33"/>
    <mergeCell ref="H33:I34"/>
    <mergeCell ref="J33:K33"/>
    <mergeCell ref="L33:M33"/>
    <mergeCell ref="C34:D34"/>
    <mergeCell ref="E34:F34"/>
    <mergeCell ref="J34:K34"/>
    <mergeCell ref="L34:M34"/>
    <mergeCell ref="B25:D26"/>
    <mergeCell ref="I27:K27"/>
    <mergeCell ref="I28:K28"/>
    <mergeCell ref="B22:D23"/>
    <mergeCell ref="I22:K22"/>
    <mergeCell ref="L22:N22"/>
    <mergeCell ref="I23:K23"/>
    <mergeCell ref="L23:N23"/>
    <mergeCell ref="I24:K24"/>
    <mergeCell ref="L24:N24"/>
    <mergeCell ref="I15:K15"/>
    <mergeCell ref="L15:N15"/>
    <mergeCell ref="B16:D21"/>
    <mergeCell ref="E16:G16"/>
    <mergeCell ref="I16:K16"/>
    <mergeCell ref="L16:N16"/>
    <mergeCell ref="E17:G17"/>
    <mergeCell ref="I17:K17"/>
    <mergeCell ref="L17:N17"/>
    <mergeCell ref="E20:G20"/>
    <mergeCell ref="I20:K20"/>
    <mergeCell ref="L20:N20"/>
    <mergeCell ref="E21:G21"/>
    <mergeCell ref="I21:K21"/>
    <mergeCell ref="L21:N21"/>
    <mergeCell ref="E18:G18"/>
    <mergeCell ref="I18:K18"/>
    <mergeCell ref="L18:N18"/>
    <mergeCell ref="E19:G19"/>
    <mergeCell ref="I19:K19"/>
    <mergeCell ref="L19:N19"/>
    <mergeCell ref="B3:D3"/>
    <mergeCell ref="E3:N3"/>
    <mergeCell ref="B8:D8"/>
    <mergeCell ref="E8:G8"/>
    <mergeCell ref="M8:N8"/>
    <mergeCell ref="B9:C9"/>
    <mergeCell ref="E9:F9"/>
    <mergeCell ref="I9:L9"/>
    <mergeCell ref="M9:N9"/>
  </mergeCells>
  <phoneticPr fontId="2"/>
  <conditionalFormatting sqref="H51">
    <cfRule type="expression" dxfId="17" priority="14">
      <formula>$H$51="適合"</formula>
    </cfRule>
  </conditionalFormatting>
  <conditionalFormatting sqref="I42:J42">
    <cfRule type="expression" dxfId="16" priority="11">
      <formula>$I$42="適合"</formula>
    </cfRule>
  </conditionalFormatting>
  <conditionalFormatting sqref="I43:J43">
    <cfRule type="expression" dxfId="15" priority="12">
      <formula>$I$43="適合"</formula>
    </cfRule>
  </conditionalFormatting>
  <conditionalFormatting sqref="I44:J44">
    <cfRule type="expression" dxfId="14" priority="13">
      <formula>$I$44="適合"</formula>
    </cfRule>
  </conditionalFormatting>
  <conditionalFormatting sqref="L50">
    <cfRule type="expression" dxfId="13" priority="17">
      <formula>$L$50="適合"</formula>
    </cfRule>
  </conditionalFormatting>
  <conditionalFormatting sqref="N50">
    <cfRule type="expression" dxfId="12" priority="16">
      <formula>$N$50="適合"</formula>
    </cfRule>
  </conditionalFormatting>
  <conditionalFormatting sqref="B55:C56">
    <cfRule type="expression" dxfId="11" priority="4">
      <formula>ISNUMBER($B$55)</formula>
    </cfRule>
  </conditionalFormatting>
  <conditionalFormatting sqref="G56:I56">
    <cfRule type="expression" dxfId="10" priority="3">
      <formula>ISNUMBER($G$56)</formula>
    </cfRule>
  </conditionalFormatting>
  <conditionalFormatting sqref="K56:M56">
    <cfRule type="expression" dxfId="9" priority="2">
      <formula>ISNUMBER($K$56)</formula>
    </cfRule>
  </conditionalFormatting>
  <dataValidations disablePrompts="1" count="1">
    <dataValidation type="list" allowBlank="1" showInputMessage="1" showErrorMessage="1" sqref="B9:C9" xr:uid="{8D35172D-0944-4DCD-BA89-DA9BEBD89D3A}">
      <formula1>$S$11:$S$19</formula1>
    </dataValidation>
  </dataValidations>
  <pageMargins left="0.43307086614173229" right="0.35433070866141736" top="0.15748031496062992" bottom="0.35433070866141736" header="0.31496062992125984" footer="0.15748031496062992"/>
  <pageSetup paperSize="9" scale="65" fitToWidth="0" orientation="portrait" r:id="rId1"/>
  <headerFooter>
    <oddFooter>&amp;L&amp;"Meiryo UI,標準"&amp;9ＨＰ住-1025-2　（Ver.20260401)&amp;R&amp;"Meiryo UI,標準"&amp;9Copyright 2025-2026 Houseplus Corporation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13B9B-E278-4255-AFAC-5F5D32D92764}">
  <sheetPr>
    <tabColor theme="0"/>
  </sheetPr>
  <dimension ref="A1:AE57"/>
  <sheetViews>
    <sheetView showGridLines="0" view="pageBreakPreview" zoomScale="70" zoomScaleNormal="90" zoomScaleSheetLayoutView="70" workbookViewId="0">
      <selection activeCell="I18" sqref="I18:K18"/>
    </sheetView>
  </sheetViews>
  <sheetFormatPr defaultColWidth="8.75" defaultRowHeight="18.75" x14ac:dyDescent="0.4"/>
  <cols>
    <col min="1" max="1" width="4.375" style="37" customWidth="1"/>
    <col min="2" max="2" width="16.125" style="37" customWidth="1"/>
    <col min="3" max="14" width="9.125" style="37" customWidth="1"/>
    <col min="15" max="17" width="3.625" style="37" customWidth="1"/>
    <col min="18" max="18" width="14.25" style="37" customWidth="1"/>
    <col min="19" max="19" width="19.25" style="37" hidden="1" customWidth="1"/>
    <col min="20" max="20" width="25.25" style="37" hidden="1" customWidth="1"/>
    <col min="21" max="21" width="44.625" style="37" hidden="1" customWidth="1"/>
    <col min="22" max="29" width="13" style="37" hidden="1" customWidth="1"/>
    <col min="30" max="31" width="13" style="37" customWidth="1"/>
    <col min="32" max="32" width="9" style="37" customWidth="1"/>
    <col min="33" max="16384" width="8.75" style="37"/>
  </cols>
  <sheetData>
    <row r="1" spans="1:31" ht="29.25" customHeight="1" x14ac:dyDescent="0.35">
      <c r="A1" s="33"/>
      <c r="B1" s="1" t="s">
        <v>69</v>
      </c>
      <c r="C1" s="33"/>
      <c r="D1" s="33"/>
      <c r="E1" s="33"/>
      <c r="F1" s="33"/>
      <c r="G1" s="33"/>
      <c r="H1" s="33"/>
      <c r="I1" s="34"/>
      <c r="J1" s="34"/>
      <c r="K1" s="33"/>
      <c r="L1" s="33"/>
      <c r="M1" s="33"/>
      <c r="N1" s="2" t="s">
        <v>63</v>
      </c>
      <c r="O1" s="33"/>
      <c r="P1" s="33"/>
      <c r="Q1" s="33"/>
      <c r="R1" s="35"/>
      <c r="S1" s="33"/>
      <c r="T1" s="33"/>
      <c r="U1" s="33"/>
      <c r="V1" s="33"/>
      <c r="W1" s="33"/>
      <c r="X1" s="33"/>
      <c r="Y1" s="36"/>
      <c r="Z1" s="36"/>
      <c r="AA1" s="36"/>
      <c r="AB1" s="33"/>
      <c r="AC1" s="33"/>
      <c r="AD1" s="33"/>
      <c r="AE1" s="33"/>
    </row>
    <row r="2" spans="1:31" ht="14.25" customHeight="1" thickBot="1" x14ac:dyDescent="0.4">
      <c r="A2" s="33"/>
      <c r="B2" s="3"/>
      <c r="C2" s="33"/>
      <c r="D2" s="33"/>
      <c r="E2" s="33"/>
      <c r="F2" s="33"/>
      <c r="G2" s="33"/>
      <c r="H2" s="33"/>
      <c r="I2" s="34"/>
      <c r="J2" s="34"/>
      <c r="K2" s="33"/>
      <c r="L2" s="33"/>
      <c r="M2" s="33"/>
      <c r="N2" s="4" t="s">
        <v>64</v>
      </c>
      <c r="O2" s="33"/>
      <c r="P2" s="33"/>
      <c r="Q2" s="33"/>
      <c r="R2" s="35"/>
      <c r="S2" s="33"/>
      <c r="T2" s="33"/>
      <c r="U2" s="33"/>
      <c r="V2" s="33"/>
      <c r="W2" s="33"/>
      <c r="X2" s="33"/>
      <c r="Y2" s="36"/>
      <c r="Z2" s="36"/>
      <c r="AA2" s="36"/>
      <c r="AB2" s="33"/>
      <c r="AC2" s="33"/>
      <c r="AD2" s="33"/>
      <c r="AE2" s="33"/>
    </row>
    <row r="3" spans="1:31" ht="26.25" customHeight="1" thickBot="1" x14ac:dyDescent="0.45">
      <c r="A3" s="33"/>
      <c r="B3" s="136" t="s">
        <v>34</v>
      </c>
      <c r="C3" s="137"/>
      <c r="D3" s="138"/>
      <c r="E3" s="139"/>
      <c r="F3" s="140"/>
      <c r="G3" s="140"/>
      <c r="H3" s="140"/>
      <c r="I3" s="140"/>
      <c r="J3" s="140"/>
      <c r="K3" s="140"/>
      <c r="L3" s="140"/>
      <c r="M3" s="140"/>
      <c r="N3" s="141"/>
      <c r="O3" s="33"/>
      <c r="P3" s="33"/>
      <c r="Q3" s="33"/>
      <c r="R3" s="35"/>
      <c r="S3" s="33"/>
      <c r="T3" s="33"/>
      <c r="U3" s="33"/>
      <c r="V3" s="33"/>
      <c r="W3" s="33"/>
      <c r="X3" s="33"/>
      <c r="Y3" s="36"/>
      <c r="Z3" s="36"/>
      <c r="AA3" s="36"/>
      <c r="AB3" s="33"/>
      <c r="AC3" s="33"/>
      <c r="AD3" s="33"/>
      <c r="AE3" s="33"/>
    </row>
    <row r="4" spans="1:31" ht="12" customHeight="1" x14ac:dyDescent="0.35">
      <c r="A4" s="33"/>
      <c r="B4" s="33"/>
      <c r="C4" s="33"/>
      <c r="D4" s="33"/>
      <c r="E4" s="33"/>
      <c r="F4" s="33"/>
      <c r="G4" s="33"/>
      <c r="H4" s="33"/>
      <c r="I4" s="34"/>
      <c r="J4" s="34"/>
      <c r="K4" s="33"/>
      <c r="L4" s="33"/>
      <c r="M4" s="33"/>
      <c r="N4" s="33"/>
      <c r="O4" s="33"/>
      <c r="P4" s="33"/>
      <c r="Q4" s="33"/>
      <c r="R4" s="35"/>
      <c r="S4" s="33"/>
      <c r="T4" s="33"/>
      <c r="U4" s="33"/>
      <c r="V4" s="33"/>
      <c r="W4" s="33"/>
      <c r="X4" s="33"/>
      <c r="Y4" s="36"/>
      <c r="Z4" s="36"/>
      <c r="AA4" s="36"/>
      <c r="AB4" s="33"/>
      <c r="AC4" s="33"/>
      <c r="AD4" s="33"/>
      <c r="AE4" s="33"/>
    </row>
    <row r="5" spans="1:31" ht="24" x14ac:dyDescent="0.35">
      <c r="A5" s="33"/>
      <c r="B5" s="111" t="s">
        <v>82</v>
      </c>
      <c r="C5" s="33"/>
      <c r="D5" s="33"/>
      <c r="E5" s="33"/>
      <c r="F5" s="33"/>
      <c r="G5" s="33"/>
      <c r="H5" s="33"/>
      <c r="I5" s="34"/>
      <c r="J5" s="34"/>
      <c r="K5" s="33"/>
      <c r="L5" s="33"/>
      <c r="M5" s="33"/>
      <c r="N5" s="33"/>
      <c r="O5" s="33"/>
      <c r="P5" s="33"/>
      <c r="Q5" s="33"/>
      <c r="R5" s="35"/>
      <c r="S5" s="33"/>
      <c r="T5" s="33"/>
      <c r="U5" s="33"/>
      <c r="V5" s="33"/>
      <c r="W5" s="33"/>
      <c r="X5" s="33"/>
      <c r="Y5" s="36"/>
      <c r="Z5" s="36"/>
      <c r="AA5" s="36"/>
      <c r="AB5" s="33"/>
      <c r="AC5" s="33"/>
      <c r="AD5" s="33"/>
      <c r="AE5" s="33"/>
    </row>
    <row r="6" spans="1:31" ht="12" customHeight="1" x14ac:dyDescent="0.4">
      <c r="A6" s="33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33"/>
      <c r="P6" s="33"/>
      <c r="Q6" s="33"/>
      <c r="R6" s="35"/>
      <c r="S6" s="33"/>
      <c r="T6" s="33"/>
      <c r="U6" s="33"/>
      <c r="V6" s="33"/>
      <c r="W6" s="33"/>
      <c r="X6" s="33"/>
      <c r="Y6" s="36"/>
      <c r="Z6" s="36"/>
      <c r="AA6" s="36"/>
      <c r="AB6" s="33"/>
      <c r="AC6" s="33"/>
      <c r="AD6" s="33"/>
      <c r="AE6" s="33"/>
    </row>
    <row r="7" spans="1:31" ht="18" customHeight="1" thickBot="1" x14ac:dyDescent="0.45">
      <c r="A7" s="33"/>
      <c r="B7" s="5" t="s">
        <v>59</v>
      </c>
      <c r="C7" s="22"/>
      <c r="D7" s="22"/>
      <c r="E7" s="6"/>
      <c r="F7" s="29"/>
      <c r="G7" s="24" t="s">
        <v>83</v>
      </c>
      <c r="H7" s="29"/>
      <c r="I7" s="7" t="s">
        <v>60</v>
      </c>
      <c r="J7" s="38"/>
      <c r="K7" s="38"/>
      <c r="L7" s="38"/>
      <c r="M7" s="38"/>
      <c r="N7" s="132"/>
      <c r="O7" s="38"/>
      <c r="P7" s="33"/>
      <c r="Q7" s="33"/>
      <c r="R7" s="35"/>
      <c r="S7" s="33"/>
      <c r="T7" s="33"/>
      <c r="U7" s="33"/>
      <c r="V7" s="33"/>
      <c r="W7" s="33"/>
      <c r="X7" s="33"/>
      <c r="Y7" s="36"/>
      <c r="Z7" s="36"/>
      <c r="AA7" s="36"/>
      <c r="AB7" s="33"/>
      <c r="AC7" s="33"/>
      <c r="AD7" s="33"/>
      <c r="AE7" s="33"/>
    </row>
    <row r="8" spans="1:31" ht="22.15" customHeight="1" x14ac:dyDescent="0.4">
      <c r="A8" s="33"/>
      <c r="B8" s="142" t="s">
        <v>7</v>
      </c>
      <c r="C8" s="143"/>
      <c r="D8" s="144"/>
      <c r="E8" s="145" t="s">
        <v>88</v>
      </c>
      <c r="F8" s="146"/>
      <c r="G8" s="147"/>
      <c r="H8" s="33"/>
      <c r="I8" s="40"/>
      <c r="J8" s="41"/>
      <c r="K8" s="41"/>
      <c r="L8" s="41"/>
      <c r="M8" s="148" t="s">
        <v>89</v>
      </c>
      <c r="N8" s="149"/>
      <c r="O8" s="42"/>
      <c r="P8" s="33"/>
      <c r="Q8" s="33"/>
      <c r="R8" s="35"/>
      <c r="S8" s="33"/>
      <c r="T8" s="33"/>
      <c r="U8" s="33"/>
      <c r="V8" s="33"/>
      <c r="W8" s="33"/>
      <c r="X8" s="33"/>
      <c r="Y8" s="36"/>
      <c r="Z8" s="36"/>
      <c r="AA8" s="36"/>
      <c r="AB8" s="33"/>
      <c r="AC8" s="33"/>
      <c r="AD8" s="33"/>
      <c r="AE8" s="33"/>
    </row>
    <row r="9" spans="1:31" ht="24.75" thickBot="1" x14ac:dyDescent="0.45">
      <c r="A9" s="33"/>
      <c r="B9" s="150"/>
      <c r="C9" s="151"/>
      <c r="D9" s="8" t="s">
        <v>8</v>
      </c>
      <c r="E9" s="152"/>
      <c r="F9" s="153"/>
      <c r="G9" s="9" t="s">
        <v>9</v>
      </c>
      <c r="H9" s="33"/>
      <c r="I9" s="154" t="s">
        <v>87</v>
      </c>
      <c r="J9" s="155"/>
      <c r="K9" s="155"/>
      <c r="L9" s="156"/>
      <c r="M9" s="157"/>
      <c r="N9" s="158"/>
      <c r="O9" s="33"/>
      <c r="P9" s="33"/>
      <c r="Q9" s="33"/>
      <c r="R9" s="35"/>
      <c r="S9" s="33"/>
      <c r="T9" s="33"/>
      <c r="U9" s="33"/>
      <c r="V9" s="33"/>
      <c r="W9" s="33"/>
      <c r="X9" s="33"/>
      <c r="Y9" s="36"/>
      <c r="Z9" s="36"/>
      <c r="AA9" s="36"/>
      <c r="AB9" s="33"/>
      <c r="AC9" s="33"/>
      <c r="AD9" s="33"/>
      <c r="AE9" s="33"/>
    </row>
    <row r="10" spans="1:31" ht="15" customHeight="1" x14ac:dyDescent="0.4">
      <c r="A10" s="33"/>
      <c r="B10" s="33" t="s">
        <v>90</v>
      </c>
      <c r="C10" s="33"/>
      <c r="D10" s="33"/>
      <c r="E10" s="33"/>
      <c r="F10" s="33"/>
      <c r="G10" s="24"/>
      <c r="H10" s="33"/>
      <c r="I10" s="33" t="s">
        <v>97</v>
      </c>
      <c r="J10" s="33"/>
      <c r="K10" s="33"/>
      <c r="L10" s="33"/>
      <c r="M10" s="33"/>
      <c r="N10" s="24"/>
      <c r="O10" s="33"/>
      <c r="P10" s="39"/>
      <c r="Q10" s="39"/>
      <c r="R10" s="33"/>
      <c r="S10" s="39" t="s">
        <v>68</v>
      </c>
      <c r="T10" s="39"/>
      <c r="U10" s="23" t="s">
        <v>4</v>
      </c>
      <c r="V10" s="23"/>
      <c r="W10" s="36"/>
      <c r="X10" s="36"/>
      <c r="Y10" s="23" t="s">
        <v>22</v>
      </c>
      <c r="Z10" s="23" t="s">
        <v>5</v>
      </c>
      <c r="AA10" s="23"/>
      <c r="AB10" s="23" t="s">
        <v>6</v>
      </c>
    </row>
    <row r="11" spans="1:31" ht="15" customHeight="1" x14ac:dyDescent="0.4">
      <c r="A11" s="33"/>
      <c r="B11" s="33" t="s">
        <v>91</v>
      </c>
      <c r="C11" s="33"/>
      <c r="D11" s="33"/>
      <c r="E11" s="33"/>
      <c r="F11" s="33"/>
      <c r="G11" s="131"/>
      <c r="H11" s="33"/>
      <c r="I11" s="33"/>
      <c r="J11" s="33"/>
      <c r="K11" s="33"/>
      <c r="L11" s="33"/>
      <c r="M11" s="33"/>
      <c r="N11" s="84"/>
      <c r="O11" s="33"/>
      <c r="P11" s="43"/>
      <c r="Q11" s="43"/>
      <c r="R11" s="33"/>
      <c r="S11" s="44"/>
      <c r="T11" s="43"/>
      <c r="U11" s="45" t="s">
        <v>8</v>
      </c>
      <c r="V11" s="45" t="s">
        <v>78</v>
      </c>
      <c r="W11" s="46"/>
      <c r="X11" s="36"/>
      <c r="Y11" s="47" t="s">
        <v>8</v>
      </c>
      <c r="Z11" s="47" t="s">
        <v>3</v>
      </c>
      <c r="AA11" s="47" t="s">
        <v>2</v>
      </c>
      <c r="AB11" s="47" t="s">
        <v>1</v>
      </c>
      <c r="AC11" s="45" t="s">
        <v>0</v>
      </c>
    </row>
    <row r="12" spans="1:31" ht="15" customHeight="1" x14ac:dyDescent="0.4">
      <c r="A12" s="33"/>
      <c r="B12" s="33" t="s">
        <v>96</v>
      </c>
      <c r="C12" s="33"/>
      <c r="D12" s="33"/>
      <c r="E12" s="33"/>
      <c r="F12" s="33"/>
      <c r="G12" s="131"/>
      <c r="H12" s="33"/>
      <c r="I12" s="33"/>
      <c r="J12" s="33"/>
      <c r="K12" s="33"/>
      <c r="L12" s="33"/>
      <c r="M12" s="33"/>
      <c r="N12" s="84"/>
      <c r="O12" s="33"/>
      <c r="P12" s="33"/>
      <c r="Q12" s="33"/>
      <c r="R12" s="33"/>
      <c r="S12" s="48">
        <v>1</v>
      </c>
      <c r="T12" s="33"/>
      <c r="U12" s="45">
        <v>1</v>
      </c>
      <c r="V12" s="49">
        <v>0.4</v>
      </c>
      <c r="W12" s="50"/>
      <c r="X12" s="33"/>
      <c r="Y12" s="47">
        <v>1</v>
      </c>
      <c r="Z12" s="45" t="s">
        <v>43</v>
      </c>
      <c r="AA12" s="45" t="s">
        <v>43</v>
      </c>
      <c r="AB12" s="45" t="s">
        <v>43</v>
      </c>
      <c r="AC12" s="45" t="s">
        <v>43</v>
      </c>
    </row>
    <row r="13" spans="1:31" ht="19.5" x14ac:dyDescent="0.4">
      <c r="A13" s="33"/>
      <c r="B13" s="33"/>
      <c r="C13" s="33"/>
      <c r="D13" s="33"/>
      <c r="E13" s="33"/>
      <c r="F13" s="33"/>
      <c r="G13" s="131"/>
      <c r="H13" s="33"/>
      <c r="I13" s="33"/>
      <c r="J13" s="33"/>
      <c r="K13" s="33"/>
      <c r="L13" s="33"/>
      <c r="M13" s="33"/>
      <c r="N13" s="84"/>
      <c r="O13" s="33"/>
      <c r="P13" s="33"/>
      <c r="Q13" s="33"/>
      <c r="R13" s="33"/>
      <c r="S13" s="48">
        <v>2</v>
      </c>
      <c r="T13" s="33"/>
      <c r="U13" s="45">
        <v>2</v>
      </c>
      <c r="V13" s="49">
        <v>0.4</v>
      </c>
      <c r="W13" s="50"/>
      <c r="X13" s="33"/>
      <c r="Y13" s="47">
        <v>2</v>
      </c>
      <c r="Z13" s="45" t="s">
        <v>43</v>
      </c>
      <c r="AA13" s="45" t="s">
        <v>43</v>
      </c>
      <c r="AB13" s="45" t="s">
        <v>43</v>
      </c>
      <c r="AC13" s="45" t="s">
        <v>43</v>
      </c>
    </row>
    <row r="14" spans="1:31" ht="17.45" customHeight="1" thickBot="1" x14ac:dyDescent="0.45">
      <c r="A14" s="33"/>
      <c r="B14" s="10" t="s">
        <v>61</v>
      </c>
      <c r="C14" s="22"/>
      <c r="D14" s="22"/>
      <c r="E14" s="51"/>
      <c r="F14" s="51"/>
      <c r="G14" s="51"/>
      <c r="H14" s="51"/>
      <c r="I14" s="33"/>
      <c r="J14" s="33"/>
      <c r="K14" s="51"/>
      <c r="L14" s="51"/>
      <c r="M14" s="51"/>
      <c r="N14" s="51"/>
      <c r="O14" s="52"/>
      <c r="P14" s="33"/>
      <c r="Q14" s="33"/>
      <c r="R14" s="33"/>
      <c r="S14" s="48">
        <v>3</v>
      </c>
      <c r="T14" s="33"/>
      <c r="U14" s="45">
        <v>3</v>
      </c>
      <c r="V14" s="49">
        <v>0.5</v>
      </c>
      <c r="W14" s="50"/>
      <c r="X14" s="33"/>
      <c r="Y14" s="47">
        <v>3</v>
      </c>
      <c r="Z14" s="45" t="s">
        <v>43</v>
      </c>
      <c r="AA14" s="45" t="s">
        <v>43</v>
      </c>
      <c r="AB14" s="45" t="s">
        <v>43</v>
      </c>
      <c r="AC14" s="45" t="s">
        <v>43</v>
      </c>
    </row>
    <row r="15" spans="1:31" ht="19.5" x14ac:dyDescent="0.4">
      <c r="A15" s="33"/>
      <c r="B15" s="55"/>
      <c r="C15" s="56"/>
      <c r="D15" s="56"/>
      <c r="E15" s="56"/>
      <c r="F15" s="56"/>
      <c r="G15" s="56"/>
      <c r="H15" s="122"/>
      <c r="I15" s="159" t="s">
        <v>70</v>
      </c>
      <c r="J15" s="159"/>
      <c r="K15" s="160"/>
      <c r="L15" s="161" t="s">
        <v>71</v>
      </c>
      <c r="M15" s="162"/>
      <c r="N15" s="163"/>
      <c r="O15" s="33"/>
      <c r="P15" s="52"/>
      <c r="Q15" s="52"/>
      <c r="R15" s="33"/>
      <c r="S15" s="48">
        <v>4</v>
      </c>
      <c r="T15" s="51"/>
      <c r="U15" s="45">
        <v>4</v>
      </c>
      <c r="V15" s="49">
        <v>0.6</v>
      </c>
      <c r="W15" s="53"/>
      <c r="X15" s="54"/>
      <c r="Y15" s="47">
        <v>4</v>
      </c>
      <c r="Z15" s="45" t="s">
        <v>43</v>
      </c>
      <c r="AA15" s="45" t="s">
        <v>43</v>
      </c>
      <c r="AB15" s="45" t="s">
        <v>43</v>
      </c>
      <c r="AC15" s="45" t="s">
        <v>43</v>
      </c>
    </row>
    <row r="16" spans="1:31" ht="24" x14ac:dyDescent="0.4">
      <c r="A16" s="33"/>
      <c r="B16" s="164" t="s">
        <v>29</v>
      </c>
      <c r="C16" s="165"/>
      <c r="D16" s="165"/>
      <c r="E16" s="170" t="s">
        <v>23</v>
      </c>
      <c r="F16" s="171"/>
      <c r="G16" s="171"/>
      <c r="H16" s="123"/>
      <c r="I16" s="172"/>
      <c r="J16" s="173"/>
      <c r="K16" s="173"/>
      <c r="L16" s="174"/>
      <c r="M16" s="175"/>
      <c r="N16" s="176"/>
      <c r="O16" s="58"/>
      <c r="P16" s="33"/>
      <c r="Q16" s="33"/>
      <c r="R16" s="33"/>
      <c r="S16" s="48">
        <v>5</v>
      </c>
      <c r="T16" s="33"/>
      <c r="U16" s="45">
        <v>5</v>
      </c>
      <c r="V16" s="49">
        <v>0.6</v>
      </c>
      <c r="W16" s="36"/>
      <c r="X16" s="54"/>
      <c r="Y16" s="47">
        <v>5</v>
      </c>
      <c r="Z16" s="57">
        <v>3</v>
      </c>
      <c r="AA16" s="57">
        <v>3</v>
      </c>
      <c r="AB16" s="57">
        <v>3</v>
      </c>
      <c r="AC16" s="57">
        <v>3</v>
      </c>
    </row>
    <row r="17" spans="1:31" ht="24" x14ac:dyDescent="0.4">
      <c r="A17" s="33"/>
      <c r="B17" s="166"/>
      <c r="C17" s="167"/>
      <c r="D17" s="167"/>
      <c r="E17" s="177" t="s">
        <v>24</v>
      </c>
      <c r="F17" s="178"/>
      <c r="G17" s="178"/>
      <c r="H17" s="124"/>
      <c r="I17" s="179"/>
      <c r="J17" s="180"/>
      <c r="K17" s="180"/>
      <c r="L17" s="181"/>
      <c r="M17" s="182"/>
      <c r="N17" s="183"/>
      <c r="O17" s="58"/>
      <c r="P17" s="58"/>
      <c r="Q17" s="58"/>
      <c r="R17" s="33"/>
      <c r="S17" s="48">
        <v>6</v>
      </c>
      <c r="T17" s="59"/>
      <c r="U17" s="45">
        <v>6</v>
      </c>
      <c r="V17" s="49">
        <v>0.6</v>
      </c>
      <c r="W17" s="36"/>
      <c r="X17" s="60"/>
      <c r="Y17" s="47">
        <v>6</v>
      </c>
      <c r="Z17" s="57">
        <v>2.8</v>
      </c>
      <c r="AA17" s="57">
        <v>2.8</v>
      </c>
      <c r="AB17" s="57">
        <v>2.8</v>
      </c>
      <c r="AC17" s="57">
        <v>2.8</v>
      </c>
    </row>
    <row r="18" spans="1:31" ht="24" x14ac:dyDescent="0.4">
      <c r="A18" s="33"/>
      <c r="B18" s="166"/>
      <c r="C18" s="167"/>
      <c r="D18" s="167"/>
      <c r="E18" s="177" t="s">
        <v>25</v>
      </c>
      <c r="F18" s="178"/>
      <c r="G18" s="178"/>
      <c r="H18" s="124"/>
      <c r="I18" s="179"/>
      <c r="J18" s="180"/>
      <c r="K18" s="180"/>
      <c r="L18" s="181"/>
      <c r="M18" s="182"/>
      <c r="N18" s="183"/>
      <c r="O18" s="58"/>
      <c r="P18" s="58"/>
      <c r="Q18" s="58"/>
      <c r="R18" s="33"/>
      <c r="S18" s="48">
        <v>7</v>
      </c>
      <c r="T18" s="59"/>
      <c r="U18" s="45">
        <v>7</v>
      </c>
      <c r="V18" s="49">
        <v>0.6</v>
      </c>
      <c r="W18" s="36"/>
      <c r="X18" s="54"/>
      <c r="Y18" s="47">
        <v>7</v>
      </c>
      <c r="Z18" s="57">
        <v>2.7</v>
      </c>
      <c r="AA18" s="57">
        <v>2.7</v>
      </c>
      <c r="AB18" s="57">
        <v>2.7</v>
      </c>
      <c r="AC18" s="57">
        <v>2.7</v>
      </c>
    </row>
    <row r="19" spans="1:31" ht="24" x14ac:dyDescent="0.4">
      <c r="A19" s="33"/>
      <c r="B19" s="166"/>
      <c r="C19" s="167"/>
      <c r="D19" s="167"/>
      <c r="E19" s="177" t="s">
        <v>26</v>
      </c>
      <c r="F19" s="178"/>
      <c r="G19" s="178"/>
      <c r="H19" s="124"/>
      <c r="I19" s="179"/>
      <c r="J19" s="180"/>
      <c r="K19" s="180"/>
      <c r="L19" s="181"/>
      <c r="M19" s="182"/>
      <c r="N19" s="183"/>
      <c r="O19" s="58"/>
      <c r="P19" s="58"/>
      <c r="Q19" s="58"/>
      <c r="R19" s="33"/>
      <c r="S19" s="48">
        <v>8</v>
      </c>
      <c r="T19" s="59"/>
      <c r="U19" s="45">
        <v>8</v>
      </c>
      <c r="V19" s="45" t="s">
        <v>43</v>
      </c>
      <c r="W19" s="36"/>
      <c r="X19" s="54"/>
      <c r="Y19" s="47">
        <v>8</v>
      </c>
      <c r="Z19" s="57">
        <v>6.7</v>
      </c>
      <c r="AA19" s="57">
        <v>6.7</v>
      </c>
      <c r="AB19" s="57">
        <v>5.0999999999999996</v>
      </c>
      <c r="AC19" s="61" t="s">
        <v>10</v>
      </c>
    </row>
    <row r="20" spans="1:31" ht="24" x14ac:dyDescent="0.4">
      <c r="A20" s="33"/>
      <c r="B20" s="166"/>
      <c r="C20" s="167"/>
      <c r="D20" s="167"/>
      <c r="E20" s="177" t="s">
        <v>27</v>
      </c>
      <c r="F20" s="178"/>
      <c r="G20" s="178"/>
      <c r="H20" s="124"/>
      <c r="I20" s="179"/>
      <c r="J20" s="180"/>
      <c r="K20" s="180"/>
      <c r="L20" s="181"/>
      <c r="M20" s="182"/>
      <c r="N20" s="183"/>
      <c r="O20" s="58"/>
      <c r="P20" s="58"/>
      <c r="Q20" s="58"/>
      <c r="R20" s="33"/>
      <c r="S20" s="59"/>
      <c r="T20" s="59"/>
      <c r="U20" s="33"/>
      <c r="V20" s="33"/>
      <c r="W20" s="33"/>
      <c r="X20" s="33"/>
      <c r="Y20" s="36"/>
      <c r="Z20" s="36"/>
      <c r="AA20" s="54"/>
      <c r="AB20" s="33"/>
      <c r="AC20" s="33"/>
      <c r="AD20" s="33"/>
      <c r="AE20" s="33"/>
    </row>
    <row r="21" spans="1:31" ht="24" x14ac:dyDescent="0.4">
      <c r="A21" s="33"/>
      <c r="B21" s="168"/>
      <c r="C21" s="169"/>
      <c r="D21" s="169"/>
      <c r="E21" s="177" t="s">
        <v>28</v>
      </c>
      <c r="F21" s="178"/>
      <c r="G21" s="178"/>
      <c r="H21" s="124"/>
      <c r="I21" s="179"/>
      <c r="J21" s="180"/>
      <c r="K21" s="180"/>
      <c r="L21" s="181"/>
      <c r="M21" s="182"/>
      <c r="N21" s="183"/>
      <c r="O21" s="58"/>
      <c r="P21" s="58"/>
      <c r="Q21" s="58"/>
      <c r="R21" s="33"/>
      <c r="S21" s="59"/>
      <c r="T21" s="59"/>
      <c r="U21" s="33"/>
      <c r="AB21" s="33"/>
      <c r="AC21" s="33"/>
      <c r="AD21" s="33"/>
      <c r="AE21" s="33"/>
    </row>
    <row r="22" spans="1:31" ht="24" x14ac:dyDescent="0.4">
      <c r="A22" s="33"/>
      <c r="B22" s="194" t="s">
        <v>11</v>
      </c>
      <c r="C22" s="195"/>
      <c r="D22" s="196"/>
      <c r="E22" s="63" t="s">
        <v>30</v>
      </c>
      <c r="F22" s="63"/>
      <c r="G22" s="63"/>
      <c r="H22" s="124"/>
      <c r="I22" s="193"/>
      <c r="J22" s="200"/>
      <c r="K22" s="200"/>
      <c r="L22" s="201"/>
      <c r="M22" s="202"/>
      <c r="N22" s="203"/>
      <c r="O22" s="58"/>
      <c r="P22" s="58"/>
      <c r="Q22" s="58"/>
      <c r="R22" s="33"/>
      <c r="S22" s="62"/>
      <c r="T22" s="62"/>
      <c r="U22" s="33"/>
      <c r="AB22" s="33"/>
      <c r="AC22" s="33"/>
      <c r="AD22" s="33"/>
      <c r="AE22" s="33"/>
    </row>
    <row r="23" spans="1:31" ht="24" x14ac:dyDescent="0.4">
      <c r="A23" s="33"/>
      <c r="B23" s="197"/>
      <c r="C23" s="198"/>
      <c r="D23" s="199"/>
      <c r="E23" s="63" t="s">
        <v>31</v>
      </c>
      <c r="F23" s="63"/>
      <c r="G23" s="63"/>
      <c r="H23" s="124"/>
      <c r="I23" s="193"/>
      <c r="J23" s="200"/>
      <c r="K23" s="200"/>
      <c r="L23" s="204"/>
      <c r="M23" s="205"/>
      <c r="N23" s="206"/>
      <c r="O23" s="58"/>
      <c r="P23" s="58"/>
      <c r="Q23" s="58"/>
      <c r="R23" s="33"/>
      <c r="S23" s="62"/>
      <c r="T23" s="62"/>
      <c r="U23" s="33"/>
      <c r="V23" s="33"/>
      <c r="W23" s="33"/>
      <c r="X23" s="33"/>
      <c r="Y23" s="36"/>
      <c r="Z23" s="36"/>
      <c r="AA23" s="54"/>
      <c r="AB23" s="33"/>
      <c r="AC23" s="33"/>
      <c r="AD23" s="33"/>
      <c r="AE23" s="33"/>
    </row>
    <row r="24" spans="1:31" ht="24.75" thickBot="1" x14ac:dyDescent="0.45">
      <c r="A24" s="33"/>
      <c r="B24" s="66" t="s">
        <v>65</v>
      </c>
      <c r="C24" s="67"/>
      <c r="D24" s="67"/>
      <c r="E24" s="67"/>
      <c r="F24" s="67"/>
      <c r="G24" s="67"/>
      <c r="H24" s="125"/>
      <c r="I24" s="207"/>
      <c r="J24" s="208"/>
      <c r="K24" s="208"/>
      <c r="L24" s="204"/>
      <c r="M24" s="205"/>
      <c r="N24" s="206"/>
      <c r="O24" s="58"/>
      <c r="P24" s="58"/>
      <c r="Q24" s="58"/>
      <c r="R24" s="33"/>
      <c r="S24" s="64"/>
      <c r="T24" s="64"/>
      <c r="U24" s="65"/>
      <c r="V24" s="33"/>
      <c r="W24" s="33"/>
      <c r="X24" s="33"/>
      <c r="Y24" s="36"/>
      <c r="Z24" s="36"/>
      <c r="AA24" s="33"/>
      <c r="AB24" s="33"/>
      <c r="AC24" s="33"/>
      <c r="AD24" s="33"/>
      <c r="AE24" s="33"/>
    </row>
    <row r="25" spans="1:31" x14ac:dyDescent="0.4">
      <c r="A25" s="33"/>
      <c r="B25" s="184" t="s">
        <v>12</v>
      </c>
      <c r="C25" s="185"/>
      <c r="D25" s="186"/>
      <c r="E25" s="68" t="s">
        <v>44</v>
      </c>
      <c r="F25" s="69"/>
      <c r="G25" s="69"/>
      <c r="H25" s="126"/>
      <c r="I25" s="290" t="s">
        <v>80</v>
      </c>
      <c r="J25" s="291"/>
      <c r="K25" s="291"/>
      <c r="L25" s="291"/>
      <c r="M25" s="291"/>
      <c r="N25" s="292"/>
      <c r="O25" s="58"/>
      <c r="P25" s="58"/>
      <c r="Q25" s="58"/>
      <c r="R25" s="33"/>
      <c r="S25" s="64"/>
      <c r="T25" s="64"/>
      <c r="U25" s="33"/>
      <c r="V25" s="33"/>
      <c r="W25" s="33"/>
      <c r="X25" s="33"/>
      <c r="Y25" s="36"/>
      <c r="Z25" s="36"/>
      <c r="AA25" s="36"/>
      <c r="AB25" s="33"/>
      <c r="AC25" s="33"/>
      <c r="AD25" s="33"/>
      <c r="AE25" s="33"/>
    </row>
    <row r="26" spans="1:31" ht="19.5" customHeight="1" thickBot="1" x14ac:dyDescent="0.45">
      <c r="A26" s="33"/>
      <c r="B26" s="187"/>
      <c r="C26" s="188"/>
      <c r="D26" s="189"/>
      <c r="E26" s="71" t="s">
        <v>45</v>
      </c>
      <c r="F26" s="71"/>
      <c r="G26" s="71"/>
      <c r="H26" s="127"/>
      <c r="I26" s="293"/>
      <c r="J26" s="294"/>
      <c r="K26" s="294"/>
      <c r="L26" s="294"/>
      <c r="M26" s="294"/>
      <c r="N26" s="295"/>
      <c r="O26" s="58"/>
      <c r="P26" s="58"/>
      <c r="Q26" s="58"/>
      <c r="R26" s="33"/>
      <c r="S26" s="70"/>
      <c r="T26" s="70"/>
      <c r="U26" s="33"/>
      <c r="V26" s="33"/>
      <c r="W26" s="33"/>
      <c r="X26" s="33"/>
      <c r="Y26" s="36"/>
      <c r="Z26" s="36"/>
      <c r="AA26" s="36"/>
      <c r="AB26" s="33"/>
      <c r="AC26" s="33"/>
      <c r="AD26" s="33"/>
      <c r="AE26" s="33"/>
    </row>
    <row r="27" spans="1:31" ht="20.25" customHeight="1" x14ac:dyDescent="0.4">
      <c r="A27" s="33"/>
      <c r="B27" s="72" t="s">
        <v>81</v>
      </c>
      <c r="C27" s="73"/>
      <c r="D27" s="73"/>
      <c r="E27" s="73"/>
      <c r="F27" s="73"/>
      <c r="G27" s="73"/>
      <c r="H27" s="124"/>
      <c r="I27" s="190"/>
      <c r="J27" s="190"/>
      <c r="K27" s="191"/>
      <c r="L27" s="118"/>
      <c r="M27" s="119"/>
      <c r="N27" s="120"/>
      <c r="O27" s="58"/>
      <c r="P27" s="58"/>
      <c r="Q27" s="58"/>
      <c r="R27" s="33"/>
      <c r="S27" s="70"/>
      <c r="T27" s="70"/>
      <c r="U27" s="33"/>
      <c r="V27" s="65"/>
      <c r="W27" s="33"/>
      <c r="X27" s="33"/>
      <c r="Y27" s="36"/>
      <c r="Z27" s="36"/>
      <c r="AA27" s="36"/>
      <c r="AB27" s="33"/>
      <c r="AC27" s="33"/>
      <c r="AD27" s="33"/>
      <c r="AE27" s="33"/>
    </row>
    <row r="28" spans="1:31" ht="24" x14ac:dyDescent="0.4">
      <c r="A28" s="33"/>
      <c r="B28" s="75" t="s">
        <v>13</v>
      </c>
      <c r="C28" s="63"/>
      <c r="D28" s="63"/>
      <c r="E28" s="63"/>
      <c r="F28" s="63"/>
      <c r="G28" s="63"/>
      <c r="H28" s="128"/>
      <c r="I28" s="192"/>
      <c r="J28" s="192"/>
      <c r="K28" s="193"/>
      <c r="L28" s="112"/>
      <c r="M28" s="113"/>
      <c r="N28" s="114"/>
      <c r="O28" s="58"/>
      <c r="P28" s="58"/>
      <c r="Q28" s="33"/>
      <c r="R28" s="33"/>
      <c r="S28" s="74"/>
      <c r="T28" s="74"/>
      <c r="U28" s="74"/>
      <c r="V28" s="74"/>
      <c r="W28" s="74"/>
      <c r="X28" s="74"/>
      <c r="Y28" s="36"/>
      <c r="Z28" s="36"/>
      <c r="AA28" s="36"/>
      <c r="AB28" s="33"/>
      <c r="AC28" s="33"/>
      <c r="AD28" s="33"/>
      <c r="AE28" s="33"/>
    </row>
    <row r="29" spans="1:31" ht="24" x14ac:dyDescent="0.4">
      <c r="A29" s="33"/>
      <c r="B29" s="78" t="s">
        <v>14</v>
      </c>
      <c r="C29" s="67"/>
      <c r="D29" s="67"/>
      <c r="E29" s="67"/>
      <c r="F29" s="67"/>
      <c r="G29" s="67"/>
      <c r="H29" s="129"/>
      <c r="I29" s="192"/>
      <c r="J29" s="192"/>
      <c r="K29" s="193"/>
      <c r="L29" s="112"/>
      <c r="M29" s="113"/>
      <c r="N29" s="114"/>
      <c r="O29" s="58"/>
      <c r="P29" s="58"/>
      <c r="Q29" s="33"/>
      <c r="R29" s="76"/>
      <c r="S29" s="74"/>
      <c r="T29" s="74"/>
      <c r="U29" s="77" t="s">
        <v>49</v>
      </c>
      <c r="V29" s="77">
        <f>ABS(I22)</f>
        <v>0</v>
      </c>
      <c r="W29" s="74"/>
      <c r="X29" s="74"/>
      <c r="Y29" s="36"/>
      <c r="Z29" s="36"/>
      <c r="AA29" s="36"/>
      <c r="AB29" s="33"/>
      <c r="AC29" s="33"/>
      <c r="AD29" s="33"/>
      <c r="AE29" s="33"/>
    </row>
    <row r="30" spans="1:31" ht="24.75" thickBot="1" x14ac:dyDescent="0.45">
      <c r="A30" s="33"/>
      <c r="B30" s="80" t="s">
        <v>15</v>
      </c>
      <c r="C30" s="81"/>
      <c r="D30" s="81"/>
      <c r="E30" s="81"/>
      <c r="F30" s="81"/>
      <c r="G30" s="81"/>
      <c r="H30" s="130"/>
      <c r="I30" s="209"/>
      <c r="J30" s="209"/>
      <c r="K30" s="210"/>
      <c r="L30" s="115"/>
      <c r="M30" s="116"/>
      <c r="N30" s="117"/>
      <c r="O30" s="58"/>
      <c r="P30" s="58"/>
      <c r="Q30" s="33"/>
      <c r="R30" s="74"/>
      <c r="S30" s="74"/>
      <c r="T30" s="74"/>
      <c r="U30" s="79" t="s">
        <v>46</v>
      </c>
      <c r="V30" s="79" t="str">
        <f>B55</f>
        <v/>
      </c>
      <c r="W30" s="74"/>
      <c r="X30" s="74"/>
      <c r="Y30" s="36"/>
      <c r="Z30" s="36"/>
      <c r="AA30" s="36"/>
      <c r="AB30" s="33"/>
      <c r="AC30" s="33"/>
      <c r="AD30" s="33"/>
      <c r="AE30" s="33"/>
    </row>
    <row r="31" spans="1:31" ht="24" x14ac:dyDescent="0.4">
      <c r="A31" s="33"/>
      <c r="B31" s="33"/>
      <c r="C31" s="33"/>
      <c r="D31" s="33"/>
      <c r="E31" s="33"/>
      <c r="F31" s="33"/>
      <c r="G31" s="33"/>
      <c r="H31" s="84"/>
      <c r="I31" s="85"/>
      <c r="J31" s="85"/>
      <c r="K31" s="86"/>
      <c r="L31" s="30"/>
      <c r="M31" s="30"/>
      <c r="N31" s="30"/>
      <c r="O31" s="58"/>
      <c r="P31" s="58"/>
      <c r="Q31" s="33"/>
      <c r="R31" s="74"/>
      <c r="S31" s="74"/>
      <c r="T31" s="74" t="s">
        <v>75</v>
      </c>
      <c r="U31" s="77" t="s">
        <v>73</v>
      </c>
      <c r="V31" s="77">
        <f>I16+I17+I18+I19+I20- ABS(I24) -(I27-I29)</f>
        <v>0</v>
      </c>
      <c r="W31" s="82" t="s">
        <v>74</v>
      </c>
      <c r="X31" s="83"/>
      <c r="Y31" s="36"/>
      <c r="Z31" s="36"/>
      <c r="AA31" s="36"/>
      <c r="AB31" s="33"/>
      <c r="AC31" s="33"/>
      <c r="AD31" s="33"/>
      <c r="AE31" s="33"/>
    </row>
    <row r="32" spans="1:31" ht="22.15" customHeight="1" thickBot="1" x14ac:dyDescent="0.45">
      <c r="A32" s="33"/>
      <c r="B32" s="5" t="s">
        <v>62</v>
      </c>
      <c r="C32" s="22"/>
      <c r="D32" s="22"/>
      <c r="E32" s="51"/>
      <c r="F32" s="51"/>
      <c r="G32" s="51"/>
      <c r="H32" s="22"/>
      <c r="I32" s="87"/>
      <c r="J32" s="22"/>
      <c r="K32" s="211"/>
      <c r="L32" s="211"/>
      <c r="M32" s="211"/>
      <c r="N32" s="211"/>
      <c r="O32" s="51"/>
      <c r="P32" s="58"/>
      <c r="Q32" s="33"/>
      <c r="R32" s="74"/>
      <c r="S32" s="74"/>
      <c r="T32" s="74"/>
      <c r="U32" s="77" t="s">
        <v>73</v>
      </c>
      <c r="V32" s="77">
        <f>I16+I17+I18+I19+I20-I27-I28</f>
        <v>0</v>
      </c>
      <c r="W32" s="82" t="s">
        <v>76</v>
      </c>
      <c r="X32" s="83"/>
      <c r="Y32" s="36"/>
      <c r="Z32" s="36"/>
      <c r="AA32" s="36"/>
      <c r="AB32" s="33"/>
      <c r="AC32" s="33"/>
      <c r="AD32" s="33"/>
      <c r="AE32" s="33"/>
    </row>
    <row r="33" spans="1:31" ht="24" x14ac:dyDescent="0.4">
      <c r="A33" s="33"/>
      <c r="B33" s="212" t="s">
        <v>16</v>
      </c>
      <c r="C33" s="214" t="s">
        <v>17</v>
      </c>
      <c r="D33" s="215"/>
      <c r="E33" s="216">
        <f>IFERROR(ROUNDUP((I16+I17+I18+I19+I20 - ABS(I24) - (I27 - I29))/1000, 1), "")</f>
        <v>0</v>
      </c>
      <c r="F33" s="217"/>
      <c r="G33" s="11" t="s">
        <v>18</v>
      </c>
      <c r="H33" s="218" t="s">
        <v>32</v>
      </c>
      <c r="I33" s="219"/>
      <c r="J33" s="214" t="s">
        <v>17</v>
      </c>
      <c r="K33" s="215"/>
      <c r="L33" s="222">
        <f>IFERROR(IF(V32&lt;0,ROUNDDOWN(V32/1000,1),ROUNDUP(V32/1000,1)),"")</f>
        <v>0</v>
      </c>
      <c r="M33" s="223"/>
      <c r="N33" s="12" t="s">
        <v>18</v>
      </c>
      <c r="O33" s="58"/>
      <c r="P33" s="51"/>
      <c r="Q33" s="51"/>
      <c r="R33" s="51"/>
      <c r="S33" s="51"/>
      <c r="T33" s="51"/>
      <c r="U33" s="51"/>
      <c r="V33" s="51"/>
      <c r="W33" s="51"/>
      <c r="Y33" s="36"/>
      <c r="Z33" s="36"/>
      <c r="AA33" s="36"/>
      <c r="AB33" s="33"/>
      <c r="AC33" s="33"/>
      <c r="AD33" s="33"/>
      <c r="AE33" s="33"/>
    </row>
    <row r="34" spans="1:31" ht="24" x14ac:dyDescent="0.4">
      <c r="A34" s="33"/>
      <c r="B34" s="213"/>
      <c r="C34" s="224" t="s">
        <v>19</v>
      </c>
      <c r="D34" s="225"/>
      <c r="E34" s="226">
        <f>IFERROR(ROUNDUP((L16+L17+L18+L20+L19)/1000,1)-E33,"")</f>
        <v>0</v>
      </c>
      <c r="F34" s="227"/>
      <c r="G34" s="13" t="s">
        <v>18</v>
      </c>
      <c r="H34" s="220"/>
      <c r="I34" s="221"/>
      <c r="J34" s="224" t="s">
        <v>19</v>
      </c>
      <c r="K34" s="228"/>
      <c r="L34" s="229">
        <f>IFERROR(ROUNDUP((L16+L17+L18+L19+L20)/1000,1)-L33,"")</f>
        <v>0</v>
      </c>
      <c r="M34" s="230"/>
      <c r="N34" s="14" t="s">
        <v>18</v>
      </c>
      <c r="O34" s="58"/>
      <c r="P34" s="58"/>
      <c r="Q34" s="33"/>
      <c r="R34" s="33"/>
      <c r="S34" s="33"/>
      <c r="T34" s="33"/>
      <c r="U34" s="33"/>
      <c r="V34" s="33"/>
      <c r="W34" s="33"/>
      <c r="X34" s="33"/>
      <c r="Y34" s="36"/>
      <c r="Z34" s="36"/>
      <c r="AA34" s="36"/>
      <c r="AB34" s="33"/>
      <c r="AC34" s="33"/>
      <c r="AD34" s="33"/>
      <c r="AE34" s="33"/>
    </row>
    <row r="35" spans="1:31" ht="22.15" customHeight="1" thickBot="1" x14ac:dyDescent="0.45">
      <c r="A35" s="33"/>
      <c r="B35" s="15" t="s">
        <v>20</v>
      </c>
      <c r="C35" s="326" t="s">
        <v>57</v>
      </c>
      <c r="D35" s="327"/>
      <c r="E35" s="328" t="str">
        <f>IFERROR(ROUNDDOWN(E34/ROUNDUP((L16+L17+L18+L20+L19)/1000,1)*100,0),"")</f>
        <v/>
      </c>
      <c r="F35" s="329"/>
      <c r="G35" s="16" t="s">
        <v>21</v>
      </c>
      <c r="H35" s="330" t="s">
        <v>33</v>
      </c>
      <c r="I35" s="331"/>
      <c r="J35" s="326" t="s">
        <v>58</v>
      </c>
      <c r="K35" s="327"/>
      <c r="L35" s="231" t="str">
        <f>IFERROR(ROUNDDOWN(L34/ROUNDUP((L16+L17+L18+L19+L20)/1000,1)*100,0),"")</f>
        <v/>
      </c>
      <c r="M35" s="232"/>
      <c r="N35" s="17" t="s">
        <v>21</v>
      </c>
      <c r="O35" s="58"/>
      <c r="P35" s="58"/>
      <c r="Q35" s="33"/>
      <c r="R35" s="33"/>
      <c r="S35" s="33"/>
      <c r="T35" s="33"/>
      <c r="U35" s="33"/>
      <c r="V35" s="33"/>
      <c r="W35" s="33"/>
      <c r="X35" s="33"/>
      <c r="Y35" s="36"/>
      <c r="Z35" s="36"/>
      <c r="AA35" s="36"/>
      <c r="AB35" s="33"/>
      <c r="AC35" s="33"/>
      <c r="AD35" s="33"/>
      <c r="AE35" s="33"/>
    </row>
    <row r="36" spans="1:31" ht="22.15" customHeight="1" x14ac:dyDescent="0.4">
      <c r="A36" s="33"/>
      <c r="B36" s="135" t="s">
        <v>95</v>
      </c>
      <c r="C36" s="18"/>
      <c r="D36" s="19"/>
      <c r="E36" s="88"/>
      <c r="F36" s="88"/>
      <c r="G36" s="20"/>
      <c r="H36" s="21"/>
      <c r="I36" s="21"/>
      <c r="J36" s="18"/>
      <c r="K36" s="19"/>
      <c r="L36" s="89"/>
      <c r="M36" s="89"/>
      <c r="N36" s="20"/>
      <c r="O36" s="58"/>
      <c r="P36" s="58"/>
      <c r="Q36" s="33"/>
      <c r="R36" s="33"/>
      <c r="S36" s="33"/>
      <c r="T36" s="33"/>
      <c r="U36" s="33"/>
      <c r="V36" s="33"/>
      <c r="W36" s="33"/>
      <c r="X36" s="33"/>
      <c r="Y36" s="36"/>
      <c r="Z36" s="36"/>
      <c r="AA36" s="36"/>
      <c r="AB36" s="33"/>
      <c r="AC36" s="33"/>
      <c r="AD36" s="33"/>
      <c r="AE36" s="33"/>
    </row>
    <row r="37" spans="1:31" ht="12" customHeight="1" x14ac:dyDescent="0.4">
      <c r="A37" s="33"/>
      <c r="B37" s="134"/>
      <c r="C37" s="18"/>
      <c r="D37" s="18"/>
      <c r="E37" s="88"/>
      <c r="F37" s="88"/>
      <c r="G37" s="23"/>
      <c r="H37" s="21"/>
      <c r="I37" s="21"/>
      <c r="J37" s="18"/>
      <c r="K37" s="18"/>
      <c r="L37" s="89"/>
      <c r="M37" s="89"/>
      <c r="N37" s="23"/>
      <c r="O37" s="58"/>
      <c r="P37" s="58"/>
      <c r="Q37" s="33"/>
      <c r="R37" s="33"/>
      <c r="S37" s="33"/>
      <c r="T37" s="33"/>
      <c r="U37" s="33"/>
      <c r="V37" s="33"/>
      <c r="W37" s="33"/>
      <c r="X37" s="33"/>
      <c r="Y37" s="36"/>
      <c r="Z37" s="36"/>
      <c r="AA37" s="36"/>
      <c r="AB37" s="33"/>
      <c r="AC37" s="33"/>
      <c r="AD37" s="33"/>
      <c r="AE37" s="33"/>
    </row>
    <row r="38" spans="1:31" ht="22.15" customHeight="1" thickBot="1" x14ac:dyDescent="0.45">
      <c r="A38" s="33"/>
      <c r="B38" s="5" t="s">
        <v>94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90"/>
      <c r="P38" s="58"/>
      <c r="Q38" s="33"/>
      <c r="R38" s="33"/>
      <c r="S38" s="33"/>
      <c r="T38" s="33"/>
      <c r="U38" s="33"/>
      <c r="V38" s="33"/>
      <c r="W38" s="33"/>
      <c r="X38" s="33"/>
      <c r="Y38" s="36"/>
      <c r="Z38" s="36"/>
      <c r="AA38" s="36"/>
      <c r="AB38" s="33"/>
      <c r="AC38" s="33"/>
      <c r="AD38" s="33"/>
      <c r="AE38" s="33"/>
    </row>
    <row r="39" spans="1:31" ht="22.15" customHeight="1" x14ac:dyDescent="0.4">
      <c r="A39" s="33"/>
      <c r="B39" s="281" t="s">
        <v>56</v>
      </c>
      <c r="C39" s="233" t="s">
        <v>79</v>
      </c>
      <c r="D39" s="234"/>
      <c r="E39" s="236" t="s">
        <v>55</v>
      </c>
      <c r="F39" s="236"/>
      <c r="G39" s="236" t="s">
        <v>32</v>
      </c>
      <c r="H39" s="236"/>
      <c r="I39" s="234" t="s">
        <v>99</v>
      </c>
      <c r="J39" s="234"/>
      <c r="K39" s="238" t="s">
        <v>86</v>
      </c>
      <c r="L39" s="239"/>
      <c r="M39" s="239"/>
      <c r="N39" s="240"/>
      <c r="O39" s="90"/>
      <c r="P39" s="90"/>
      <c r="Q39" s="33"/>
      <c r="R39" s="33"/>
      <c r="S39" s="33"/>
      <c r="T39" s="33"/>
      <c r="U39" s="33"/>
      <c r="V39" s="33"/>
      <c r="W39" s="33"/>
      <c r="X39" s="33"/>
      <c r="Y39" s="36"/>
      <c r="Z39" s="36"/>
      <c r="AA39" s="36"/>
      <c r="AB39" s="33"/>
      <c r="AC39" s="33"/>
      <c r="AD39" s="33"/>
      <c r="AE39" s="33"/>
    </row>
    <row r="40" spans="1:31" ht="22.15" customHeight="1" x14ac:dyDescent="0.4">
      <c r="A40" s="33"/>
      <c r="B40" s="282"/>
      <c r="C40" s="235"/>
      <c r="D40" s="235"/>
      <c r="E40" s="237"/>
      <c r="F40" s="237"/>
      <c r="G40" s="237"/>
      <c r="H40" s="237"/>
      <c r="I40" s="235"/>
      <c r="J40" s="235"/>
      <c r="K40" s="241"/>
      <c r="L40" s="242"/>
      <c r="M40" s="242"/>
      <c r="N40" s="243"/>
      <c r="O40" s="90"/>
      <c r="P40" s="90"/>
      <c r="Q40" s="33"/>
      <c r="R40" s="33"/>
      <c r="S40" s="33"/>
      <c r="T40" s="33"/>
      <c r="U40" s="33"/>
      <c r="V40" s="33"/>
      <c r="W40" s="33"/>
      <c r="X40" s="33"/>
      <c r="Y40" s="36"/>
      <c r="Z40" s="36"/>
      <c r="AA40" s="36"/>
      <c r="AB40" s="33"/>
      <c r="AC40" s="33"/>
      <c r="AD40" s="33"/>
      <c r="AE40" s="33"/>
    </row>
    <row r="41" spans="1:31" ht="22.15" customHeight="1" x14ac:dyDescent="0.4">
      <c r="A41" s="33"/>
      <c r="B41" s="283"/>
      <c r="C41" s="235"/>
      <c r="D41" s="235"/>
      <c r="E41" s="247" t="s">
        <v>66</v>
      </c>
      <c r="F41" s="247"/>
      <c r="G41" s="247" t="s">
        <v>67</v>
      </c>
      <c r="H41" s="247"/>
      <c r="I41" s="235"/>
      <c r="J41" s="235"/>
      <c r="K41" s="241"/>
      <c r="L41" s="242"/>
      <c r="M41" s="242"/>
      <c r="N41" s="243"/>
      <c r="O41" s="90"/>
      <c r="P41" s="90"/>
      <c r="Q41" s="33"/>
      <c r="R41" s="33"/>
      <c r="S41" s="33"/>
      <c r="T41" s="33"/>
      <c r="U41" s="33"/>
      <c r="V41" s="33"/>
      <c r="W41" s="33"/>
      <c r="X41" s="33"/>
      <c r="Y41" s="36"/>
      <c r="Z41" s="36"/>
      <c r="AA41" s="36"/>
      <c r="AB41" s="33"/>
      <c r="AC41" s="33"/>
      <c r="AD41" s="33"/>
      <c r="AE41" s="33"/>
    </row>
    <row r="42" spans="1:31" ht="27" customHeight="1" x14ac:dyDescent="0.4">
      <c r="A42" s="33"/>
      <c r="B42" s="31" t="s">
        <v>50</v>
      </c>
      <c r="C42" s="284" t="str">
        <f>IF(M9="","",IF(M9&lt;=VLOOKUP(B9,U12:V19,2,FALSE),"〇","✖"))</f>
        <v/>
      </c>
      <c r="D42" s="285"/>
      <c r="E42" s="248" t="str">
        <f>IF(E35="","",IF(E35&gt;=20,"〇","✖"))</f>
        <v/>
      </c>
      <c r="F42" s="249"/>
      <c r="G42" s="250" t="str">
        <f>IF(L35="","",IF(L35&gt;=100,"〇","✖"))</f>
        <v/>
      </c>
      <c r="H42" s="250"/>
      <c r="I42" s="314" t="str">
        <f>IF(E35="","",IF(AND($C$42="〇",E42="〇", G42="〇"),"適合","✖"))</f>
        <v/>
      </c>
      <c r="J42" s="314"/>
      <c r="K42" s="241"/>
      <c r="L42" s="242"/>
      <c r="M42" s="242"/>
      <c r="N42" s="243"/>
      <c r="O42" s="58"/>
      <c r="P42" s="90"/>
      <c r="Q42" s="33"/>
      <c r="R42" s="33"/>
      <c r="S42" s="33"/>
      <c r="T42" s="33"/>
      <c r="U42" s="33"/>
      <c r="V42" s="33"/>
      <c r="W42" s="33"/>
      <c r="X42" s="33"/>
      <c r="Y42" s="36"/>
      <c r="Z42" s="36"/>
      <c r="AA42" s="36"/>
      <c r="AB42" s="33"/>
      <c r="AC42" s="33"/>
      <c r="AD42" s="33"/>
      <c r="AE42" s="33"/>
    </row>
    <row r="43" spans="1:31" ht="28.5" customHeight="1" x14ac:dyDescent="0.4">
      <c r="A43" s="33"/>
      <c r="B43" s="31" t="s">
        <v>51</v>
      </c>
      <c r="C43" s="286"/>
      <c r="D43" s="287"/>
      <c r="E43" s="315" t="str">
        <f>IF(E35="","",IF(E35&gt;=20,"〇","✖"))</f>
        <v/>
      </c>
      <c r="F43" s="316"/>
      <c r="G43" s="317" t="str">
        <f>IF(L35="","",IF(AND(L35&gt;=75,L35&lt;100),"〇","✖"))</f>
        <v/>
      </c>
      <c r="H43" s="318"/>
      <c r="I43" s="319" t="str">
        <f>IF(E35="","",IF(AND($C$42="〇",E43="〇", G43="〇"),"適合","✖"))</f>
        <v/>
      </c>
      <c r="J43" s="320"/>
      <c r="K43" s="241"/>
      <c r="L43" s="242"/>
      <c r="M43" s="242"/>
      <c r="N43" s="243"/>
      <c r="O43" s="58"/>
      <c r="P43" s="58"/>
      <c r="Q43" s="33"/>
      <c r="R43" s="33"/>
      <c r="S43" s="33"/>
      <c r="T43" s="33"/>
      <c r="U43" s="33"/>
      <c r="V43" s="33"/>
      <c r="W43" s="33"/>
      <c r="X43" s="33"/>
      <c r="Y43" s="36"/>
      <c r="Z43" s="36"/>
      <c r="AA43" s="36"/>
      <c r="AB43" s="33"/>
      <c r="AC43" s="33"/>
      <c r="AD43" s="33"/>
      <c r="AE43" s="33"/>
    </row>
    <row r="44" spans="1:31" ht="27.75" customHeight="1" thickBot="1" x14ac:dyDescent="0.45">
      <c r="A44" s="33"/>
      <c r="B44" s="32" t="s">
        <v>52</v>
      </c>
      <c r="C44" s="288"/>
      <c r="D44" s="289"/>
      <c r="E44" s="321" t="str">
        <f>IF(E35="","",IF(E35&gt;=20,"〇","✖"))</f>
        <v/>
      </c>
      <c r="F44" s="322"/>
      <c r="G44" s="323" t="s">
        <v>72</v>
      </c>
      <c r="H44" s="324"/>
      <c r="I44" s="325" t="str">
        <f>IF(E35="","",IF(AND($C$42="〇",E44="〇"),"適合","✖"))</f>
        <v/>
      </c>
      <c r="J44" s="325"/>
      <c r="K44" s="244"/>
      <c r="L44" s="245"/>
      <c r="M44" s="245"/>
      <c r="N44" s="246"/>
      <c r="O44" s="58"/>
      <c r="P44" s="58"/>
      <c r="Q44" s="33"/>
      <c r="R44" s="29"/>
      <c r="S44" s="29"/>
      <c r="T44" s="29"/>
      <c r="U44" s="29"/>
      <c r="V44" s="33"/>
      <c r="W44" s="33"/>
      <c r="X44" s="33"/>
      <c r="Y44" s="36"/>
      <c r="Z44" s="36"/>
      <c r="AA44" s="36"/>
      <c r="AB44" s="33"/>
      <c r="AC44" s="33"/>
      <c r="AD44" s="33"/>
      <c r="AE44" s="33"/>
    </row>
    <row r="45" spans="1:31" ht="22.15" customHeight="1" x14ac:dyDescent="0.4">
      <c r="A45" s="33"/>
      <c r="B45" s="51" t="s">
        <v>104</v>
      </c>
      <c r="C45" s="91"/>
      <c r="D45" s="92"/>
      <c r="E45" s="91"/>
      <c r="F45" s="93"/>
      <c r="G45" s="91"/>
      <c r="H45" s="94"/>
      <c r="I45" s="91"/>
      <c r="J45" s="93"/>
      <c r="K45" s="91"/>
      <c r="L45" s="93"/>
      <c r="M45" s="92"/>
      <c r="N45" s="24"/>
      <c r="O45" s="90"/>
      <c r="P45" s="58"/>
      <c r="Q45" s="33"/>
      <c r="R45" s="29"/>
      <c r="S45" s="29"/>
      <c r="T45" s="29"/>
      <c r="U45" s="29"/>
      <c r="V45" s="33"/>
      <c r="W45" s="33"/>
      <c r="X45" s="33"/>
      <c r="Y45" s="36"/>
      <c r="Z45" s="36"/>
      <c r="AA45" s="36"/>
      <c r="AB45" s="33"/>
      <c r="AC45" s="33"/>
      <c r="AD45" s="33"/>
      <c r="AE45" s="33"/>
    </row>
    <row r="46" spans="1:31" ht="12" customHeight="1" x14ac:dyDescent="0.4">
      <c r="A46" s="33"/>
      <c r="B46" s="33"/>
      <c r="C46" s="91"/>
      <c r="D46" s="92"/>
      <c r="E46" s="91"/>
      <c r="F46" s="93"/>
      <c r="G46" s="91"/>
      <c r="H46" s="94"/>
      <c r="I46" s="91"/>
      <c r="J46" s="93"/>
      <c r="K46" s="91"/>
      <c r="L46" s="93"/>
      <c r="M46" s="92"/>
      <c r="N46" s="24"/>
      <c r="O46" s="90"/>
      <c r="P46" s="90"/>
      <c r="Q46" s="33"/>
      <c r="R46" s="29"/>
      <c r="S46" s="29"/>
      <c r="T46" s="29"/>
      <c r="U46" s="29"/>
      <c r="V46" s="95"/>
      <c r="W46" s="33"/>
      <c r="X46" s="33"/>
      <c r="Y46" s="36"/>
      <c r="Z46" s="36"/>
      <c r="AA46" s="36"/>
      <c r="AB46" s="33"/>
      <c r="AC46" s="33"/>
      <c r="AD46" s="33"/>
      <c r="AE46" s="33"/>
    </row>
    <row r="47" spans="1:31" ht="22.15" customHeight="1" thickBot="1" x14ac:dyDescent="0.45">
      <c r="A47" s="33"/>
      <c r="B47" s="5" t="s">
        <v>77</v>
      </c>
      <c r="C47" s="96"/>
      <c r="D47" s="96"/>
      <c r="E47" s="96"/>
      <c r="F47" s="96"/>
      <c r="G47" s="96"/>
      <c r="H47" s="302"/>
      <c r="I47" s="302"/>
      <c r="J47" s="97"/>
      <c r="K47" s="98"/>
      <c r="L47" s="98"/>
      <c r="M47" s="98"/>
      <c r="N47" s="90"/>
      <c r="P47" s="90"/>
      <c r="Q47" s="33"/>
      <c r="R47" s="29"/>
      <c r="S47" s="29"/>
      <c r="T47" s="29"/>
      <c r="U47" s="29"/>
      <c r="V47" s="95"/>
      <c r="W47" s="33"/>
      <c r="X47" s="33"/>
      <c r="Y47" s="36"/>
      <c r="Z47" s="36"/>
      <c r="AA47" s="36"/>
      <c r="AB47" s="33"/>
      <c r="AC47" s="33"/>
      <c r="AD47" s="33"/>
      <c r="AE47" s="33"/>
    </row>
    <row r="48" spans="1:31" ht="22.15" customHeight="1" x14ac:dyDescent="0.4">
      <c r="A48" s="33"/>
      <c r="B48" s="303" t="s">
        <v>42</v>
      </c>
      <c r="C48" s="304"/>
      <c r="D48" s="23"/>
      <c r="E48" s="142" t="s">
        <v>54</v>
      </c>
      <c r="F48" s="143"/>
      <c r="G48" s="143"/>
      <c r="H48" s="143"/>
      <c r="I48" s="143"/>
      <c r="J48" s="143"/>
      <c r="K48" s="143"/>
      <c r="L48" s="143"/>
      <c r="M48" s="143"/>
      <c r="N48" s="307"/>
      <c r="O48" s="90"/>
      <c r="P48" s="90"/>
      <c r="Q48" s="33"/>
      <c r="R48" s="29"/>
      <c r="S48" s="29"/>
      <c r="T48" s="29"/>
      <c r="U48" s="29"/>
      <c r="V48" s="95"/>
      <c r="W48" s="33"/>
      <c r="X48" s="33"/>
      <c r="Y48" s="36"/>
      <c r="Z48" s="36"/>
      <c r="AA48" s="36"/>
      <c r="AB48" s="33"/>
      <c r="AC48" s="33"/>
      <c r="AD48" s="33"/>
      <c r="AE48" s="33"/>
    </row>
    <row r="49" spans="1:31" ht="27" customHeight="1" x14ac:dyDescent="0.4">
      <c r="A49" s="33"/>
      <c r="B49" s="305"/>
      <c r="C49" s="306"/>
      <c r="D49" s="23"/>
      <c r="E49" s="308" t="s">
        <v>40</v>
      </c>
      <c r="F49" s="309"/>
      <c r="G49" s="310" t="s">
        <v>41</v>
      </c>
      <c r="H49" s="311"/>
      <c r="I49" s="312" t="s">
        <v>35</v>
      </c>
      <c r="J49" s="309"/>
      <c r="K49" s="312" t="s">
        <v>36</v>
      </c>
      <c r="L49" s="309"/>
      <c r="M49" s="312" t="s">
        <v>37</v>
      </c>
      <c r="N49" s="313"/>
      <c r="O49" s="90"/>
      <c r="P49" s="90"/>
      <c r="Q49" s="33"/>
      <c r="R49" s="29"/>
      <c r="S49" s="29"/>
      <c r="T49" s="29"/>
      <c r="U49" s="29"/>
      <c r="V49" s="95"/>
      <c r="W49" s="33"/>
      <c r="X49" s="33"/>
      <c r="Y49" s="36"/>
      <c r="Z49" s="36"/>
      <c r="AA49" s="36"/>
      <c r="AB49" s="33"/>
      <c r="AC49" s="33"/>
      <c r="AD49" s="33"/>
      <c r="AE49" s="33"/>
    </row>
    <row r="50" spans="1:31" ht="27" customHeight="1" x14ac:dyDescent="0.4">
      <c r="A50" s="33"/>
      <c r="B50" s="25" t="s">
        <v>38</v>
      </c>
      <c r="C50" s="108" t="str">
        <f>IF(I16="","",ROUNDUP((I16+I17+I18+I19+I20+I21- ABS(I24)+I29-I27)/1000,1))</f>
        <v/>
      </c>
      <c r="D50" s="100"/>
      <c r="E50" s="296" t="s">
        <v>85</v>
      </c>
      <c r="F50" s="297"/>
      <c r="G50" s="270"/>
      <c r="H50" s="271"/>
      <c r="I50" s="300" t="s">
        <v>85</v>
      </c>
      <c r="J50" s="301"/>
      <c r="K50" s="110" t="str">
        <f>IF(C50="","",ROUNDUP(((L16+L17+L18+L19+L20)*0.7+L21)/1000,1))</f>
        <v/>
      </c>
      <c r="L50" s="101" t="str">
        <f>IF(OR(C50="",K50=""),"",IF(K50&gt;=C50,"適合","✖"))</f>
        <v/>
      </c>
      <c r="M50" s="110" t="str">
        <f>IF(C50="","",ROUNDUP(((L16+L17+L18+L19+L20)*0.65+L21)/1000,1))</f>
        <v/>
      </c>
      <c r="N50" s="102" t="str">
        <f>IF(OR(C50="",M50=""),"",IF(M50&gt;=C50,"適合","✖"))</f>
        <v/>
      </c>
      <c r="O50" s="90"/>
      <c r="P50" s="90"/>
      <c r="Q50" s="33"/>
      <c r="R50" s="29"/>
      <c r="S50" s="29"/>
      <c r="T50" s="29"/>
      <c r="U50" s="29"/>
      <c r="V50" s="95"/>
      <c r="W50" s="33"/>
      <c r="X50" s="33"/>
      <c r="Y50" s="36"/>
      <c r="Z50" s="36"/>
      <c r="AA50" s="36"/>
      <c r="AB50" s="33"/>
      <c r="AC50" s="33"/>
      <c r="AD50" s="33"/>
      <c r="AE50" s="33"/>
    </row>
    <row r="51" spans="1:31" ht="27" customHeight="1" thickBot="1" x14ac:dyDescent="0.45">
      <c r="A51" s="33"/>
      <c r="B51" s="26" t="s">
        <v>39</v>
      </c>
      <c r="C51" s="109" t="str">
        <f>IF(I16="","",ROUNDUP((I16+I17+I18+I19+I20+I21+I30-I28-I27+I29- ABS(I24))/1000,1))</f>
        <v/>
      </c>
      <c r="D51" s="92"/>
      <c r="E51" s="298"/>
      <c r="F51" s="299"/>
      <c r="G51" s="121" t="str">
        <f>IF(C51="","",ROUNDUP(((L16+L17+L18+L19+L20)*0.9+L21)/1000,1))</f>
        <v/>
      </c>
      <c r="H51" s="104" t="str">
        <f>IF(OR(C51="",G51=""),"",IF(G51&gt;=C51,"適合","✖"))</f>
        <v/>
      </c>
      <c r="I51" s="299"/>
      <c r="J51" s="299"/>
      <c r="K51" s="272"/>
      <c r="L51" s="273"/>
      <c r="M51" s="272"/>
      <c r="N51" s="274"/>
      <c r="O51" s="90"/>
      <c r="P51" s="90"/>
      <c r="Q51" s="33"/>
      <c r="S51" s="33"/>
      <c r="T51" s="33"/>
      <c r="U51" s="103"/>
      <c r="V51" s="103"/>
      <c r="W51" s="33"/>
      <c r="X51" s="33"/>
      <c r="Y51" s="36"/>
      <c r="Z51" s="36"/>
      <c r="AA51" s="36"/>
      <c r="AB51" s="33"/>
      <c r="AC51" s="33"/>
      <c r="AD51" s="33"/>
      <c r="AE51" s="33"/>
    </row>
    <row r="52" spans="1:31" ht="22.15" customHeight="1" x14ac:dyDescent="0.4">
      <c r="A52" s="33"/>
      <c r="B52" s="23"/>
      <c r="C52" s="91"/>
      <c r="D52" s="92"/>
      <c r="E52" s="105"/>
      <c r="F52" s="93"/>
      <c r="G52" s="105"/>
      <c r="H52" s="94"/>
      <c r="I52" s="91"/>
      <c r="J52" s="91"/>
      <c r="K52" s="91"/>
      <c r="L52" s="91"/>
      <c r="M52" s="91"/>
      <c r="N52" s="24"/>
      <c r="O52" s="90"/>
      <c r="P52" s="90"/>
      <c r="Q52" s="33"/>
      <c r="R52" s="33"/>
      <c r="S52" s="33"/>
      <c r="T52" s="33"/>
      <c r="U52" s="33"/>
      <c r="V52" s="33"/>
      <c r="W52" s="33"/>
      <c r="X52" s="33"/>
      <c r="Y52" s="36"/>
      <c r="Z52" s="36"/>
      <c r="AA52" s="36"/>
      <c r="AB52" s="33"/>
      <c r="AC52" s="33"/>
      <c r="AD52" s="33"/>
      <c r="AE52" s="33"/>
    </row>
    <row r="53" spans="1:31" ht="22.15" customHeight="1" thickBot="1" x14ac:dyDescent="0.45">
      <c r="A53" s="33"/>
      <c r="B53" s="27" t="s">
        <v>101</v>
      </c>
      <c r="C53" s="91"/>
      <c r="D53" s="92"/>
      <c r="E53" s="105"/>
      <c r="F53" s="93"/>
      <c r="G53" s="27" t="s">
        <v>102</v>
      </c>
      <c r="H53" s="94"/>
      <c r="I53" s="91"/>
      <c r="J53" s="91"/>
      <c r="K53" s="91"/>
      <c r="L53" s="91"/>
      <c r="M53" s="91"/>
      <c r="N53" s="24"/>
      <c r="O53" s="90"/>
      <c r="P53" s="90"/>
      <c r="Q53" s="33"/>
      <c r="R53" s="33"/>
      <c r="S53" s="33"/>
      <c r="T53" s="33"/>
      <c r="U53" s="33"/>
      <c r="V53" s="33"/>
      <c r="W53" s="33"/>
      <c r="X53" s="33"/>
      <c r="Y53" s="36"/>
      <c r="Z53" s="36"/>
      <c r="AA53" s="36"/>
      <c r="AB53" s="33"/>
      <c r="AC53" s="33"/>
      <c r="AD53" s="33"/>
      <c r="AE53" s="33"/>
    </row>
    <row r="54" spans="1:31" x14ac:dyDescent="0.4">
      <c r="A54" s="33"/>
      <c r="B54" s="275" t="s">
        <v>84</v>
      </c>
      <c r="C54" s="276"/>
      <c r="D54" s="276"/>
      <c r="E54" s="277"/>
      <c r="F54" s="28"/>
      <c r="G54" s="278" t="s">
        <v>53</v>
      </c>
      <c r="H54" s="279"/>
      <c r="I54" s="279"/>
      <c r="J54" s="279"/>
      <c r="K54" s="279"/>
      <c r="L54" s="279"/>
      <c r="M54" s="279"/>
      <c r="N54" s="280"/>
      <c r="P54" s="90"/>
      <c r="Q54" s="33"/>
      <c r="R54" s="33"/>
      <c r="S54" s="33"/>
      <c r="T54" s="33"/>
      <c r="U54" s="33"/>
      <c r="V54" s="33"/>
      <c r="W54" s="33"/>
      <c r="X54" s="33"/>
      <c r="Y54" s="36"/>
      <c r="Z54" s="36"/>
      <c r="AA54" s="36"/>
      <c r="AB54" s="33"/>
      <c r="AC54" s="33"/>
      <c r="AD54" s="33"/>
      <c r="AE54" s="33"/>
    </row>
    <row r="55" spans="1:31" ht="27" customHeight="1" x14ac:dyDescent="0.4">
      <c r="A55" s="33"/>
      <c r="B55" s="251" t="str">
        <f>IFERROR(IF(E9="","",ROUNDUP(C50*1000/E9,0)),"")</f>
        <v/>
      </c>
      <c r="C55" s="252"/>
      <c r="D55" s="255" t="s">
        <v>47</v>
      </c>
      <c r="E55" s="256"/>
      <c r="F55" s="29"/>
      <c r="G55" s="259" t="s">
        <v>92</v>
      </c>
      <c r="H55" s="260"/>
      <c r="I55" s="261"/>
      <c r="J55" s="262" t="s">
        <v>48</v>
      </c>
      <c r="K55" s="260" t="s">
        <v>93</v>
      </c>
      <c r="L55" s="260"/>
      <c r="M55" s="261"/>
      <c r="N55" s="264" t="s">
        <v>48</v>
      </c>
      <c r="P55" s="90"/>
      <c r="Q55" s="33"/>
      <c r="R55" s="33"/>
      <c r="S55" s="33"/>
      <c r="T55" s="33"/>
      <c r="U55" s="99"/>
      <c r="V55" s="95"/>
      <c r="W55" s="33"/>
      <c r="X55" s="33"/>
      <c r="Y55" s="36"/>
      <c r="Z55" s="36"/>
      <c r="AA55" s="36"/>
      <c r="AB55" s="33"/>
      <c r="AC55" s="33"/>
      <c r="AD55" s="33"/>
      <c r="AE55" s="33"/>
    </row>
    <row r="56" spans="1:31" ht="27" customHeight="1" thickBot="1" x14ac:dyDescent="0.45">
      <c r="A56" s="33"/>
      <c r="B56" s="253"/>
      <c r="C56" s="254"/>
      <c r="D56" s="257"/>
      <c r="E56" s="258"/>
      <c r="F56" s="106"/>
      <c r="G56" s="266" t="str">
        <f>IF(B55="","",ROUNDDOWN(I28/E9/B55*100,0))</f>
        <v/>
      </c>
      <c r="H56" s="267"/>
      <c r="I56" s="268"/>
      <c r="J56" s="263"/>
      <c r="K56" s="269" t="str">
        <f>IF(B55="","",ROUNDDOWN(V29/E9/B55*100,0))</f>
        <v/>
      </c>
      <c r="L56" s="269"/>
      <c r="M56" s="254"/>
      <c r="N56" s="265"/>
      <c r="P56" s="90"/>
      <c r="Q56" s="33"/>
      <c r="R56" s="33"/>
      <c r="S56" s="33"/>
      <c r="T56" s="33"/>
      <c r="U56" s="99"/>
      <c r="V56" s="95"/>
      <c r="W56" s="33"/>
      <c r="X56" s="33"/>
      <c r="Y56" s="36"/>
      <c r="Z56" s="36"/>
      <c r="AA56" s="36"/>
      <c r="AB56" s="33"/>
      <c r="AC56" s="33"/>
      <c r="AD56" s="33"/>
      <c r="AE56" s="33"/>
    </row>
    <row r="57" spans="1:31" ht="19.5" x14ac:dyDescent="0.4">
      <c r="B57" s="133" t="s">
        <v>103</v>
      </c>
      <c r="P57" s="90"/>
      <c r="Q57" s="33"/>
      <c r="R57" s="33"/>
      <c r="S57" s="33"/>
      <c r="T57" s="33"/>
      <c r="U57" s="33"/>
      <c r="V57" s="33"/>
      <c r="W57" s="33"/>
      <c r="X57" s="33"/>
      <c r="Y57" s="36"/>
      <c r="Z57" s="36"/>
      <c r="AA57" s="36"/>
      <c r="AB57" s="33"/>
      <c r="AC57" s="33"/>
      <c r="AD57" s="33"/>
      <c r="AE57" s="33"/>
    </row>
  </sheetData>
  <sheetProtection algorithmName="SHA-512" hashValue="ahD+qHXiD+NfwJjO53MA+iSvgEKKt/yNP/nlZEX0y/Z4WrlLdUxm/vWnM39PUlF4BfVPWLq0jD0eJHxvzYmlYw==" saltValue="vQVsYrzBeWT4pmaAapHCvA==" spinCount="100000" sheet="1" objects="1" formatCells="0" selectLockedCells="1"/>
  <mergeCells count="101">
    <mergeCell ref="B3:D3"/>
    <mergeCell ref="E3:N3"/>
    <mergeCell ref="B8:D8"/>
    <mergeCell ref="E8:G8"/>
    <mergeCell ref="M8:N8"/>
    <mergeCell ref="B9:C9"/>
    <mergeCell ref="E9:F9"/>
    <mergeCell ref="I9:L9"/>
    <mergeCell ref="M9:N9"/>
    <mergeCell ref="I15:K15"/>
    <mergeCell ref="L15:N15"/>
    <mergeCell ref="E16:G16"/>
    <mergeCell ref="I16:K16"/>
    <mergeCell ref="L16:N16"/>
    <mergeCell ref="E17:G17"/>
    <mergeCell ref="I17:K17"/>
    <mergeCell ref="L17:N17"/>
    <mergeCell ref="E18:G18"/>
    <mergeCell ref="I24:K24"/>
    <mergeCell ref="L24:N24"/>
    <mergeCell ref="B25:D26"/>
    <mergeCell ref="I25:N26"/>
    <mergeCell ref="I27:K27"/>
    <mergeCell ref="I28:K28"/>
    <mergeCell ref="E21:G21"/>
    <mergeCell ref="I21:K21"/>
    <mergeCell ref="L21:N21"/>
    <mergeCell ref="B22:D23"/>
    <mergeCell ref="I22:K22"/>
    <mergeCell ref="L22:N22"/>
    <mergeCell ref="I23:K23"/>
    <mergeCell ref="L23:N23"/>
    <mergeCell ref="B16:D21"/>
    <mergeCell ref="I18:K18"/>
    <mergeCell ref="L18:N18"/>
    <mergeCell ref="E19:G19"/>
    <mergeCell ref="I19:K19"/>
    <mergeCell ref="L19:N19"/>
    <mergeCell ref="E20:G20"/>
    <mergeCell ref="I20:K20"/>
    <mergeCell ref="L20:N20"/>
    <mergeCell ref="I29:K29"/>
    <mergeCell ref="I30:K30"/>
    <mergeCell ref="K32:L32"/>
    <mergeCell ref="M32:N32"/>
    <mergeCell ref="B33:B34"/>
    <mergeCell ref="C33:D33"/>
    <mergeCell ref="E33:F33"/>
    <mergeCell ref="H33:I34"/>
    <mergeCell ref="J33:K33"/>
    <mergeCell ref="L33:M33"/>
    <mergeCell ref="C34:D34"/>
    <mergeCell ref="E34:F34"/>
    <mergeCell ref="J34:K34"/>
    <mergeCell ref="L34:M34"/>
    <mergeCell ref="C35:D35"/>
    <mergeCell ref="E35:F35"/>
    <mergeCell ref="H35:I35"/>
    <mergeCell ref="J35:K35"/>
    <mergeCell ref="L35:M35"/>
    <mergeCell ref="B39:B41"/>
    <mergeCell ref="C39:D41"/>
    <mergeCell ref="E39:F40"/>
    <mergeCell ref="G39:H40"/>
    <mergeCell ref="I39:J41"/>
    <mergeCell ref="K39:N44"/>
    <mergeCell ref="E41:F41"/>
    <mergeCell ref="G41:H41"/>
    <mergeCell ref="C42:D44"/>
    <mergeCell ref="E42:F42"/>
    <mergeCell ref="H47:I47"/>
    <mergeCell ref="B48:C49"/>
    <mergeCell ref="E48:N48"/>
    <mergeCell ref="E49:F49"/>
    <mergeCell ref="G49:H49"/>
    <mergeCell ref="I49:J49"/>
    <mergeCell ref="K49:L49"/>
    <mergeCell ref="M49:N49"/>
    <mergeCell ref="G42:H42"/>
    <mergeCell ref="I42:J42"/>
    <mergeCell ref="E43:F43"/>
    <mergeCell ref="G43:H43"/>
    <mergeCell ref="I43:J43"/>
    <mergeCell ref="E44:F44"/>
    <mergeCell ref="G44:H44"/>
    <mergeCell ref="I44:J44"/>
    <mergeCell ref="B55:C56"/>
    <mergeCell ref="D55:E56"/>
    <mergeCell ref="G55:I55"/>
    <mergeCell ref="J55:J56"/>
    <mergeCell ref="K55:M55"/>
    <mergeCell ref="N55:N56"/>
    <mergeCell ref="G56:I56"/>
    <mergeCell ref="K56:M56"/>
    <mergeCell ref="E50:F51"/>
    <mergeCell ref="G50:H50"/>
    <mergeCell ref="I50:J51"/>
    <mergeCell ref="K51:L51"/>
    <mergeCell ref="M51:N51"/>
    <mergeCell ref="B54:E54"/>
    <mergeCell ref="G54:N54"/>
  </mergeCells>
  <phoneticPr fontId="2"/>
  <conditionalFormatting sqref="H51">
    <cfRule type="expression" dxfId="8" priority="7">
      <formula>$H$51="適合"</formula>
    </cfRule>
  </conditionalFormatting>
  <conditionalFormatting sqref="I42:J42">
    <cfRule type="expression" dxfId="7" priority="4">
      <formula>$I$42="適合"</formula>
    </cfRule>
  </conditionalFormatting>
  <conditionalFormatting sqref="I43:J43">
    <cfRule type="expression" dxfId="6" priority="5">
      <formula>$I$43="適合"</formula>
    </cfRule>
  </conditionalFormatting>
  <conditionalFormatting sqref="I44:J44">
    <cfRule type="expression" dxfId="5" priority="6">
      <formula>$I$44="適合"</formula>
    </cfRule>
  </conditionalFormatting>
  <conditionalFormatting sqref="L50">
    <cfRule type="expression" dxfId="4" priority="9">
      <formula>$L$50="適合"</formula>
    </cfRule>
  </conditionalFormatting>
  <conditionalFormatting sqref="N50">
    <cfRule type="expression" dxfId="3" priority="8">
      <formula>$N$50="適合"</formula>
    </cfRule>
  </conditionalFormatting>
  <conditionalFormatting sqref="B55:C56">
    <cfRule type="expression" dxfId="2" priority="3">
      <formula>ISNUMBER($B$55)</formula>
    </cfRule>
  </conditionalFormatting>
  <conditionalFormatting sqref="G56:I56">
    <cfRule type="expression" dxfId="1" priority="2">
      <formula>ISNUMBER($G$56)</formula>
    </cfRule>
  </conditionalFormatting>
  <conditionalFormatting sqref="K56:M56">
    <cfRule type="expression" dxfId="0" priority="1">
      <formula>ISNUMBER($K$56)</formula>
    </cfRule>
  </conditionalFormatting>
  <dataValidations count="1">
    <dataValidation type="list" allowBlank="1" showInputMessage="1" showErrorMessage="1" sqref="B9:C9" xr:uid="{42BCDA99-B169-4319-A995-3A85BBD2C540}">
      <formula1>$S$11:$S$19</formula1>
    </dataValidation>
  </dataValidations>
  <pageMargins left="0.43307086614173229" right="0.35433070866141736" top="0.15748031496062992" bottom="0.35433070866141736" header="0.31496062992125984" footer="0.15748031496062992"/>
  <pageSetup paperSize="9" scale="65" fitToWidth="0" orientation="portrait" r:id="rId1"/>
  <headerFooter>
    <oddFooter>&amp;L&amp;"Meiryo UI,標準"&amp;9ＨＰ住-1025-2　（Ver.20260401)&amp;R&amp;"Meiryo UI,標準"&amp;9Copyright 2025-2026 Houseplus Corporation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計算書 (記入例)</vt:lpstr>
      <vt:lpstr>計算書</vt:lpstr>
      <vt:lpstr>計算書!Print_Area</vt:lpstr>
      <vt:lpstr>'計算書 (記入例)'!Print_Area</vt:lpstr>
    </vt:vector>
  </TitlesOfParts>
  <Company>Houseplus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拓人</dc:creator>
  <cp:lastModifiedBy>清水 拓人</cp:lastModifiedBy>
  <cp:lastPrinted>2025-11-26T03:55:03Z</cp:lastPrinted>
  <dcterms:created xsi:type="dcterms:W3CDTF">2025-11-18T01:29:38Z</dcterms:created>
  <dcterms:modified xsi:type="dcterms:W3CDTF">2026-03-30T08:34:39Z</dcterms:modified>
</cp:coreProperties>
</file>