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defaultThemeVersion="124226"/>
  <mc:AlternateContent xmlns:mc="http://schemas.openxmlformats.org/markup-compatibility/2006">
    <mc:Choice Requires="x15">
      <x15ac:absPath xmlns:x15ac="http://schemas.microsoft.com/office/spreadsheetml/2010/11/ac" url="\\Common2\共有フォルダ\◆技術部\☆技術総括部\■受渡・仮置き\■回覧関係\設計内容説明書（共同）(HPJ-920)\改定版\"/>
    </mc:Choice>
  </mc:AlternateContent>
  <xr:revisionPtr revIDLastSave="0" documentId="13_ncr:1_{956DA428-7A78-4C06-A992-A66D40B23D2C}" xr6:coauthVersionLast="47" xr6:coauthVersionMax="47" xr10:uidLastSave="{00000000-0000-0000-0000-000000000000}"/>
  <bookViews>
    <workbookView xWindow="-120" yWindow="-120" windowWidth="19440" windowHeight="15000" tabRatio="683" xr2:uid="{00000000-000D-0000-FFFF-FFFF00000000}"/>
  </bookViews>
  <sheets>
    <sheet name="第１,2面" sheetId="1" r:id="rId1"/>
    <sheet name="【任意】 第3~7面(仕様基準・誘導仕様基準)" sheetId="12" r:id="rId2"/>
    <sheet name="別紙" sheetId="22" r:id="rId3"/>
    <sheet name="別紙解説" sheetId="20" r:id="rId4"/>
    <sheet name="更新履歴" sheetId="5" r:id="rId5"/>
    <sheet name="master" sheetId="6" state="hidden" r:id="rId6"/>
    <sheet name="別紙mast" sheetId="10" state="hidden" r:id="rId7"/>
  </sheets>
  <definedNames>
    <definedName name="_xlnm.Print_Area" localSheetId="1">'【任意】 第3~7面(仕様基準・誘導仕様基準)'!$B$2:$AI$245</definedName>
    <definedName name="_xlnm.Print_Area" localSheetId="5">master!$A$1:$J$103</definedName>
    <definedName name="_xlnm.Print_Area" localSheetId="4">更新履歴!$A$1:$D$74</definedName>
    <definedName name="_xlnm.Print_Area" localSheetId="0">'第１,2面'!$B$2:$AI$81</definedName>
    <definedName name="_xlnm.Print_Area" localSheetId="2">別紙!$A$1:$EM$230</definedName>
    <definedName name="_xlnm.Print_Area" localSheetId="3">別紙解説!$A$1:$BX$99</definedName>
    <definedName name="_xlnm.Print_Titles" localSheetId="1">'【任意】 第3~7面(仕様基準・誘導仕様基準)'!$8:$9</definedName>
    <definedName name="_xlnm.Print_Titles" localSheetId="0">'第１,2面'!$8:$9</definedName>
    <definedName name="_xlnm.Print_Titles" localSheetId="2">別紙!$18:$30</definedName>
    <definedName name="S造外装材の熱抵抗">master!$J$6:$J$14</definedName>
    <definedName name="開口部の日射遮蔽仕様">master!$F$6:$F$12</definedName>
    <definedName name="開口部の熱貫流率">master!$D$6:$D$15</definedName>
    <definedName name="断熱材">master!$B$6:$B$100</definedName>
    <definedName name="地域の区分2" localSheetId="2">別紙!$F$10:$J$10</definedName>
    <definedName name="地域区分">別紙mast!$C$4:$K$4</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1" i="22" l="1"/>
  <c r="AL5" i="22"/>
  <c r="AL4" i="22"/>
  <c r="AL7" i="22"/>
  <c r="AL6" i="22"/>
  <c r="AZ4" i="22"/>
  <c r="BY31" i="22" l="1"/>
  <c r="BK11" i="22"/>
  <c r="CK32" i="22"/>
  <c r="BP13" i="22"/>
  <c r="BP12" i="22"/>
  <c r="BP11" i="22"/>
  <c r="BP10" i="22"/>
  <c r="BK12" i="22"/>
  <c r="CG31" i="22"/>
  <c r="CH31" i="22"/>
  <c r="CI31" i="22"/>
  <c r="CF31" i="22"/>
  <c r="CE31" i="22"/>
  <c r="CD31" i="22"/>
  <c r="CC31" i="22"/>
  <c r="CB31" i="22"/>
  <c r="CA31" i="22"/>
  <c r="BZ31" i="22"/>
  <c r="CT3" i="22"/>
  <c r="CT9" i="22"/>
  <c r="CT2" i="22"/>
  <c r="CT4" i="22"/>
  <c r="CT5" i="22"/>
  <c r="CT13" i="22"/>
  <c r="CT14" i="22"/>
  <c r="CT15" i="22"/>
  <c r="CT12" i="22"/>
  <c r="CT11" i="22"/>
  <c r="CT10" i="22"/>
  <c r="CK31" i="22"/>
  <c r="CJ31" i="22"/>
  <c r="CK33" i="22"/>
  <c r="CK34" i="22"/>
  <c r="CK35" i="22"/>
  <c r="CK36" i="22"/>
  <c r="CK37" i="22"/>
  <c r="CK38" i="22"/>
  <c r="CK39" i="22"/>
  <c r="CK40" i="22"/>
  <c r="CK41" i="22"/>
  <c r="CK42" i="22"/>
  <c r="CK43" i="22"/>
  <c r="CK44" i="22"/>
  <c r="CK45" i="22"/>
  <c r="CK46" i="22"/>
  <c r="CK47" i="22"/>
  <c r="CK48" i="22"/>
  <c r="CK49" i="22"/>
  <c r="CK50" i="22"/>
  <c r="CK51" i="22"/>
  <c r="CK52" i="22"/>
  <c r="CK53" i="22"/>
  <c r="CK54" i="22"/>
  <c r="CK55" i="22"/>
  <c r="CK56" i="22"/>
  <c r="CK57" i="22"/>
  <c r="CK58" i="22"/>
  <c r="CK59" i="22"/>
  <c r="CK60" i="22"/>
  <c r="CK61" i="22"/>
  <c r="CK62" i="22"/>
  <c r="CK63" i="22"/>
  <c r="CK64" i="22"/>
  <c r="CK65" i="22"/>
  <c r="CK66" i="22"/>
  <c r="CK67" i="22"/>
  <c r="CK68" i="22"/>
  <c r="CK69" i="22"/>
  <c r="CK70" i="22"/>
  <c r="CK71" i="22"/>
  <c r="CK72" i="22"/>
  <c r="CK73" i="22"/>
  <c r="CK74" i="22"/>
  <c r="CK75" i="22"/>
  <c r="CK76" i="22"/>
  <c r="CK77" i="22"/>
  <c r="CK78" i="22"/>
  <c r="CK79" i="22"/>
  <c r="CK80" i="22"/>
  <c r="CK81" i="22"/>
  <c r="CK82" i="22"/>
  <c r="CK83" i="22"/>
  <c r="CK84" i="22"/>
  <c r="CK85" i="22"/>
  <c r="CK86" i="22"/>
  <c r="CK87" i="22"/>
  <c r="CK88" i="22"/>
  <c r="CK89" i="22"/>
  <c r="CK90" i="22"/>
  <c r="CK91" i="22"/>
  <c r="CK92" i="22"/>
  <c r="CK93" i="22"/>
  <c r="CK94" i="22"/>
  <c r="CK95" i="22"/>
  <c r="CK96" i="22"/>
  <c r="CK97" i="22"/>
  <c r="CK98" i="22"/>
  <c r="CK99" i="22"/>
  <c r="CK100" i="22"/>
  <c r="CK101" i="22"/>
  <c r="CK102" i="22"/>
  <c r="CK103" i="22"/>
  <c r="CK104" i="22"/>
  <c r="CK105" i="22"/>
  <c r="CK106" i="22"/>
  <c r="CK107" i="22"/>
  <c r="CK108" i="22"/>
  <c r="CK109" i="22"/>
  <c r="CK110" i="22"/>
  <c r="CK111" i="22"/>
  <c r="CK112" i="22"/>
  <c r="CK113" i="22"/>
  <c r="CK114" i="22"/>
  <c r="CK115" i="22"/>
  <c r="CK116" i="22"/>
  <c r="CK117" i="22"/>
  <c r="CK118" i="22"/>
  <c r="CK119" i="22"/>
  <c r="CK120" i="22"/>
  <c r="CK121" i="22"/>
  <c r="CK122" i="22"/>
  <c r="CK123" i="22"/>
  <c r="CK124" i="22"/>
  <c r="CK125" i="22"/>
  <c r="CK126" i="22"/>
  <c r="CK127" i="22"/>
  <c r="CK128" i="22"/>
  <c r="CK129" i="22"/>
  <c r="CK130" i="22"/>
  <c r="CK131" i="22"/>
  <c r="CK132" i="22"/>
  <c r="CK133" i="22"/>
  <c r="CK134" i="22"/>
  <c r="CK135" i="22"/>
  <c r="CK136" i="22"/>
  <c r="CK137" i="22"/>
  <c r="CK138" i="22"/>
  <c r="CK139" i="22"/>
  <c r="CK140" i="22"/>
  <c r="CK141" i="22"/>
  <c r="CK142" i="22"/>
  <c r="CK143" i="22"/>
  <c r="CK144" i="22"/>
  <c r="CK145" i="22"/>
  <c r="CK146" i="22"/>
  <c r="CK147" i="22"/>
  <c r="CK148" i="22"/>
  <c r="CK149" i="22"/>
  <c r="CK150" i="22"/>
  <c r="CK151" i="22"/>
  <c r="CK152" i="22"/>
  <c r="CK153" i="22"/>
  <c r="CK154" i="22"/>
  <c r="CK155" i="22"/>
  <c r="CK156" i="22"/>
  <c r="CK157" i="22"/>
  <c r="CK158" i="22"/>
  <c r="CK159" i="22"/>
  <c r="CK160" i="22"/>
  <c r="CK161" i="22"/>
  <c r="CK162" i="22"/>
  <c r="CK163" i="22"/>
  <c r="CK164" i="22"/>
  <c r="CK165" i="22"/>
  <c r="CK166" i="22"/>
  <c r="CK167" i="22"/>
  <c r="CK168" i="22"/>
  <c r="CK169" i="22"/>
  <c r="CK170" i="22"/>
  <c r="CK171" i="22"/>
  <c r="CK172" i="22"/>
  <c r="CK173" i="22"/>
  <c r="CK174" i="22"/>
  <c r="CK175" i="22"/>
  <c r="CK176" i="22"/>
  <c r="CK177" i="22"/>
  <c r="CK178" i="22"/>
  <c r="CK179" i="22"/>
  <c r="CK180" i="22"/>
  <c r="CK181" i="22"/>
  <c r="CK182" i="22"/>
  <c r="CK183" i="22"/>
  <c r="CK184" i="22"/>
  <c r="CK185" i="22"/>
  <c r="CK186" i="22"/>
  <c r="CK187" i="22"/>
  <c r="CK188" i="22"/>
  <c r="CK189" i="22"/>
  <c r="CK190" i="22"/>
  <c r="CK191" i="22"/>
  <c r="CK192" i="22"/>
  <c r="CK193" i="22"/>
  <c r="CK194" i="22"/>
  <c r="CK195" i="22"/>
  <c r="CK196" i="22"/>
  <c r="CK197" i="22"/>
  <c r="CK198" i="22"/>
  <c r="CK199" i="22"/>
  <c r="CK200" i="22"/>
  <c r="CK201" i="22"/>
  <c r="CK202" i="22"/>
  <c r="CK203" i="22"/>
  <c r="CK204" i="22"/>
  <c r="CK205" i="22"/>
  <c r="CK206" i="22"/>
  <c r="CK207" i="22"/>
  <c r="CK208" i="22"/>
  <c r="CK209" i="22"/>
  <c r="CK210" i="22"/>
  <c r="CK211" i="22"/>
  <c r="CK212" i="22"/>
  <c r="CK213" i="22"/>
  <c r="CK214" i="22"/>
  <c r="CK215" i="22"/>
  <c r="CK216" i="22"/>
  <c r="CK217" i="22"/>
  <c r="CK218" i="22"/>
  <c r="CK219" i="22"/>
  <c r="CK220" i="22"/>
  <c r="CK221" i="22"/>
  <c r="CK222" i="22"/>
  <c r="CK223" i="22"/>
  <c r="CK224" i="22"/>
  <c r="CK225" i="22"/>
  <c r="CK226" i="22"/>
  <c r="CK227" i="22"/>
  <c r="CK228" i="22"/>
  <c r="CK229" i="22"/>
  <c r="CK230" i="22"/>
  <c r="CJ32" i="22"/>
  <c r="CJ33" i="22"/>
  <c r="CJ34" i="22"/>
  <c r="CJ35" i="22"/>
  <c r="CJ36" i="22"/>
  <c r="CJ37" i="22"/>
  <c r="CJ38" i="22"/>
  <c r="CJ39" i="22"/>
  <c r="CJ40" i="22"/>
  <c r="CJ41" i="22"/>
  <c r="CJ42" i="22"/>
  <c r="CJ43" i="22"/>
  <c r="CJ44" i="22"/>
  <c r="CJ45" i="22"/>
  <c r="CJ46" i="22"/>
  <c r="CJ47" i="22"/>
  <c r="CJ48" i="22"/>
  <c r="CJ49" i="22"/>
  <c r="CJ50" i="22"/>
  <c r="CJ51" i="22"/>
  <c r="CJ52" i="22"/>
  <c r="CJ53" i="22"/>
  <c r="CJ54" i="22"/>
  <c r="CJ55" i="22"/>
  <c r="CJ56" i="22"/>
  <c r="CJ57" i="22"/>
  <c r="CJ58" i="22"/>
  <c r="CJ59" i="22"/>
  <c r="CJ60" i="22"/>
  <c r="CJ61" i="22"/>
  <c r="CJ62" i="22"/>
  <c r="CJ63" i="22"/>
  <c r="CJ64" i="22"/>
  <c r="CJ65" i="22"/>
  <c r="CJ66" i="22"/>
  <c r="CJ67" i="22"/>
  <c r="CJ68" i="22"/>
  <c r="CJ69" i="22"/>
  <c r="CJ70" i="22"/>
  <c r="CJ71" i="22"/>
  <c r="CJ72" i="22"/>
  <c r="CJ73" i="22"/>
  <c r="CJ74" i="22"/>
  <c r="CJ75" i="22"/>
  <c r="CJ76" i="22"/>
  <c r="CJ77" i="22"/>
  <c r="CJ78" i="22"/>
  <c r="CJ79" i="22"/>
  <c r="CJ80" i="22"/>
  <c r="CJ81" i="22"/>
  <c r="CJ82" i="22"/>
  <c r="CJ83" i="22"/>
  <c r="CJ84" i="22"/>
  <c r="CJ85" i="22"/>
  <c r="CJ86" i="22"/>
  <c r="CJ87" i="22"/>
  <c r="CJ88" i="22"/>
  <c r="CJ89" i="22"/>
  <c r="CJ90" i="22"/>
  <c r="CJ91" i="22"/>
  <c r="CJ92" i="22"/>
  <c r="CJ93" i="22"/>
  <c r="CJ94" i="22"/>
  <c r="CJ95" i="22"/>
  <c r="CJ96" i="22"/>
  <c r="CJ97" i="22"/>
  <c r="CJ98" i="22"/>
  <c r="CJ99" i="22"/>
  <c r="CJ100" i="22"/>
  <c r="CJ101" i="22"/>
  <c r="CJ102" i="22"/>
  <c r="CJ103" i="22"/>
  <c r="CJ104" i="22"/>
  <c r="CJ105" i="22"/>
  <c r="CJ106" i="22"/>
  <c r="CJ107" i="22"/>
  <c r="CJ108" i="22"/>
  <c r="CJ109" i="22"/>
  <c r="CJ110" i="22"/>
  <c r="CJ111" i="22"/>
  <c r="CJ112" i="22"/>
  <c r="CJ113" i="22"/>
  <c r="CJ114" i="22"/>
  <c r="CJ115" i="22"/>
  <c r="CJ116" i="22"/>
  <c r="CJ117" i="22"/>
  <c r="CJ118" i="22"/>
  <c r="CJ119" i="22"/>
  <c r="CJ120" i="22"/>
  <c r="CJ121" i="22"/>
  <c r="CJ122" i="22"/>
  <c r="CJ123" i="22"/>
  <c r="CJ124" i="22"/>
  <c r="CJ125" i="22"/>
  <c r="CJ126" i="22"/>
  <c r="CJ127" i="22"/>
  <c r="CJ128" i="22"/>
  <c r="CJ129" i="22"/>
  <c r="CJ130" i="22"/>
  <c r="CJ131" i="22"/>
  <c r="CJ132" i="22"/>
  <c r="CJ133" i="22"/>
  <c r="CJ134" i="22"/>
  <c r="CJ135" i="22"/>
  <c r="CJ136" i="22"/>
  <c r="CJ137" i="22"/>
  <c r="CJ138" i="22"/>
  <c r="CJ139" i="22"/>
  <c r="CJ140" i="22"/>
  <c r="CJ141" i="22"/>
  <c r="CJ142" i="22"/>
  <c r="CJ143" i="22"/>
  <c r="CJ144" i="22"/>
  <c r="CJ145" i="22"/>
  <c r="CJ146" i="22"/>
  <c r="CJ147" i="22"/>
  <c r="CJ148" i="22"/>
  <c r="CJ149" i="22"/>
  <c r="CJ150" i="22"/>
  <c r="CJ151" i="22"/>
  <c r="CJ152" i="22"/>
  <c r="CJ153" i="22"/>
  <c r="CJ154" i="22"/>
  <c r="CJ155" i="22"/>
  <c r="CJ156" i="22"/>
  <c r="CJ157" i="22"/>
  <c r="CJ158" i="22"/>
  <c r="CJ159" i="22"/>
  <c r="CJ160" i="22"/>
  <c r="CJ161" i="22"/>
  <c r="CJ162" i="22"/>
  <c r="CJ163" i="22"/>
  <c r="CJ164" i="22"/>
  <c r="CJ165" i="22"/>
  <c r="CJ166" i="22"/>
  <c r="CJ167" i="22"/>
  <c r="CJ168" i="22"/>
  <c r="CJ169" i="22"/>
  <c r="CJ170" i="22"/>
  <c r="CJ171" i="22"/>
  <c r="CJ172" i="22"/>
  <c r="CJ173" i="22"/>
  <c r="CJ174" i="22"/>
  <c r="CJ175" i="22"/>
  <c r="CJ176" i="22"/>
  <c r="CJ177" i="22"/>
  <c r="CJ178" i="22"/>
  <c r="CJ179" i="22"/>
  <c r="CJ180" i="22"/>
  <c r="CJ181" i="22"/>
  <c r="CJ182" i="22"/>
  <c r="CJ183" i="22"/>
  <c r="CJ184" i="22"/>
  <c r="CJ185" i="22"/>
  <c r="CJ186" i="22"/>
  <c r="CJ187" i="22"/>
  <c r="CJ188" i="22"/>
  <c r="CJ189" i="22"/>
  <c r="CJ190" i="22"/>
  <c r="CJ191" i="22"/>
  <c r="CJ192" i="22"/>
  <c r="CJ193" i="22"/>
  <c r="CJ194" i="22"/>
  <c r="CJ195" i="22"/>
  <c r="CJ196" i="22"/>
  <c r="CJ197" i="22"/>
  <c r="CJ198" i="22"/>
  <c r="CJ199" i="22"/>
  <c r="CJ200" i="22"/>
  <c r="CJ201" i="22"/>
  <c r="CJ202" i="22"/>
  <c r="CJ203" i="22"/>
  <c r="CJ204" i="22"/>
  <c r="CJ205" i="22"/>
  <c r="CJ206" i="22"/>
  <c r="CJ207" i="22"/>
  <c r="CJ208" i="22"/>
  <c r="CJ209" i="22"/>
  <c r="CJ210" i="22"/>
  <c r="CJ211" i="22"/>
  <c r="CJ212" i="22"/>
  <c r="CJ213" i="22"/>
  <c r="CJ214" i="22"/>
  <c r="CJ215" i="22"/>
  <c r="CJ216" i="22"/>
  <c r="CJ217" i="22"/>
  <c r="CJ218" i="22"/>
  <c r="CJ219" i="22"/>
  <c r="CJ220" i="22"/>
  <c r="CJ221" i="22"/>
  <c r="CJ222" i="22"/>
  <c r="CJ223" i="22"/>
  <c r="CJ224" i="22"/>
  <c r="CJ225" i="22"/>
  <c r="CJ226" i="22"/>
  <c r="CJ227" i="22"/>
  <c r="CJ228" i="22"/>
  <c r="CJ229" i="22"/>
  <c r="CJ230" i="22"/>
  <c r="CM31" i="22" l="1"/>
  <c r="CL31" i="22"/>
  <c r="CQ7" i="22"/>
  <c r="CF32" i="22" l="1"/>
  <c r="CF33" i="22"/>
  <c r="CF34" i="22"/>
  <c r="CF35" i="22"/>
  <c r="CF36" i="22"/>
  <c r="CF37" i="22"/>
  <c r="CF38" i="22"/>
  <c r="CF39" i="22"/>
  <c r="CF40" i="22"/>
  <c r="CF41" i="22"/>
  <c r="CF42" i="22"/>
  <c r="CF43" i="22"/>
  <c r="CF44" i="22"/>
  <c r="CF45" i="22"/>
  <c r="CF46" i="22"/>
  <c r="CF47" i="22"/>
  <c r="CF48" i="22"/>
  <c r="CF49" i="22"/>
  <c r="CF50" i="22"/>
  <c r="CF51" i="22"/>
  <c r="CF52" i="22"/>
  <c r="CF53" i="22"/>
  <c r="CF54" i="22"/>
  <c r="CF55" i="22"/>
  <c r="CF56" i="22"/>
  <c r="CF57" i="22"/>
  <c r="CF58" i="22"/>
  <c r="CF59" i="22"/>
  <c r="CF60" i="22"/>
  <c r="CF61" i="22"/>
  <c r="CF62" i="22"/>
  <c r="CF63" i="22"/>
  <c r="CF64" i="22"/>
  <c r="CF65" i="22"/>
  <c r="CF66" i="22"/>
  <c r="CF67" i="22"/>
  <c r="CF68" i="22"/>
  <c r="CF69" i="22"/>
  <c r="CF70" i="22"/>
  <c r="CF71" i="22"/>
  <c r="CF72" i="22"/>
  <c r="CF73" i="22"/>
  <c r="CF74" i="22"/>
  <c r="CF75" i="22"/>
  <c r="CF76" i="22"/>
  <c r="CF77" i="22"/>
  <c r="CF78" i="22"/>
  <c r="CF79" i="22"/>
  <c r="CF80" i="22"/>
  <c r="CF81" i="22"/>
  <c r="CF82" i="22"/>
  <c r="CF83" i="22"/>
  <c r="CF84" i="22"/>
  <c r="CF85" i="22"/>
  <c r="CF86" i="22"/>
  <c r="CF87" i="22"/>
  <c r="CF88" i="22"/>
  <c r="CF89" i="22"/>
  <c r="CF90" i="22"/>
  <c r="CF91" i="22"/>
  <c r="CF92" i="22"/>
  <c r="CF93" i="22"/>
  <c r="CF94" i="22"/>
  <c r="CF95" i="22"/>
  <c r="CF96" i="22"/>
  <c r="CF97" i="22"/>
  <c r="CF98" i="22"/>
  <c r="CF99" i="22"/>
  <c r="CF100" i="22"/>
  <c r="CF101" i="22"/>
  <c r="CF102" i="22"/>
  <c r="CF103" i="22"/>
  <c r="CF104" i="22"/>
  <c r="CF105" i="22"/>
  <c r="CF106" i="22"/>
  <c r="CF107" i="22"/>
  <c r="CF108" i="22"/>
  <c r="CF109" i="22"/>
  <c r="CF110" i="22"/>
  <c r="CF111" i="22"/>
  <c r="CF112" i="22"/>
  <c r="CF113" i="22"/>
  <c r="CF114" i="22"/>
  <c r="CF115" i="22"/>
  <c r="CF116" i="22"/>
  <c r="CF117" i="22"/>
  <c r="CF118" i="22"/>
  <c r="CF119" i="22"/>
  <c r="CF120" i="22"/>
  <c r="CF121" i="22"/>
  <c r="CF122" i="22"/>
  <c r="CF123" i="22"/>
  <c r="CF124" i="22"/>
  <c r="CF125" i="22"/>
  <c r="CF126" i="22"/>
  <c r="CF127" i="22"/>
  <c r="CF128" i="22"/>
  <c r="CF129" i="22"/>
  <c r="CF130" i="22"/>
  <c r="CF131" i="22"/>
  <c r="CF132" i="22"/>
  <c r="CF133" i="22"/>
  <c r="CF134" i="22"/>
  <c r="CF135" i="22"/>
  <c r="CF136" i="22"/>
  <c r="CF137" i="22"/>
  <c r="CF138" i="22"/>
  <c r="CF139" i="22"/>
  <c r="CF140" i="22"/>
  <c r="CF141" i="22"/>
  <c r="CF142" i="22"/>
  <c r="CF143" i="22"/>
  <c r="CF144" i="22"/>
  <c r="CF145" i="22"/>
  <c r="CF146" i="22"/>
  <c r="CF147" i="22"/>
  <c r="CF148" i="22"/>
  <c r="CF149" i="22"/>
  <c r="CF150" i="22"/>
  <c r="CF151" i="22"/>
  <c r="CF152" i="22"/>
  <c r="CF153" i="22"/>
  <c r="CF154" i="22"/>
  <c r="CF155" i="22"/>
  <c r="CF156" i="22"/>
  <c r="CF157" i="22"/>
  <c r="CF158" i="22"/>
  <c r="CF159" i="22"/>
  <c r="CF160" i="22"/>
  <c r="CF161" i="22"/>
  <c r="CF162" i="22"/>
  <c r="CF163" i="22"/>
  <c r="CF164" i="22"/>
  <c r="CF165" i="22"/>
  <c r="CF166" i="22"/>
  <c r="CF167" i="22"/>
  <c r="CF168" i="22"/>
  <c r="CF169" i="22"/>
  <c r="CF170" i="22"/>
  <c r="CF171" i="22"/>
  <c r="CF172" i="22"/>
  <c r="CF173" i="22"/>
  <c r="CF174" i="22"/>
  <c r="CF175" i="22"/>
  <c r="CF176" i="22"/>
  <c r="CF177" i="22"/>
  <c r="CF178" i="22"/>
  <c r="CF179" i="22"/>
  <c r="CF180" i="22"/>
  <c r="CF181" i="22"/>
  <c r="CF182" i="22"/>
  <c r="CF183" i="22"/>
  <c r="CF184" i="22"/>
  <c r="CF185" i="22"/>
  <c r="CF186" i="22"/>
  <c r="CF187" i="22"/>
  <c r="CF188" i="22"/>
  <c r="CF189" i="22"/>
  <c r="CF190" i="22"/>
  <c r="CF191" i="22"/>
  <c r="CF192" i="22"/>
  <c r="CF193" i="22"/>
  <c r="CF194" i="22"/>
  <c r="CF195" i="22"/>
  <c r="CF196" i="22"/>
  <c r="CF197" i="22"/>
  <c r="CF198" i="22"/>
  <c r="CF199" i="22"/>
  <c r="CF200" i="22"/>
  <c r="CF201" i="22"/>
  <c r="CF202" i="22"/>
  <c r="CF203" i="22"/>
  <c r="CF204" i="22"/>
  <c r="CF205" i="22"/>
  <c r="CF206" i="22"/>
  <c r="CF207" i="22"/>
  <c r="CF208" i="22"/>
  <c r="CF209" i="22"/>
  <c r="CF210" i="22"/>
  <c r="CF211" i="22"/>
  <c r="CF212" i="22"/>
  <c r="CF213" i="22"/>
  <c r="CF214" i="22"/>
  <c r="CF215" i="22"/>
  <c r="CF216" i="22"/>
  <c r="CF217" i="22"/>
  <c r="CF218" i="22"/>
  <c r="CF219" i="22"/>
  <c r="CF220" i="22"/>
  <c r="CF221" i="22"/>
  <c r="CF222" i="22"/>
  <c r="CF223" i="22"/>
  <c r="CF224" i="22"/>
  <c r="CF225" i="22"/>
  <c r="CF226" i="22"/>
  <c r="CF227" i="22"/>
  <c r="CF228" i="22"/>
  <c r="CF229" i="22"/>
  <c r="CF230" i="22"/>
  <c r="CE32" i="22"/>
  <c r="CE33" i="22"/>
  <c r="CE34" i="22"/>
  <c r="CE35" i="22"/>
  <c r="CE36" i="22"/>
  <c r="CE37" i="22"/>
  <c r="CE38" i="22"/>
  <c r="CE39" i="22"/>
  <c r="CE40" i="22"/>
  <c r="CE41" i="22"/>
  <c r="CE42" i="22"/>
  <c r="CE43" i="22"/>
  <c r="CE44" i="22"/>
  <c r="CE45" i="22"/>
  <c r="CE46" i="22"/>
  <c r="CE47" i="22"/>
  <c r="CE48" i="22"/>
  <c r="CE49" i="22"/>
  <c r="CE50" i="22"/>
  <c r="CE51" i="22"/>
  <c r="CE52" i="22"/>
  <c r="CE53" i="22"/>
  <c r="CE54" i="22"/>
  <c r="CE55" i="22"/>
  <c r="CE56" i="22"/>
  <c r="CE57" i="22"/>
  <c r="CE58" i="22"/>
  <c r="CE59" i="22"/>
  <c r="CE60" i="22"/>
  <c r="CE61" i="22"/>
  <c r="CE62" i="22"/>
  <c r="CE63" i="22"/>
  <c r="CE64" i="22"/>
  <c r="CE65" i="22"/>
  <c r="CE66" i="22"/>
  <c r="CE67" i="22"/>
  <c r="CE68" i="22"/>
  <c r="CE69" i="22"/>
  <c r="CE70" i="22"/>
  <c r="CE71" i="22"/>
  <c r="CE72" i="22"/>
  <c r="CE73" i="22"/>
  <c r="CE74" i="22"/>
  <c r="CE75" i="22"/>
  <c r="CE76" i="22"/>
  <c r="CE77" i="22"/>
  <c r="CE78" i="22"/>
  <c r="CE79" i="22"/>
  <c r="CE80" i="22"/>
  <c r="CE81" i="22"/>
  <c r="CE82" i="22"/>
  <c r="CE83" i="22"/>
  <c r="CE84" i="22"/>
  <c r="CE85" i="22"/>
  <c r="CE86" i="22"/>
  <c r="CE87" i="22"/>
  <c r="CE88" i="22"/>
  <c r="CE89" i="22"/>
  <c r="CE90" i="22"/>
  <c r="CE91" i="22"/>
  <c r="CE92" i="22"/>
  <c r="CE93" i="22"/>
  <c r="CE94" i="22"/>
  <c r="CE95" i="22"/>
  <c r="CE96" i="22"/>
  <c r="CE97" i="22"/>
  <c r="CE98" i="22"/>
  <c r="CE99" i="22"/>
  <c r="CE100" i="22"/>
  <c r="CE101" i="22"/>
  <c r="CE102" i="22"/>
  <c r="CE103" i="22"/>
  <c r="CE104" i="22"/>
  <c r="CE105" i="22"/>
  <c r="CE106" i="22"/>
  <c r="CE107" i="22"/>
  <c r="CE108" i="22"/>
  <c r="CE109" i="22"/>
  <c r="CE110" i="22"/>
  <c r="CE111" i="22"/>
  <c r="CE112" i="22"/>
  <c r="CE113" i="22"/>
  <c r="CE114" i="22"/>
  <c r="CE115" i="22"/>
  <c r="CE116" i="22"/>
  <c r="CE117" i="22"/>
  <c r="CE118" i="22"/>
  <c r="CE119" i="22"/>
  <c r="CE120" i="22"/>
  <c r="CE121" i="22"/>
  <c r="CE122" i="22"/>
  <c r="CE123" i="22"/>
  <c r="CE124" i="22"/>
  <c r="CE125" i="22"/>
  <c r="CE126" i="22"/>
  <c r="CE127" i="22"/>
  <c r="CE128" i="22"/>
  <c r="CE129" i="22"/>
  <c r="CE130" i="22"/>
  <c r="CE131" i="22"/>
  <c r="CE132" i="22"/>
  <c r="CE133" i="22"/>
  <c r="CE134" i="22"/>
  <c r="CE135" i="22"/>
  <c r="CE136" i="22"/>
  <c r="CE137" i="22"/>
  <c r="CE138" i="22"/>
  <c r="CE139" i="22"/>
  <c r="CE140" i="22"/>
  <c r="CE141" i="22"/>
  <c r="CE142" i="22"/>
  <c r="CE143" i="22"/>
  <c r="CE144" i="22"/>
  <c r="CE145" i="22"/>
  <c r="CE146" i="22"/>
  <c r="CE147" i="22"/>
  <c r="CE148" i="22"/>
  <c r="CE149" i="22"/>
  <c r="CE150" i="22"/>
  <c r="CE151" i="22"/>
  <c r="CE152" i="22"/>
  <c r="CE153" i="22"/>
  <c r="CE154" i="22"/>
  <c r="CE155" i="22"/>
  <c r="CE156" i="22"/>
  <c r="CE157" i="22"/>
  <c r="CE158" i="22"/>
  <c r="CE159" i="22"/>
  <c r="CE160" i="22"/>
  <c r="CE161" i="22"/>
  <c r="CE162" i="22"/>
  <c r="CE163" i="22"/>
  <c r="CE164" i="22"/>
  <c r="CE165" i="22"/>
  <c r="CE166" i="22"/>
  <c r="CE167" i="22"/>
  <c r="CE168" i="22"/>
  <c r="CE169" i="22"/>
  <c r="CE170" i="22"/>
  <c r="CE171" i="22"/>
  <c r="CE172" i="22"/>
  <c r="CE173" i="22"/>
  <c r="CE174" i="22"/>
  <c r="CE175" i="22"/>
  <c r="CE176" i="22"/>
  <c r="CE177" i="22"/>
  <c r="CE178" i="22"/>
  <c r="CE179" i="22"/>
  <c r="CE180" i="22"/>
  <c r="CE181" i="22"/>
  <c r="CE182" i="22"/>
  <c r="CE183" i="22"/>
  <c r="CE184" i="22"/>
  <c r="CE185" i="22"/>
  <c r="CE186" i="22"/>
  <c r="CE187" i="22"/>
  <c r="CE188" i="22"/>
  <c r="CE189" i="22"/>
  <c r="CE190" i="22"/>
  <c r="CE191" i="22"/>
  <c r="CE192" i="22"/>
  <c r="CE193" i="22"/>
  <c r="CE194" i="22"/>
  <c r="CE195" i="22"/>
  <c r="CE196" i="22"/>
  <c r="CE197" i="22"/>
  <c r="CE198" i="22"/>
  <c r="CE199" i="22"/>
  <c r="CE200" i="22"/>
  <c r="CE201" i="22"/>
  <c r="CE202" i="22"/>
  <c r="CE203" i="22"/>
  <c r="CE204" i="22"/>
  <c r="CE205" i="22"/>
  <c r="CE206" i="22"/>
  <c r="CE207" i="22"/>
  <c r="CE208" i="22"/>
  <c r="CE209" i="22"/>
  <c r="CE210" i="22"/>
  <c r="CE211" i="22"/>
  <c r="CE212" i="22"/>
  <c r="CE213" i="22"/>
  <c r="CE214" i="22"/>
  <c r="CE215" i="22"/>
  <c r="CE216" i="22"/>
  <c r="CE217" i="22"/>
  <c r="CE218" i="22"/>
  <c r="CE219" i="22"/>
  <c r="CE220" i="22"/>
  <c r="CE221" i="22"/>
  <c r="CE222" i="22"/>
  <c r="CE223" i="22"/>
  <c r="CE224" i="22"/>
  <c r="CE225" i="22"/>
  <c r="CE226" i="22"/>
  <c r="CE227" i="22"/>
  <c r="CE228" i="22"/>
  <c r="CE229" i="22"/>
  <c r="CE230" i="22"/>
  <c r="CD32" i="22"/>
  <c r="CD33" i="22"/>
  <c r="CD34" i="22"/>
  <c r="CD35" i="22"/>
  <c r="CD36" i="22"/>
  <c r="CD37" i="22"/>
  <c r="CD38" i="22"/>
  <c r="CD39" i="22"/>
  <c r="CD40" i="22"/>
  <c r="CD41" i="22"/>
  <c r="CD42" i="22"/>
  <c r="CD43" i="22"/>
  <c r="CD44" i="22"/>
  <c r="CD45" i="22"/>
  <c r="CD46" i="22"/>
  <c r="CD47" i="22"/>
  <c r="CD48" i="22"/>
  <c r="CD49" i="22"/>
  <c r="CD50" i="22"/>
  <c r="CD51" i="22"/>
  <c r="CD52" i="22"/>
  <c r="CD53" i="22"/>
  <c r="CD54" i="22"/>
  <c r="CD55" i="22"/>
  <c r="CD56" i="22"/>
  <c r="CD57" i="22"/>
  <c r="CD58" i="22"/>
  <c r="CD59" i="22"/>
  <c r="CD60" i="22"/>
  <c r="CD61" i="22"/>
  <c r="CD62" i="22"/>
  <c r="CD63" i="22"/>
  <c r="CD64" i="22"/>
  <c r="CD65" i="22"/>
  <c r="CD66" i="22"/>
  <c r="CD67" i="22"/>
  <c r="CD68" i="22"/>
  <c r="CD69" i="22"/>
  <c r="CD70" i="22"/>
  <c r="CD71" i="22"/>
  <c r="CD72" i="22"/>
  <c r="CD73" i="22"/>
  <c r="CD74" i="22"/>
  <c r="CD75" i="22"/>
  <c r="CD76" i="22"/>
  <c r="CD77" i="22"/>
  <c r="CD78" i="22"/>
  <c r="CD79" i="22"/>
  <c r="CD80" i="22"/>
  <c r="CD81" i="22"/>
  <c r="CD82" i="22"/>
  <c r="CD83" i="22"/>
  <c r="CD84" i="22"/>
  <c r="CD85" i="22"/>
  <c r="CD86" i="22"/>
  <c r="CD87" i="22"/>
  <c r="CD88" i="22"/>
  <c r="CD89" i="22"/>
  <c r="CD90" i="22"/>
  <c r="CD91" i="22"/>
  <c r="CD92" i="22"/>
  <c r="CD93" i="22"/>
  <c r="CD94" i="22"/>
  <c r="CD95" i="22"/>
  <c r="CD96" i="22"/>
  <c r="CD97" i="22"/>
  <c r="CD98" i="22"/>
  <c r="CD99" i="22"/>
  <c r="CD100" i="22"/>
  <c r="CD101" i="22"/>
  <c r="CD102" i="22"/>
  <c r="CD103" i="22"/>
  <c r="CD104" i="22"/>
  <c r="CD105" i="22"/>
  <c r="CD106" i="22"/>
  <c r="CD107" i="22"/>
  <c r="CD108" i="22"/>
  <c r="CD109" i="22"/>
  <c r="CD110" i="22"/>
  <c r="CD111" i="22"/>
  <c r="CD112" i="22"/>
  <c r="CD113" i="22"/>
  <c r="CD114" i="22"/>
  <c r="CD115" i="22"/>
  <c r="CD116" i="22"/>
  <c r="CD117" i="22"/>
  <c r="CD118" i="22"/>
  <c r="CD119" i="22"/>
  <c r="CD120" i="22"/>
  <c r="CD121" i="22"/>
  <c r="CD122" i="22"/>
  <c r="CD123" i="22"/>
  <c r="CD124" i="22"/>
  <c r="CD125" i="22"/>
  <c r="CD126" i="22"/>
  <c r="CD127" i="22"/>
  <c r="CD128" i="22"/>
  <c r="CD129" i="22"/>
  <c r="CD130" i="22"/>
  <c r="CD131" i="22"/>
  <c r="CD132" i="22"/>
  <c r="CD133" i="22"/>
  <c r="CD134" i="22"/>
  <c r="CD135" i="22"/>
  <c r="CD136" i="22"/>
  <c r="CD137" i="22"/>
  <c r="CD138" i="22"/>
  <c r="CD139" i="22"/>
  <c r="CD140" i="22"/>
  <c r="CD141" i="22"/>
  <c r="CD142" i="22"/>
  <c r="CD143" i="22"/>
  <c r="CD144" i="22"/>
  <c r="CD145" i="22"/>
  <c r="CD146" i="22"/>
  <c r="CD147" i="22"/>
  <c r="CD148" i="22"/>
  <c r="CD149" i="22"/>
  <c r="CD150" i="22"/>
  <c r="CD151" i="22"/>
  <c r="CD152" i="22"/>
  <c r="CD153" i="22"/>
  <c r="CD154" i="22"/>
  <c r="CD155" i="22"/>
  <c r="CD156" i="22"/>
  <c r="CD157" i="22"/>
  <c r="CD158" i="22"/>
  <c r="CD159" i="22"/>
  <c r="CD160" i="22"/>
  <c r="CD161" i="22"/>
  <c r="CD162" i="22"/>
  <c r="CD163" i="22"/>
  <c r="CD164" i="22"/>
  <c r="CD165" i="22"/>
  <c r="CD166" i="22"/>
  <c r="CD167" i="22"/>
  <c r="CD168" i="22"/>
  <c r="CD169" i="22"/>
  <c r="CD170" i="22"/>
  <c r="CD171" i="22"/>
  <c r="CD172" i="22"/>
  <c r="CD173" i="22"/>
  <c r="CD174" i="22"/>
  <c r="CD175" i="22"/>
  <c r="CD176" i="22"/>
  <c r="CD177" i="22"/>
  <c r="CD178" i="22"/>
  <c r="CD179" i="22"/>
  <c r="CD180" i="22"/>
  <c r="CD181" i="22"/>
  <c r="CD182" i="22"/>
  <c r="CD183" i="22"/>
  <c r="CD184" i="22"/>
  <c r="CD185" i="22"/>
  <c r="CD186" i="22"/>
  <c r="CD187" i="22"/>
  <c r="CD188" i="22"/>
  <c r="CD189" i="22"/>
  <c r="CD190" i="22"/>
  <c r="CD191" i="22"/>
  <c r="CD192" i="22"/>
  <c r="CD193" i="22"/>
  <c r="CD194" i="22"/>
  <c r="CD195" i="22"/>
  <c r="CD196" i="22"/>
  <c r="CD197" i="22"/>
  <c r="CD198" i="22"/>
  <c r="CD199" i="22"/>
  <c r="CD200" i="22"/>
  <c r="CD201" i="22"/>
  <c r="CD202" i="22"/>
  <c r="CD203" i="22"/>
  <c r="CD204" i="22"/>
  <c r="CD205" i="22"/>
  <c r="CD206" i="22"/>
  <c r="CD207" i="22"/>
  <c r="CD208" i="22"/>
  <c r="CD209" i="22"/>
  <c r="CD210" i="22"/>
  <c r="CD211" i="22"/>
  <c r="CD212" i="22"/>
  <c r="CD213" i="22"/>
  <c r="CD214" i="22"/>
  <c r="CD215" i="22"/>
  <c r="CD216" i="22"/>
  <c r="CD217" i="22"/>
  <c r="CD218" i="22"/>
  <c r="CD219" i="22"/>
  <c r="CD220" i="22"/>
  <c r="CD221" i="22"/>
  <c r="CD222" i="22"/>
  <c r="CD223" i="22"/>
  <c r="CD224" i="22"/>
  <c r="CD225" i="22"/>
  <c r="CD226" i="22"/>
  <c r="CD227" i="22"/>
  <c r="CD228" i="22"/>
  <c r="CD229" i="22"/>
  <c r="CD230" i="22"/>
  <c r="CC32" i="22"/>
  <c r="CC33" i="22"/>
  <c r="CC34" i="22"/>
  <c r="CC35" i="22"/>
  <c r="CC36" i="22"/>
  <c r="CC37" i="22"/>
  <c r="CC38" i="22"/>
  <c r="CC39" i="22"/>
  <c r="CC40" i="22"/>
  <c r="CC41" i="22"/>
  <c r="CC42" i="22"/>
  <c r="CC43" i="22"/>
  <c r="CC44" i="22"/>
  <c r="CC45" i="22"/>
  <c r="CC46" i="22"/>
  <c r="CC47" i="22"/>
  <c r="CC48" i="22"/>
  <c r="CC49" i="22"/>
  <c r="CC50" i="22"/>
  <c r="CC51" i="22"/>
  <c r="CC52" i="22"/>
  <c r="CC53" i="22"/>
  <c r="CC54" i="22"/>
  <c r="CC55" i="22"/>
  <c r="CC56" i="22"/>
  <c r="CC57" i="22"/>
  <c r="CC58" i="22"/>
  <c r="CC59" i="22"/>
  <c r="CC60" i="22"/>
  <c r="CC61" i="22"/>
  <c r="CC62" i="22"/>
  <c r="CC63" i="22"/>
  <c r="CC64" i="22"/>
  <c r="CC65" i="22"/>
  <c r="CC66" i="22"/>
  <c r="CC67" i="22"/>
  <c r="CC68" i="22"/>
  <c r="CC69" i="22"/>
  <c r="CC70" i="22"/>
  <c r="CC71" i="22"/>
  <c r="CC72" i="22"/>
  <c r="CC73" i="22"/>
  <c r="CC74" i="22"/>
  <c r="CC75" i="22"/>
  <c r="CC76" i="22"/>
  <c r="CC77" i="22"/>
  <c r="CC78" i="22"/>
  <c r="CC79" i="22"/>
  <c r="CC80" i="22"/>
  <c r="CC81" i="22"/>
  <c r="CC82" i="22"/>
  <c r="CC83" i="22"/>
  <c r="CC84" i="22"/>
  <c r="CC85" i="22"/>
  <c r="CC86" i="22"/>
  <c r="CC87" i="22"/>
  <c r="CC88" i="22"/>
  <c r="CC89" i="22"/>
  <c r="CC90" i="22"/>
  <c r="CC91" i="22"/>
  <c r="CC92" i="22"/>
  <c r="CC93" i="22"/>
  <c r="CC94" i="22"/>
  <c r="CC95" i="22"/>
  <c r="CC96" i="22"/>
  <c r="CC97" i="22"/>
  <c r="CC98" i="22"/>
  <c r="CC99" i="22"/>
  <c r="CC100" i="22"/>
  <c r="CC101" i="22"/>
  <c r="CC102" i="22"/>
  <c r="CC103" i="22"/>
  <c r="CC104" i="22"/>
  <c r="CC105" i="22"/>
  <c r="CC106" i="22"/>
  <c r="CC107" i="22"/>
  <c r="CC108" i="22"/>
  <c r="CC109" i="22"/>
  <c r="CC110" i="22"/>
  <c r="CC111" i="22"/>
  <c r="CC112" i="22"/>
  <c r="CC113" i="22"/>
  <c r="CC114" i="22"/>
  <c r="CC115" i="22"/>
  <c r="CC116" i="22"/>
  <c r="CC117" i="22"/>
  <c r="CC118" i="22"/>
  <c r="CC119" i="22"/>
  <c r="CC120" i="22"/>
  <c r="CC121" i="22"/>
  <c r="CC122" i="22"/>
  <c r="CC123" i="22"/>
  <c r="CC124" i="22"/>
  <c r="CC125" i="22"/>
  <c r="CC126" i="22"/>
  <c r="CC127" i="22"/>
  <c r="CC128" i="22"/>
  <c r="CC129" i="22"/>
  <c r="CC130" i="22"/>
  <c r="CC131" i="22"/>
  <c r="CC132" i="22"/>
  <c r="CC133" i="22"/>
  <c r="CC134" i="22"/>
  <c r="CC135" i="22"/>
  <c r="CC136" i="22"/>
  <c r="CC137" i="22"/>
  <c r="CC138" i="22"/>
  <c r="CC139" i="22"/>
  <c r="CC140" i="22"/>
  <c r="CC141" i="22"/>
  <c r="CC142" i="22"/>
  <c r="CC143" i="22"/>
  <c r="CC144" i="22"/>
  <c r="CC145" i="22"/>
  <c r="CC146" i="22"/>
  <c r="CC147" i="22"/>
  <c r="CC148" i="22"/>
  <c r="CC149" i="22"/>
  <c r="CC150" i="22"/>
  <c r="CC151" i="22"/>
  <c r="CC152" i="22"/>
  <c r="CC153" i="22"/>
  <c r="CC154" i="22"/>
  <c r="CC155" i="22"/>
  <c r="CC156" i="22"/>
  <c r="CC157" i="22"/>
  <c r="CC158" i="22"/>
  <c r="CC159" i="22"/>
  <c r="CC160" i="22"/>
  <c r="CC161" i="22"/>
  <c r="CC162" i="22"/>
  <c r="CC163" i="22"/>
  <c r="CC164" i="22"/>
  <c r="CC165" i="22"/>
  <c r="CC166" i="22"/>
  <c r="CC167" i="22"/>
  <c r="CC168" i="22"/>
  <c r="CC169" i="22"/>
  <c r="CC170" i="22"/>
  <c r="CC171" i="22"/>
  <c r="CC172" i="22"/>
  <c r="CC173" i="22"/>
  <c r="CC174" i="22"/>
  <c r="CC175" i="22"/>
  <c r="CC176" i="22"/>
  <c r="CC177" i="22"/>
  <c r="CC178" i="22"/>
  <c r="CC179" i="22"/>
  <c r="CC180" i="22"/>
  <c r="CC181" i="22"/>
  <c r="CC182" i="22"/>
  <c r="CC183" i="22"/>
  <c r="CC184" i="22"/>
  <c r="CC185" i="22"/>
  <c r="CC186" i="22"/>
  <c r="CC187" i="22"/>
  <c r="CC188" i="22"/>
  <c r="CC189" i="22"/>
  <c r="CC190" i="22"/>
  <c r="CC191" i="22"/>
  <c r="CC192" i="22"/>
  <c r="CC193" i="22"/>
  <c r="CC194" i="22"/>
  <c r="CC195" i="22"/>
  <c r="CC196" i="22"/>
  <c r="CC197" i="22"/>
  <c r="CC198" i="22"/>
  <c r="CC199" i="22"/>
  <c r="CC200" i="22"/>
  <c r="CC201" i="22"/>
  <c r="CC202" i="22"/>
  <c r="CC203" i="22"/>
  <c r="CC204" i="22"/>
  <c r="CC205" i="22"/>
  <c r="CC206" i="22"/>
  <c r="CC207" i="22"/>
  <c r="CC208" i="22"/>
  <c r="CC209" i="22"/>
  <c r="CC210" i="22"/>
  <c r="CC211" i="22"/>
  <c r="CC212" i="22"/>
  <c r="CC213" i="22"/>
  <c r="CC214" i="22"/>
  <c r="CC215" i="22"/>
  <c r="CC216" i="22"/>
  <c r="CC217" i="22"/>
  <c r="CC218" i="22"/>
  <c r="CC219" i="22"/>
  <c r="CC220" i="22"/>
  <c r="CC221" i="22"/>
  <c r="CC222" i="22"/>
  <c r="CC223" i="22"/>
  <c r="CC224" i="22"/>
  <c r="CC225" i="22"/>
  <c r="CC226" i="22"/>
  <c r="CC227" i="22"/>
  <c r="CC228" i="22"/>
  <c r="CC229" i="22"/>
  <c r="CC230" i="22"/>
  <c r="CQ13" i="22" l="1"/>
  <c r="BR6" i="22" s="1"/>
  <c r="CQ14" i="22"/>
  <c r="BR7" i="22" s="1"/>
  <c r="CQ12" i="22"/>
  <c r="BR5" i="22" s="1"/>
  <c r="CQ11" i="22"/>
  <c r="AZ6" i="22" l="1"/>
  <c r="AZ5" i="22"/>
  <c r="AZ7" i="22"/>
  <c r="BR4" i="22"/>
  <c r="CI230" i="22" l="1"/>
  <c r="CH230" i="22"/>
  <c r="CG230" i="22"/>
  <c r="CB230" i="22"/>
  <c r="CA230" i="22"/>
  <c r="BZ230" i="22"/>
  <c r="BY230" i="22"/>
  <c r="BC230" i="22"/>
  <c r="AR230" i="22"/>
  <c r="CI229" i="22"/>
  <c r="CH229" i="22"/>
  <c r="CG229" i="22"/>
  <c r="CB229" i="22"/>
  <c r="CA229" i="22"/>
  <c r="BZ229" i="22"/>
  <c r="BY229" i="22"/>
  <c r="BC229" i="22"/>
  <c r="AR229" i="22"/>
  <c r="CI228" i="22"/>
  <c r="CH228" i="22"/>
  <c r="CG228" i="22"/>
  <c r="CB228" i="22"/>
  <c r="CA228" i="22"/>
  <c r="BZ228" i="22"/>
  <c r="BY228" i="22"/>
  <c r="BC228" i="22"/>
  <c r="AR228" i="22"/>
  <c r="CI227" i="22"/>
  <c r="CH227" i="22"/>
  <c r="CG227" i="22"/>
  <c r="CB227" i="22"/>
  <c r="CA227" i="22"/>
  <c r="BZ227" i="22"/>
  <c r="BY227" i="22"/>
  <c r="BC227" i="22"/>
  <c r="AR227" i="22"/>
  <c r="CI226" i="22"/>
  <c r="CH226" i="22"/>
  <c r="CG226" i="22"/>
  <c r="CB226" i="22"/>
  <c r="CA226" i="22"/>
  <c r="BZ226" i="22"/>
  <c r="BY226" i="22"/>
  <c r="BC226" i="22"/>
  <c r="AR226" i="22"/>
  <c r="CI225" i="22"/>
  <c r="CH225" i="22"/>
  <c r="CG225" i="22"/>
  <c r="CB225" i="22"/>
  <c r="CA225" i="22"/>
  <c r="BZ225" i="22"/>
  <c r="BY225" i="22"/>
  <c r="BC225" i="22"/>
  <c r="AR225" i="22"/>
  <c r="CI224" i="22"/>
  <c r="CH224" i="22"/>
  <c r="CG224" i="22"/>
  <c r="CB224" i="22"/>
  <c r="CA224" i="22"/>
  <c r="BZ224" i="22"/>
  <c r="BY224" i="22"/>
  <c r="BC224" i="22"/>
  <c r="AR224" i="22"/>
  <c r="CI223" i="22"/>
  <c r="CH223" i="22"/>
  <c r="CG223" i="22"/>
  <c r="CB223" i="22"/>
  <c r="CA223" i="22"/>
  <c r="BZ223" i="22"/>
  <c r="BY223" i="22"/>
  <c r="BC223" i="22"/>
  <c r="AR223" i="22"/>
  <c r="CI222" i="22"/>
  <c r="CH222" i="22"/>
  <c r="CG222" i="22"/>
  <c r="CB222" i="22"/>
  <c r="CA222" i="22"/>
  <c r="BZ222" i="22"/>
  <c r="BY222" i="22"/>
  <c r="BC222" i="22"/>
  <c r="AR222" i="22"/>
  <c r="CI221" i="22"/>
  <c r="CH221" i="22"/>
  <c r="CG221" i="22"/>
  <c r="CB221" i="22"/>
  <c r="CA221" i="22"/>
  <c r="BZ221" i="22"/>
  <c r="BY221" i="22"/>
  <c r="BC221" i="22"/>
  <c r="AR221" i="22"/>
  <c r="CI220" i="22"/>
  <c r="CH220" i="22"/>
  <c r="CG220" i="22"/>
  <c r="CB220" i="22"/>
  <c r="CA220" i="22"/>
  <c r="BZ220" i="22"/>
  <c r="BY220" i="22"/>
  <c r="BC220" i="22"/>
  <c r="AR220" i="22"/>
  <c r="CI219" i="22"/>
  <c r="CH219" i="22"/>
  <c r="CG219" i="22"/>
  <c r="CB219" i="22"/>
  <c r="CA219" i="22"/>
  <c r="BZ219" i="22"/>
  <c r="BY219" i="22"/>
  <c r="BC219" i="22"/>
  <c r="AR219" i="22"/>
  <c r="CI218" i="22"/>
  <c r="CH218" i="22"/>
  <c r="CG218" i="22"/>
  <c r="CB218" i="22"/>
  <c r="CA218" i="22"/>
  <c r="BZ218" i="22"/>
  <c r="BY218" i="22"/>
  <c r="BC218" i="22"/>
  <c r="AR218" i="22"/>
  <c r="CI217" i="22"/>
  <c r="CH217" i="22"/>
  <c r="CG217" i="22"/>
  <c r="CB217" i="22"/>
  <c r="CA217" i="22"/>
  <c r="BZ217" i="22"/>
  <c r="BY217" i="22"/>
  <c r="BC217" i="22"/>
  <c r="AR217" i="22"/>
  <c r="CI216" i="22"/>
  <c r="CH216" i="22"/>
  <c r="CG216" i="22"/>
  <c r="CB216" i="22"/>
  <c r="CA216" i="22"/>
  <c r="BZ216" i="22"/>
  <c r="BY216" i="22"/>
  <c r="BC216" i="22"/>
  <c r="AR216" i="22"/>
  <c r="CI215" i="22"/>
  <c r="CH215" i="22"/>
  <c r="CG215" i="22"/>
  <c r="CB215" i="22"/>
  <c r="CA215" i="22"/>
  <c r="BZ215" i="22"/>
  <c r="BY215" i="22"/>
  <c r="BC215" i="22"/>
  <c r="AR215" i="22"/>
  <c r="CI214" i="22"/>
  <c r="CH214" i="22"/>
  <c r="CG214" i="22"/>
  <c r="CB214" i="22"/>
  <c r="CA214" i="22"/>
  <c r="BZ214" i="22"/>
  <c r="BY214" i="22"/>
  <c r="BC214" i="22"/>
  <c r="AR214" i="22"/>
  <c r="CI213" i="22"/>
  <c r="CH213" i="22"/>
  <c r="CG213" i="22"/>
  <c r="CB213" i="22"/>
  <c r="CA213" i="22"/>
  <c r="BZ213" i="22"/>
  <c r="BY213" i="22"/>
  <c r="BC213" i="22"/>
  <c r="AR213" i="22"/>
  <c r="CI212" i="22"/>
  <c r="CH212" i="22"/>
  <c r="CG212" i="22"/>
  <c r="CB212" i="22"/>
  <c r="CA212" i="22"/>
  <c r="BZ212" i="22"/>
  <c r="BY212" i="22"/>
  <c r="BC212" i="22"/>
  <c r="AR212" i="22"/>
  <c r="CI211" i="22"/>
  <c r="CH211" i="22"/>
  <c r="CG211" i="22"/>
  <c r="CB211" i="22"/>
  <c r="CA211" i="22"/>
  <c r="BZ211" i="22"/>
  <c r="BY211" i="22"/>
  <c r="BC211" i="22"/>
  <c r="AR211" i="22"/>
  <c r="CI210" i="22"/>
  <c r="CH210" i="22"/>
  <c r="CG210" i="22"/>
  <c r="CB210" i="22"/>
  <c r="CA210" i="22"/>
  <c r="BZ210" i="22"/>
  <c r="BY210" i="22"/>
  <c r="BC210" i="22"/>
  <c r="AR210" i="22"/>
  <c r="CI209" i="22"/>
  <c r="CH209" i="22"/>
  <c r="CG209" i="22"/>
  <c r="CB209" i="22"/>
  <c r="CA209" i="22"/>
  <c r="BZ209" i="22"/>
  <c r="BY209" i="22"/>
  <c r="BC209" i="22"/>
  <c r="AR209" i="22"/>
  <c r="CI208" i="22"/>
  <c r="CH208" i="22"/>
  <c r="CG208" i="22"/>
  <c r="CB208" i="22"/>
  <c r="CA208" i="22"/>
  <c r="BZ208" i="22"/>
  <c r="BY208" i="22"/>
  <c r="BC208" i="22"/>
  <c r="AR208" i="22"/>
  <c r="CI207" i="22"/>
  <c r="CH207" i="22"/>
  <c r="CG207" i="22"/>
  <c r="CB207" i="22"/>
  <c r="CA207" i="22"/>
  <c r="BZ207" i="22"/>
  <c r="BY207" i="22"/>
  <c r="BC207" i="22"/>
  <c r="AR207" i="22"/>
  <c r="CI206" i="22"/>
  <c r="CH206" i="22"/>
  <c r="CG206" i="22"/>
  <c r="CB206" i="22"/>
  <c r="CA206" i="22"/>
  <c r="BZ206" i="22"/>
  <c r="BY206" i="22"/>
  <c r="BC206" i="22"/>
  <c r="AR206" i="22"/>
  <c r="CI205" i="22"/>
  <c r="CH205" i="22"/>
  <c r="CG205" i="22"/>
  <c r="CB205" i="22"/>
  <c r="CA205" i="22"/>
  <c r="BZ205" i="22"/>
  <c r="BY205" i="22"/>
  <c r="BC205" i="22"/>
  <c r="AR205" i="22"/>
  <c r="CI204" i="22"/>
  <c r="CH204" i="22"/>
  <c r="CG204" i="22"/>
  <c r="CB204" i="22"/>
  <c r="CA204" i="22"/>
  <c r="BZ204" i="22"/>
  <c r="BY204" i="22"/>
  <c r="BC204" i="22"/>
  <c r="AR204" i="22"/>
  <c r="CI203" i="22"/>
  <c r="CH203" i="22"/>
  <c r="CG203" i="22"/>
  <c r="CB203" i="22"/>
  <c r="CA203" i="22"/>
  <c r="BZ203" i="22"/>
  <c r="BY203" i="22"/>
  <c r="BC203" i="22"/>
  <c r="AR203" i="22"/>
  <c r="CI202" i="22"/>
  <c r="CH202" i="22"/>
  <c r="CG202" i="22"/>
  <c r="CB202" i="22"/>
  <c r="CA202" i="22"/>
  <c r="BZ202" i="22"/>
  <c r="BY202" i="22"/>
  <c r="BC202" i="22"/>
  <c r="AR202" i="22"/>
  <c r="CI201" i="22"/>
  <c r="CH201" i="22"/>
  <c r="CG201" i="22"/>
  <c r="CB201" i="22"/>
  <c r="CA201" i="22"/>
  <c r="BZ201" i="22"/>
  <c r="BY201" i="22"/>
  <c r="BC201" i="22"/>
  <c r="AR201" i="22"/>
  <c r="CI200" i="22"/>
  <c r="CH200" i="22"/>
  <c r="CG200" i="22"/>
  <c r="CB200" i="22"/>
  <c r="CA200" i="22"/>
  <c r="BZ200" i="22"/>
  <c r="BY200" i="22"/>
  <c r="BC200" i="22"/>
  <c r="AR200" i="22"/>
  <c r="CI199" i="22"/>
  <c r="CH199" i="22"/>
  <c r="CG199" i="22"/>
  <c r="CB199" i="22"/>
  <c r="CA199" i="22"/>
  <c r="BZ199" i="22"/>
  <c r="BY199" i="22"/>
  <c r="BC199" i="22"/>
  <c r="AR199" i="22"/>
  <c r="CI198" i="22"/>
  <c r="CH198" i="22"/>
  <c r="CG198" i="22"/>
  <c r="CB198" i="22"/>
  <c r="CA198" i="22"/>
  <c r="BZ198" i="22"/>
  <c r="BY198" i="22"/>
  <c r="BC198" i="22"/>
  <c r="AR198" i="22"/>
  <c r="CI197" i="22"/>
  <c r="CH197" i="22"/>
  <c r="CG197" i="22"/>
  <c r="CB197" i="22"/>
  <c r="CA197" i="22"/>
  <c r="BZ197" i="22"/>
  <c r="BY197" i="22"/>
  <c r="BC197" i="22"/>
  <c r="AR197" i="22"/>
  <c r="CI196" i="22"/>
  <c r="CH196" i="22"/>
  <c r="CG196" i="22"/>
  <c r="CB196" i="22"/>
  <c r="CA196" i="22"/>
  <c r="BZ196" i="22"/>
  <c r="BY196" i="22"/>
  <c r="BC196" i="22"/>
  <c r="AR196" i="22"/>
  <c r="CI195" i="22"/>
  <c r="CH195" i="22"/>
  <c r="CG195" i="22"/>
  <c r="CB195" i="22"/>
  <c r="CA195" i="22"/>
  <c r="BZ195" i="22"/>
  <c r="BY195" i="22"/>
  <c r="BC195" i="22"/>
  <c r="AR195" i="22"/>
  <c r="CI194" i="22"/>
  <c r="CH194" i="22"/>
  <c r="CG194" i="22"/>
  <c r="CB194" i="22"/>
  <c r="CA194" i="22"/>
  <c r="BZ194" i="22"/>
  <c r="BY194" i="22"/>
  <c r="BC194" i="22"/>
  <c r="AR194" i="22"/>
  <c r="CI193" i="22"/>
  <c r="CH193" i="22"/>
  <c r="CG193" i="22"/>
  <c r="CB193" i="22"/>
  <c r="CA193" i="22"/>
  <c r="BZ193" i="22"/>
  <c r="BY193" i="22"/>
  <c r="BC193" i="22"/>
  <c r="AR193" i="22"/>
  <c r="CI192" i="22"/>
  <c r="CH192" i="22"/>
  <c r="CG192" i="22"/>
  <c r="CB192" i="22"/>
  <c r="CA192" i="22"/>
  <c r="BZ192" i="22"/>
  <c r="BY192" i="22"/>
  <c r="BC192" i="22"/>
  <c r="AR192" i="22"/>
  <c r="CI191" i="22"/>
  <c r="CH191" i="22"/>
  <c r="CG191" i="22"/>
  <c r="CB191" i="22"/>
  <c r="CA191" i="22"/>
  <c r="BZ191" i="22"/>
  <c r="BY191" i="22"/>
  <c r="BC191" i="22"/>
  <c r="AR191" i="22"/>
  <c r="CI190" i="22"/>
  <c r="CH190" i="22"/>
  <c r="CG190" i="22"/>
  <c r="CB190" i="22"/>
  <c r="CA190" i="22"/>
  <c r="BZ190" i="22"/>
  <c r="BY190" i="22"/>
  <c r="BC190" i="22"/>
  <c r="AR190" i="22"/>
  <c r="CI189" i="22"/>
  <c r="CH189" i="22"/>
  <c r="CG189" i="22"/>
  <c r="CB189" i="22"/>
  <c r="CA189" i="22"/>
  <c r="BZ189" i="22"/>
  <c r="BY189" i="22"/>
  <c r="BC189" i="22"/>
  <c r="AR189" i="22"/>
  <c r="CI188" i="22"/>
  <c r="CH188" i="22"/>
  <c r="CG188" i="22"/>
  <c r="CB188" i="22"/>
  <c r="CA188" i="22"/>
  <c r="BZ188" i="22"/>
  <c r="BY188" i="22"/>
  <c r="BC188" i="22"/>
  <c r="AR188" i="22"/>
  <c r="CI187" i="22"/>
  <c r="CH187" i="22"/>
  <c r="CG187" i="22"/>
  <c r="CB187" i="22"/>
  <c r="CA187" i="22"/>
  <c r="BZ187" i="22"/>
  <c r="BY187" i="22"/>
  <c r="BC187" i="22"/>
  <c r="AR187" i="22"/>
  <c r="CI186" i="22"/>
  <c r="CH186" i="22"/>
  <c r="CG186" i="22"/>
  <c r="CB186" i="22"/>
  <c r="CA186" i="22"/>
  <c r="BZ186" i="22"/>
  <c r="BY186" i="22"/>
  <c r="BC186" i="22"/>
  <c r="AR186" i="22"/>
  <c r="CI185" i="22"/>
  <c r="CH185" i="22"/>
  <c r="CG185" i="22"/>
  <c r="CB185" i="22"/>
  <c r="CA185" i="22"/>
  <c r="BZ185" i="22"/>
  <c r="BY185" i="22"/>
  <c r="BC185" i="22"/>
  <c r="AR185" i="22"/>
  <c r="CI184" i="22"/>
  <c r="CH184" i="22"/>
  <c r="CG184" i="22"/>
  <c r="CB184" i="22"/>
  <c r="CA184" i="22"/>
  <c r="BZ184" i="22"/>
  <c r="BY184" i="22"/>
  <c r="BC184" i="22"/>
  <c r="AR184" i="22"/>
  <c r="CI183" i="22"/>
  <c r="CH183" i="22"/>
  <c r="CG183" i="22"/>
  <c r="CB183" i="22"/>
  <c r="CA183" i="22"/>
  <c r="BZ183" i="22"/>
  <c r="BY183" i="22"/>
  <c r="BC183" i="22"/>
  <c r="AR183" i="22"/>
  <c r="CI182" i="22"/>
  <c r="CH182" i="22"/>
  <c r="CG182" i="22"/>
  <c r="CB182" i="22"/>
  <c r="CA182" i="22"/>
  <c r="BZ182" i="22"/>
  <c r="BY182" i="22"/>
  <c r="BC182" i="22"/>
  <c r="AR182" i="22"/>
  <c r="CI181" i="22"/>
  <c r="CH181" i="22"/>
  <c r="CG181" i="22"/>
  <c r="CB181" i="22"/>
  <c r="CA181" i="22"/>
  <c r="BZ181" i="22"/>
  <c r="BY181" i="22"/>
  <c r="BC181" i="22"/>
  <c r="AR181" i="22"/>
  <c r="CI180" i="22"/>
  <c r="CH180" i="22"/>
  <c r="CG180" i="22"/>
  <c r="CB180" i="22"/>
  <c r="CA180" i="22"/>
  <c r="BZ180" i="22"/>
  <c r="BY180" i="22"/>
  <c r="BC180" i="22"/>
  <c r="AR180" i="22"/>
  <c r="CI179" i="22"/>
  <c r="CH179" i="22"/>
  <c r="CG179" i="22"/>
  <c r="CB179" i="22"/>
  <c r="CA179" i="22"/>
  <c r="BZ179" i="22"/>
  <c r="BY179" i="22"/>
  <c r="BC179" i="22"/>
  <c r="AR179" i="22"/>
  <c r="CI178" i="22"/>
  <c r="CH178" i="22"/>
  <c r="CG178" i="22"/>
  <c r="CB178" i="22"/>
  <c r="CA178" i="22"/>
  <c r="BZ178" i="22"/>
  <c r="BY178" i="22"/>
  <c r="BC178" i="22"/>
  <c r="AR178" i="22"/>
  <c r="CI177" i="22"/>
  <c r="CH177" i="22"/>
  <c r="CG177" i="22"/>
  <c r="CB177" i="22"/>
  <c r="CA177" i="22"/>
  <c r="BZ177" i="22"/>
  <c r="BY177" i="22"/>
  <c r="BC177" i="22"/>
  <c r="AR177" i="22"/>
  <c r="CI176" i="22"/>
  <c r="CH176" i="22"/>
  <c r="CG176" i="22"/>
  <c r="CB176" i="22"/>
  <c r="CA176" i="22"/>
  <c r="BZ176" i="22"/>
  <c r="BY176" i="22"/>
  <c r="BC176" i="22"/>
  <c r="AR176" i="22"/>
  <c r="CI175" i="22"/>
  <c r="CH175" i="22"/>
  <c r="CG175" i="22"/>
  <c r="CB175" i="22"/>
  <c r="CA175" i="22"/>
  <c r="BZ175" i="22"/>
  <c r="BY175" i="22"/>
  <c r="BC175" i="22"/>
  <c r="AR175" i="22"/>
  <c r="CI174" i="22"/>
  <c r="CH174" i="22"/>
  <c r="CG174" i="22"/>
  <c r="CB174" i="22"/>
  <c r="CA174" i="22"/>
  <c r="BZ174" i="22"/>
  <c r="BY174" i="22"/>
  <c r="BC174" i="22"/>
  <c r="AR174" i="22"/>
  <c r="CI173" i="22"/>
  <c r="CH173" i="22"/>
  <c r="CG173" i="22"/>
  <c r="CB173" i="22"/>
  <c r="CA173" i="22"/>
  <c r="BZ173" i="22"/>
  <c r="BY173" i="22"/>
  <c r="BC173" i="22"/>
  <c r="AR173" i="22"/>
  <c r="CI172" i="22"/>
  <c r="CH172" i="22"/>
  <c r="CG172" i="22"/>
  <c r="CB172" i="22"/>
  <c r="CA172" i="22"/>
  <c r="BZ172" i="22"/>
  <c r="BY172" i="22"/>
  <c r="BC172" i="22"/>
  <c r="AR172" i="22"/>
  <c r="CI171" i="22"/>
  <c r="CH171" i="22"/>
  <c r="CG171" i="22"/>
  <c r="CB171" i="22"/>
  <c r="CA171" i="22"/>
  <c r="BZ171" i="22"/>
  <c r="BY171" i="22"/>
  <c r="BC171" i="22"/>
  <c r="AR171" i="22"/>
  <c r="CI170" i="22"/>
  <c r="CH170" i="22"/>
  <c r="CG170" i="22"/>
  <c r="CB170" i="22"/>
  <c r="CA170" i="22"/>
  <c r="BZ170" i="22"/>
  <c r="BY170" i="22"/>
  <c r="BC170" i="22"/>
  <c r="AR170" i="22"/>
  <c r="CI169" i="22"/>
  <c r="CH169" i="22"/>
  <c r="CG169" i="22"/>
  <c r="CB169" i="22"/>
  <c r="CA169" i="22"/>
  <c r="BZ169" i="22"/>
  <c r="BY169" i="22"/>
  <c r="BC169" i="22"/>
  <c r="AR169" i="22"/>
  <c r="CI168" i="22"/>
  <c r="CH168" i="22"/>
  <c r="CG168" i="22"/>
  <c r="CB168" i="22"/>
  <c r="CA168" i="22"/>
  <c r="BZ168" i="22"/>
  <c r="BY168" i="22"/>
  <c r="BC168" i="22"/>
  <c r="AR168" i="22"/>
  <c r="CI167" i="22"/>
  <c r="CH167" i="22"/>
  <c r="CG167" i="22"/>
  <c r="CB167" i="22"/>
  <c r="CA167" i="22"/>
  <c r="BZ167" i="22"/>
  <c r="BY167" i="22"/>
  <c r="BC167" i="22"/>
  <c r="AR167" i="22"/>
  <c r="CI166" i="22"/>
  <c r="CH166" i="22"/>
  <c r="CG166" i="22"/>
  <c r="CB166" i="22"/>
  <c r="CA166" i="22"/>
  <c r="BZ166" i="22"/>
  <c r="BY166" i="22"/>
  <c r="BC166" i="22"/>
  <c r="AR166" i="22"/>
  <c r="CI165" i="22"/>
  <c r="CH165" i="22"/>
  <c r="CG165" i="22"/>
  <c r="CB165" i="22"/>
  <c r="CA165" i="22"/>
  <c r="BZ165" i="22"/>
  <c r="BY165" i="22"/>
  <c r="BC165" i="22"/>
  <c r="AR165" i="22"/>
  <c r="CI164" i="22"/>
  <c r="CH164" i="22"/>
  <c r="CG164" i="22"/>
  <c r="CB164" i="22"/>
  <c r="CA164" i="22"/>
  <c r="BZ164" i="22"/>
  <c r="BY164" i="22"/>
  <c r="BC164" i="22"/>
  <c r="AR164" i="22"/>
  <c r="CI163" i="22"/>
  <c r="CH163" i="22"/>
  <c r="CG163" i="22"/>
  <c r="CB163" i="22"/>
  <c r="CA163" i="22"/>
  <c r="BZ163" i="22"/>
  <c r="BY163" i="22"/>
  <c r="BC163" i="22"/>
  <c r="AR163" i="22"/>
  <c r="CI162" i="22"/>
  <c r="CH162" i="22"/>
  <c r="CG162" i="22"/>
  <c r="CB162" i="22"/>
  <c r="CA162" i="22"/>
  <c r="BZ162" i="22"/>
  <c r="BY162" i="22"/>
  <c r="BC162" i="22"/>
  <c r="AR162" i="22"/>
  <c r="CI161" i="22"/>
  <c r="CH161" i="22"/>
  <c r="CG161" i="22"/>
  <c r="CB161" i="22"/>
  <c r="CA161" i="22"/>
  <c r="BZ161" i="22"/>
  <c r="BY161" i="22"/>
  <c r="BC161" i="22"/>
  <c r="AR161" i="22"/>
  <c r="CI160" i="22"/>
  <c r="CH160" i="22"/>
  <c r="CG160" i="22"/>
  <c r="CB160" i="22"/>
  <c r="CA160" i="22"/>
  <c r="BZ160" i="22"/>
  <c r="BY160" i="22"/>
  <c r="BC160" i="22"/>
  <c r="AR160" i="22"/>
  <c r="CI159" i="22"/>
  <c r="CH159" i="22"/>
  <c r="CG159" i="22"/>
  <c r="CB159" i="22"/>
  <c r="CA159" i="22"/>
  <c r="BZ159" i="22"/>
  <c r="BY159" i="22"/>
  <c r="BC159" i="22"/>
  <c r="AR159" i="22"/>
  <c r="CI158" i="22"/>
  <c r="CH158" i="22"/>
  <c r="CG158" i="22"/>
  <c r="CB158" i="22"/>
  <c r="CA158" i="22"/>
  <c r="BZ158" i="22"/>
  <c r="BY158" i="22"/>
  <c r="BC158" i="22"/>
  <c r="AR158" i="22"/>
  <c r="CI157" i="22"/>
  <c r="CH157" i="22"/>
  <c r="CG157" i="22"/>
  <c r="CB157" i="22"/>
  <c r="CA157" i="22"/>
  <c r="BZ157" i="22"/>
  <c r="BY157" i="22"/>
  <c r="BC157" i="22"/>
  <c r="AR157" i="22"/>
  <c r="CI156" i="22"/>
  <c r="CH156" i="22"/>
  <c r="CG156" i="22"/>
  <c r="CB156" i="22"/>
  <c r="CA156" i="22"/>
  <c r="BZ156" i="22"/>
  <c r="BY156" i="22"/>
  <c r="BC156" i="22"/>
  <c r="AR156" i="22"/>
  <c r="CI155" i="22"/>
  <c r="CH155" i="22"/>
  <c r="CG155" i="22"/>
  <c r="CB155" i="22"/>
  <c r="CA155" i="22"/>
  <c r="BZ155" i="22"/>
  <c r="BY155" i="22"/>
  <c r="BC155" i="22"/>
  <c r="AR155" i="22"/>
  <c r="CI154" i="22"/>
  <c r="CH154" i="22"/>
  <c r="CG154" i="22"/>
  <c r="CB154" i="22"/>
  <c r="CA154" i="22"/>
  <c r="BZ154" i="22"/>
  <c r="BY154" i="22"/>
  <c r="BC154" i="22"/>
  <c r="AR154" i="22"/>
  <c r="CI153" i="22"/>
  <c r="CH153" i="22"/>
  <c r="CG153" i="22"/>
  <c r="CB153" i="22"/>
  <c r="CA153" i="22"/>
  <c r="BZ153" i="22"/>
  <c r="BY153" i="22"/>
  <c r="BC153" i="22"/>
  <c r="AR153" i="22"/>
  <c r="CI152" i="22"/>
  <c r="CH152" i="22"/>
  <c r="CG152" i="22"/>
  <c r="CB152" i="22"/>
  <c r="CA152" i="22"/>
  <c r="BZ152" i="22"/>
  <c r="BY152" i="22"/>
  <c r="BC152" i="22"/>
  <c r="AR152" i="22"/>
  <c r="CI151" i="22"/>
  <c r="CH151" i="22"/>
  <c r="CG151" i="22"/>
  <c r="CB151" i="22"/>
  <c r="CA151" i="22"/>
  <c r="BZ151" i="22"/>
  <c r="BY151" i="22"/>
  <c r="BC151" i="22"/>
  <c r="AR151" i="22"/>
  <c r="CI150" i="22"/>
  <c r="CH150" i="22"/>
  <c r="CG150" i="22"/>
  <c r="CB150" i="22"/>
  <c r="CA150" i="22"/>
  <c r="BZ150" i="22"/>
  <c r="BY150" i="22"/>
  <c r="BC150" i="22"/>
  <c r="AR150" i="22"/>
  <c r="CI149" i="22"/>
  <c r="CH149" i="22"/>
  <c r="CG149" i="22"/>
  <c r="CB149" i="22"/>
  <c r="CA149" i="22"/>
  <c r="BZ149" i="22"/>
  <c r="BY149" i="22"/>
  <c r="BC149" i="22"/>
  <c r="AR149" i="22"/>
  <c r="CI148" i="22"/>
  <c r="CH148" i="22"/>
  <c r="CG148" i="22"/>
  <c r="CB148" i="22"/>
  <c r="CA148" i="22"/>
  <c r="BZ148" i="22"/>
  <c r="BY148" i="22"/>
  <c r="BC148" i="22"/>
  <c r="AR148" i="22"/>
  <c r="CI147" i="22"/>
  <c r="CH147" i="22"/>
  <c r="CG147" i="22"/>
  <c r="CB147" i="22"/>
  <c r="CA147" i="22"/>
  <c r="BZ147" i="22"/>
  <c r="BY147" i="22"/>
  <c r="BC147" i="22"/>
  <c r="AR147" i="22"/>
  <c r="CI146" i="22"/>
  <c r="CH146" i="22"/>
  <c r="CG146" i="22"/>
  <c r="CB146" i="22"/>
  <c r="CA146" i="22"/>
  <c r="BZ146" i="22"/>
  <c r="BY146" i="22"/>
  <c r="BC146" i="22"/>
  <c r="AR146" i="22"/>
  <c r="CI145" i="22"/>
  <c r="CH145" i="22"/>
  <c r="CG145" i="22"/>
  <c r="CB145" i="22"/>
  <c r="CA145" i="22"/>
  <c r="BZ145" i="22"/>
  <c r="BY145" i="22"/>
  <c r="BC145" i="22"/>
  <c r="AR145" i="22"/>
  <c r="CI144" i="22"/>
  <c r="CH144" i="22"/>
  <c r="CG144" i="22"/>
  <c r="CB144" i="22"/>
  <c r="CA144" i="22"/>
  <c r="BZ144" i="22"/>
  <c r="BY144" i="22"/>
  <c r="BC144" i="22"/>
  <c r="AR144" i="22"/>
  <c r="CI143" i="22"/>
  <c r="CH143" i="22"/>
  <c r="CG143" i="22"/>
  <c r="CB143" i="22"/>
  <c r="CA143" i="22"/>
  <c r="BZ143" i="22"/>
  <c r="BY143" i="22"/>
  <c r="BC143" i="22"/>
  <c r="AR143" i="22"/>
  <c r="CI142" i="22"/>
  <c r="CH142" i="22"/>
  <c r="CG142" i="22"/>
  <c r="CB142" i="22"/>
  <c r="CA142" i="22"/>
  <c r="BZ142" i="22"/>
  <c r="BY142" i="22"/>
  <c r="BC142" i="22"/>
  <c r="AR142" i="22"/>
  <c r="CI141" i="22"/>
  <c r="CH141" i="22"/>
  <c r="CG141" i="22"/>
  <c r="CB141" i="22"/>
  <c r="CA141" i="22"/>
  <c r="BZ141" i="22"/>
  <c r="BY141" i="22"/>
  <c r="BC141" i="22"/>
  <c r="AR141" i="22"/>
  <c r="CI140" i="22"/>
  <c r="CH140" i="22"/>
  <c r="CG140" i="22"/>
  <c r="CB140" i="22"/>
  <c r="CA140" i="22"/>
  <c r="BZ140" i="22"/>
  <c r="BY140" i="22"/>
  <c r="BC140" i="22"/>
  <c r="AR140" i="22"/>
  <c r="CI139" i="22"/>
  <c r="CH139" i="22"/>
  <c r="CG139" i="22"/>
  <c r="CB139" i="22"/>
  <c r="CA139" i="22"/>
  <c r="BZ139" i="22"/>
  <c r="BY139" i="22"/>
  <c r="BC139" i="22"/>
  <c r="AR139" i="22"/>
  <c r="CI138" i="22"/>
  <c r="CH138" i="22"/>
  <c r="CG138" i="22"/>
  <c r="CB138" i="22"/>
  <c r="CA138" i="22"/>
  <c r="BZ138" i="22"/>
  <c r="BY138" i="22"/>
  <c r="BC138" i="22"/>
  <c r="AR138" i="22"/>
  <c r="CI137" i="22"/>
  <c r="CH137" i="22"/>
  <c r="CG137" i="22"/>
  <c r="CB137" i="22"/>
  <c r="CA137" i="22"/>
  <c r="BZ137" i="22"/>
  <c r="BY137" i="22"/>
  <c r="BC137" i="22"/>
  <c r="AR137" i="22"/>
  <c r="CI136" i="22"/>
  <c r="CH136" i="22"/>
  <c r="CG136" i="22"/>
  <c r="CB136" i="22"/>
  <c r="CA136" i="22"/>
  <c r="BZ136" i="22"/>
  <c r="BY136" i="22"/>
  <c r="BC136" i="22"/>
  <c r="AR136" i="22"/>
  <c r="CI135" i="22"/>
  <c r="CH135" i="22"/>
  <c r="CG135" i="22"/>
  <c r="CB135" i="22"/>
  <c r="CA135" i="22"/>
  <c r="BZ135" i="22"/>
  <c r="BY135" i="22"/>
  <c r="BC135" i="22"/>
  <c r="AR135" i="22"/>
  <c r="CI134" i="22"/>
  <c r="CH134" i="22"/>
  <c r="CG134" i="22"/>
  <c r="CB134" i="22"/>
  <c r="CA134" i="22"/>
  <c r="BZ134" i="22"/>
  <c r="BY134" i="22"/>
  <c r="BC134" i="22"/>
  <c r="AR134" i="22"/>
  <c r="CI133" i="22"/>
  <c r="CH133" i="22"/>
  <c r="CG133" i="22"/>
  <c r="CB133" i="22"/>
  <c r="CA133" i="22"/>
  <c r="BZ133" i="22"/>
  <c r="BY133" i="22"/>
  <c r="BC133" i="22"/>
  <c r="AR133" i="22"/>
  <c r="CI132" i="22"/>
  <c r="CH132" i="22"/>
  <c r="CG132" i="22"/>
  <c r="CB132" i="22"/>
  <c r="CA132" i="22"/>
  <c r="BZ132" i="22"/>
  <c r="BY132" i="22"/>
  <c r="BC132" i="22"/>
  <c r="AR132" i="22"/>
  <c r="CI131" i="22"/>
  <c r="CH131" i="22"/>
  <c r="CG131" i="22"/>
  <c r="CB131" i="22"/>
  <c r="CA131" i="22"/>
  <c r="BZ131" i="22"/>
  <c r="BY131" i="22"/>
  <c r="BC131" i="22"/>
  <c r="AR131" i="22"/>
  <c r="CI130" i="22"/>
  <c r="CH130" i="22"/>
  <c r="CG130" i="22"/>
  <c r="CB130" i="22"/>
  <c r="CA130" i="22"/>
  <c r="BZ130" i="22"/>
  <c r="BY130" i="22"/>
  <c r="BC130" i="22"/>
  <c r="AR130" i="22"/>
  <c r="CI129" i="22"/>
  <c r="CH129" i="22"/>
  <c r="CG129" i="22"/>
  <c r="CB129" i="22"/>
  <c r="CA129" i="22"/>
  <c r="BZ129" i="22"/>
  <c r="BY129" i="22"/>
  <c r="BC129" i="22"/>
  <c r="AR129" i="22"/>
  <c r="CI128" i="22"/>
  <c r="CH128" i="22"/>
  <c r="CG128" i="22"/>
  <c r="CB128" i="22"/>
  <c r="CA128" i="22"/>
  <c r="BZ128" i="22"/>
  <c r="BY128" i="22"/>
  <c r="BC128" i="22"/>
  <c r="AR128" i="22"/>
  <c r="CI127" i="22"/>
  <c r="CH127" i="22"/>
  <c r="CG127" i="22"/>
  <c r="CB127" i="22"/>
  <c r="CA127" i="22"/>
  <c r="BZ127" i="22"/>
  <c r="BY127" i="22"/>
  <c r="BC127" i="22"/>
  <c r="AR127" i="22"/>
  <c r="CI126" i="22"/>
  <c r="CH126" i="22"/>
  <c r="CG126" i="22"/>
  <c r="CB126" i="22"/>
  <c r="CA126" i="22"/>
  <c r="BZ126" i="22"/>
  <c r="BY126" i="22"/>
  <c r="BC126" i="22"/>
  <c r="AR126" i="22"/>
  <c r="CI125" i="22"/>
  <c r="CH125" i="22"/>
  <c r="CG125" i="22"/>
  <c r="CB125" i="22"/>
  <c r="CA125" i="22"/>
  <c r="BZ125" i="22"/>
  <c r="BY125" i="22"/>
  <c r="BC125" i="22"/>
  <c r="AR125" i="22"/>
  <c r="CI124" i="22"/>
  <c r="CH124" i="22"/>
  <c r="CG124" i="22"/>
  <c r="CB124" i="22"/>
  <c r="CA124" i="22"/>
  <c r="BZ124" i="22"/>
  <c r="BY124" i="22"/>
  <c r="BC124" i="22"/>
  <c r="AR124" i="22"/>
  <c r="CI123" i="22"/>
  <c r="CH123" i="22"/>
  <c r="CG123" i="22"/>
  <c r="CB123" i="22"/>
  <c r="CA123" i="22"/>
  <c r="BZ123" i="22"/>
  <c r="BY123" i="22"/>
  <c r="BC123" i="22"/>
  <c r="AR123" i="22"/>
  <c r="CI122" i="22"/>
  <c r="CH122" i="22"/>
  <c r="CG122" i="22"/>
  <c r="CB122" i="22"/>
  <c r="CA122" i="22"/>
  <c r="BZ122" i="22"/>
  <c r="BY122" i="22"/>
  <c r="BC122" i="22"/>
  <c r="AR122" i="22"/>
  <c r="CI121" i="22"/>
  <c r="CH121" i="22"/>
  <c r="CG121" i="22"/>
  <c r="CB121" i="22"/>
  <c r="CA121" i="22"/>
  <c r="BZ121" i="22"/>
  <c r="BY121" i="22"/>
  <c r="BC121" i="22"/>
  <c r="AR121" i="22"/>
  <c r="CI120" i="22"/>
  <c r="CH120" i="22"/>
  <c r="CG120" i="22"/>
  <c r="CB120" i="22"/>
  <c r="CA120" i="22"/>
  <c r="BZ120" i="22"/>
  <c r="BY120" i="22"/>
  <c r="BC120" i="22"/>
  <c r="AR120" i="22"/>
  <c r="CI119" i="22"/>
  <c r="CH119" i="22"/>
  <c r="CG119" i="22"/>
  <c r="CB119" i="22"/>
  <c r="CA119" i="22"/>
  <c r="BZ119" i="22"/>
  <c r="BY119" i="22"/>
  <c r="BC119" i="22"/>
  <c r="AR119" i="22"/>
  <c r="CI118" i="22"/>
  <c r="CH118" i="22"/>
  <c r="CG118" i="22"/>
  <c r="CB118" i="22"/>
  <c r="CA118" i="22"/>
  <c r="BZ118" i="22"/>
  <c r="BY118" i="22"/>
  <c r="BC118" i="22"/>
  <c r="AR118" i="22"/>
  <c r="CI117" i="22"/>
  <c r="CH117" i="22"/>
  <c r="CG117" i="22"/>
  <c r="CB117" i="22"/>
  <c r="CA117" i="22"/>
  <c r="BZ117" i="22"/>
  <c r="BY117" i="22"/>
  <c r="BC117" i="22"/>
  <c r="AR117" i="22"/>
  <c r="CI116" i="22"/>
  <c r="CH116" i="22"/>
  <c r="CG116" i="22"/>
  <c r="CB116" i="22"/>
  <c r="CA116" i="22"/>
  <c r="BZ116" i="22"/>
  <c r="BY116" i="22"/>
  <c r="BC116" i="22"/>
  <c r="AR116" i="22"/>
  <c r="CI115" i="22"/>
  <c r="CH115" i="22"/>
  <c r="CG115" i="22"/>
  <c r="CB115" i="22"/>
  <c r="CA115" i="22"/>
  <c r="BZ115" i="22"/>
  <c r="BY115" i="22"/>
  <c r="BC115" i="22"/>
  <c r="AR115" i="22"/>
  <c r="CI114" i="22"/>
  <c r="CH114" i="22"/>
  <c r="CG114" i="22"/>
  <c r="CB114" i="22"/>
  <c r="CA114" i="22"/>
  <c r="BZ114" i="22"/>
  <c r="BY114" i="22"/>
  <c r="BC114" i="22"/>
  <c r="AR114" i="22"/>
  <c r="CI113" i="22"/>
  <c r="CH113" i="22"/>
  <c r="CG113" i="22"/>
  <c r="CB113" i="22"/>
  <c r="CA113" i="22"/>
  <c r="BZ113" i="22"/>
  <c r="BY113" i="22"/>
  <c r="BC113" i="22"/>
  <c r="AR113" i="22"/>
  <c r="CI112" i="22"/>
  <c r="CH112" i="22"/>
  <c r="CG112" i="22"/>
  <c r="CB112" i="22"/>
  <c r="CA112" i="22"/>
  <c r="BZ112" i="22"/>
  <c r="BY112" i="22"/>
  <c r="BC112" i="22"/>
  <c r="AR112" i="22"/>
  <c r="CI111" i="22"/>
  <c r="CH111" i="22"/>
  <c r="CG111" i="22"/>
  <c r="CB111" i="22"/>
  <c r="CA111" i="22"/>
  <c r="BZ111" i="22"/>
  <c r="BY111" i="22"/>
  <c r="BC111" i="22"/>
  <c r="AR111" i="22"/>
  <c r="CI110" i="22"/>
  <c r="CH110" i="22"/>
  <c r="CG110" i="22"/>
  <c r="CB110" i="22"/>
  <c r="CA110" i="22"/>
  <c r="BZ110" i="22"/>
  <c r="BY110" i="22"/>
  <c r="BC110" i="22"/>
  <c r="AR110" i="22"/>
  <c r="CI109" i="22"/>
  <c r="CH109" i="22"/>
  <c r="CG109" i="22"/>
  <c r="CB109" i="22"/>
  <c r="CA109" i="22"/>
  <c r="BZ109" i="22"/>
  <c r="BY109" i="22"/>
  <c r="BC109" i="22"/>
  <c r="AR109" i="22"/>
  <c r="CI108" i="22"/>
  <c r="CH108" i="22"/>
  <c r="CG108" i="22"/>
  <c r="CB108" i="22"/>
  <c r="CA108" i="22"/>
  <c r="BZ108" i="22"/>
  <c r="BY108" i="22"/>
  <c r="BC108" i="22"/>
  <c r="AR108" i="22"/>
  <c r="CI107" i="22"/>
  <c r="CH107" i="22"/>
  <c r="CG107" i="22"/>
  <c r="CB107" i="22"/>
  <c r="CA107" i="22"/>
  <c r="BZ107" i="22"/>
  <c r="BY107" i="22"/>
  <c r="BC107" i="22"/>
  <c r="AR107" i="22"/>
  <c r="CI106" i="22"/>
  <c r="CH106" i="22"/>
  <c r="CG106" i="22"/>
  <c r="CB106" i="22"/>
  <c r="CA106" i="22"/>
  <c r="BZ106" i="22"/>
  <c r="BY106" i="22"/>
  <c r="BC106" i="22"/>
  <c r="AR106" i="22"/>
  <c r="CI105" i="22"/>
  <c r="CH105" i="22"/>
  <c r="CG105" i="22"/>
  <c r="CB105" i="22"/>
  <c r="CA105" i="22"/>
  <c r="BZ105" i="22"/>
  <c r="BY105" i="22"/>
  <c r="BC105" i="22"/>
  <c r="AR105" i="22"/>
  <c r="CI104" i="22"/>
  <c r="CH104" i="22"/>
  <c r="CG104" i="22"/>
  <c r="CB104" i="22"/>
  <c r="CA104" i="22"/>
  <c r="BZ104" i="22"/>
  <c r="BY104" i="22"/>
  <c r="BC104" i="22"/>
  <c r="AR104" i="22"/>
  <c r="CI103" i="22"/>
  <c r="CH103" i="22"/>
  <c r="CG103" i="22"/>
  <c r="CB103" i="22"/>
  <c r="CA103" i="22"/>
  <c r="BZ103" i="22"/>
  <c r="BY103" i="22"/>
  <c r="BC103" i="22"/>
  <c r="AR103" i="22"/>
  <c r="CI102" i="22"/>
  <c r="CH102" i="22"/>
  <c r="CG102" i="22"/>
  <c r="CB102" i="22"/>
  <c r="CA102" i="22"/>
  <c r="BZ102" i="22"/>
  <c r="BY102" i="22"/>
  <c r="BC102" i="22"/>
  <c r="AR102" i="22"/>
  <c r="CI101" i="22"/>
  <c r="CH101" i="22"/>
  <c r="CG101" i="22"/>
  <c r="CB101" i="22"/>
  <c r="CA101" i="22"/>
  <c r="BZ101" i="22"/>
  <c r="BY101" i="22"/>
  <c r="BC101" i="22"/>
  <c r="AR101" i="22"/>
  <c r="CI100" i="22"/>
  <c r="CH100" i="22"/>
  <c r="CG100" i="22"/>
  <c r="CB100" i="22"/>
  <c r="CA100" i="22"/>
  <c r="BZ100" i="22"/>
  <c r="BY100" i="22"/>
  <c r="BC100" i="22"/>
  <c r="AR100" i="22"/>
  <c r="CI99" i="22"/>
  <c r="CH99" i="22"/>
  <c r="CG99" i="22"/>
  <c r="CB99" i="22"/>
  <c r="CA99" i="22"/>
  <c r="BZ99" i="22"/>
  <c r="BY99" i="22"/>
  <c r="BC99" i="22"/>
  <c r="AR99" i="22"/>
  <c r="CI98" i="22"/>
  <c r="CH98" i="22"/>
  <c r="CG98" i="22"/>
  <c r="CB98" i="22"/>
  <c r="CA98" i="22"/>
  <c r="BZ98" i="22"/>
  <c r="BY98" i="22"/>
  <c r="BC98" i="22"/>
  <c r="AR98" i="22"/>
  <c r="CI97" i="22"/>
  <c r="CH97" i="22"/>
  <c r="CG97" i="22"/>
  <c r="CB97" i="22"/>
  <c r="CA97" i="22"/>
  <c r="BZ97" i="22"/>
  <c r="BY97" i="22"/>
  <c r="BC97" i="22"/>
  <c r="AR97" i="22"/>
  <c r="CI96" i="22"/>
  <c r="CH96" i="22"/>
  <c r="CG96" i="22"/>
  <c r="CB96" i="22"/>
  <c r="CA96" i="22"/>
  <c r="BZ96" i="22"/>
  <c r="BY96" i="22"/>
  <c r="BC96" i="22"/>
  <c r="AR96" i="22"/>
  <c r="CI95" i="22"/>
  <c r="CH95" i="22"/>
  <c r="CG95" i="22"/>
  <c r="CB95" i="22"/>
  <c r="CA95" i="22"/>
  <c r="BZ95" i="22"/>
  <c r="BY95" i="22"/>
  <c r="BC95" i="22"/>
  <c r="AR95" i="22"/>
  <c r="CI94" i="22"/>
  <c r="CH94" i="22"/>
  <c r="CG94" i="22"/>
  <c r="CB94" i="22"/>
  <c r="CA94" i="22"/>
  <c r="BZ94" i="22"/>
  <c r="BY94" i="22"/>
  <c r="BC94" i="22"/>
  <c r="AR94" i="22"/>
  <c r="CI93" i="22"/>
  <c r="CH93" i="22"/>
  <c r="CG93" i="22"/>
  <c r="CB93" i="22"/>
  <c r="CA93" i="22"/>
  <c r="BZ93" i="22"/>
  <c r="BY93" i="22"/>
  <c r="BC93" i="22"/>
  <c r="AR93" i="22"/>
  <c r="CI92" i="22"/>
  <c r="CH92" i="22"/>
  <c r="CG92" i="22"/>
  <c r="CB92" i="22"/>
  <c r="CA92" i="22"/>
  <c r="BZ92" i="22"/>
  <c r="BY92" i="22"/>
  <c r="BC92" i="22"/>
  <c r="AR92" i="22"/>
  <c r="CI91" i="22"/>
  <c r="CH91" i="22"/>
  <c r="CG91" i="22"/>
  <c r="CB91" i="22"/>
  <c r="CA91" i="22"/>
  <c r="BZ91" i="22"/>
  <c r="BY91" i="22"/>
  <c r="BC91" i="22"/>
  <c r="AR91" i="22"/>
  <c r="CI90" i="22"/>
  <c r="CH90" i="22"/>
  <c r="CG90" i="22"/>
  <c r="CB90" i="22"/>
  <c r="CA90" i="22"/>
  <c r="BZ90" i="22"/>
  <c r="BY90" i="22"/>
  <c r="BC90" i="22"/>
  <c r="AR90" i="22"/>
  <c r="CI89" i="22"/>
  <c r="CH89" i="22"/>
  <c r="CG89" i="22"/>
  <c r="CB89" i="22"/>
  <c r="CA89" i="22"/>
  <c r="BZ89" i="22"/>
  <c r="BY89" i="22"/>
  <c r="BC89" i="22"/>
  <c r="AR89" i="22"/>
  <c r="CI88" i="22"/>
  <c r="CH88" i="22"/>
  <c r="CG88" i="22"/>
  <c r="CB88" i="22"/>
  <c r="CA88" i="22"/>
  <c r="BZ88" i="22"/>
  <c r="BY88" i="22"/>
  <c r="BC88" i="22"/>
  <c r="AR88" i="22"/>
  <c r="CI87" i="22"/>
  <c r="CH87" i="22"/>
  <c r="CG87" i="22"/>
  <c r="CB87" i="22"/>
  <c r="CA87" i="22"/>
  <c r="BZ87" i="22"/>
  <c r="BY87" i="22"/>
  <c r="BC87" i="22"/>
  <c r="AR87" i="22"/>
  <c r="CI86" i="22"/>
  <c r="CH86" i="22"/>
  <c r="CG86" i="22"/>
  <c r="CB86" i="22"/>
  <c r="CA86" i="22"/>
  <c r="BZ86" i="22"/>
  <c r="BY86" i="22"/>
  <c r="BC86" i="22"/>
  <c r="AR86" i="22"/>
  <c r="CI85" i="22"/>
  <c r="CH85" i="22"/>
  <c r="CG85" i="22"/>
  <c r="CB85" i="22"/>
  <c r="CA85" i="22"/>
  <c r="BZ85" i="22"/>
  <c r="BY85" i="22"/>
  <c r="BC85" i="22"/>
  <c r="AR85" i="22"/>
  <c r="CI84" i="22"/>
  <c r="CH84" i="22"/>
  <c r="CG84" i="22"/>
  <c r="CB84" i="22"/>
  <c r="CA84" i="22"/>
  <c r="BZ84" i="22"/>
  <c r="BY84" i="22"/>
  <c r="BC84" i="22"/>
  <c r="AR84" i="22"/>
  <c r="CI83" i="22"/>
  <c r="CH83" i="22"/>
  <c r="CG83" i="22"/>
  <c r="CB83" i="22"/>
  <c r="CA83" i="22"/>
  <c r="BZ83" i="22"/>
  <c r="BY83" i="22"/>
  <c r="BC83" i="22"/>
  <c r="AR83" i="22"/>
  <c r="CI82" i="22"/>
  <c r="CH82" i="22"/>
  <c r="CG82" i="22"/>
  <c r="CB82" i="22"/>
  <c r="CA82" i="22"/>
  <c r="BZ82" i="22"/>
  <c r="BY82" i="22"/>
  <c r="BC82" i="22"/>
  <c r="AR82" i="22"/>
  <c r="CI81" i="22"/>
  <c r="CH81" i="22"/>
  <c r="CG81" i="22"/>
  <c r="CB81" i="22"/>
  <c r="CA81" i="22"/>
  <c r="BZ81" i="22"/>
  <c r="BY81" i="22"/>
  <c r="BC81" i="22"/>
  <c r="AR81" i="22"/>
  <c r="CI80" i="22"/>
  <c r="CH80" i="22"/>
  <c r="CG80" i="22"/>
  <c r="CB80" i="22"/>
  <c r="CA80" i="22"/>
  <c r="BZ80" i="22"/>
  <c r="BY80" i="22"/>
  <c r="BC80" i="22"/>
  <c r="AR80" i="22"/>
  <c r="CI79" i="22"/>
  <c r="CH79" i="22"/>
  <c r="CG79" i="22"/>
  <c r="CB79" i="22"/>
  <c r="CA79" i="22"/>
  <c r="BZ79" i="22"/>
  <c r="BY79" i="22"/>
  <c r="BC79" i="22"/>
  <c r="AR79" i="22"/>
  <c r="CI78" i="22"/>
  <c r="CH78" i="22"/>
  <c r="CG78" i="22"/>
  <c r="CB78" i="22"/>
  <c r="CA78" i="22"/>
  <c r="BZ78" i="22"/>
  <c r="BY78" i="22"/>
  <c r="BC78" i="22"/>
  <c r="AR78" i="22"/>
  <c r="CI77" i="22"/>
  <c r="CH77" i="22"/>
  <c r="CG77" i="22"/>
  <c r="CB77" i="22"/>
  <c r="CA77" i="22"/>
  <c r="BZ77" i="22"/>
  <c r="BY77" i="22"/>
  <c r="BC77" i="22"/>
  <c r="AR77" i="22"/>
  <c r="CI76" i="22"/>
  <c r="CH76" i="22"/>
  <c r="CG76" i="22"/>
  <c r="CB76" i="22"/>
  <c r="CA76" i="22"/>
  <c r="BZ76" i="22"/>
  <c r="BY76" i="22"/>
  <c r="BC76" i="22"/>
  <c r="AR76" i="22"/>
  <c r="CI75" i="22"/>
  <c r="CH75" i="22"/>
  <c r="CG75" i="22"/>
  <c r="CB75" i="22"/>
  <c r="CA75" i="22"/>
  <c r="BZ75" i="22"/>
  <c r="BY75" i="22"/>
  <c r="BC75" i="22"/>
  <c r="AR75" i="22"/>
  <c r="CI74" i="22"/>
  <c r="CH74" i="22"/>
  <c r="CG74" i="22"/>
  <c r="CB74" i="22"/>
  <c r="CA74" i="22"/>
  <c r="BZ74" i="22"/>
  <c r="BY74" i="22"/>
  <c r="BC74" i="22"/>
  <c r="AR74" i="22"/>
  <c r="CI73" i="22"/>
  <c r="CH73" i="22"/>
  <c r="CG73" i="22"/>
  <c r="CB73" i="22"/>
  <c r="CA73" i="22"/>
  <c r="BZ73" i="22"/>
  <c r="BY73" i="22"/>
  <c r="BC73" i="22"/>
  <c r="AR73" i="22"/>
  <c r="CI72" i="22"/>
  <c r="CH72" i="22"/>
  <c r="CG72" i="22"/>
  <c r="CB72" i="22"/>
  <c r="CA72" i="22"/>
  <c r="BZ72" i="22"/>
  <c r="BY72" i="22"/>
  <c r="BC72" i="22"/>
  <c r="AR72" i="22"/>
  <c r="CI71" i="22"/>
  <c r="CH71" i="22"/>
  <c r="CG71" i="22"/>
  <c r="CB71" i="22"/>
  <c r="CA71" i="22"/>
  <c r="BZ71" i="22"/>
  <c r="BY71" i="22"/>
  <c r="BC71" i="22"/>
  <c r="AR71" i="22"/>
  <c r="CI70" i="22"/>
  <c r="CH70" i="22"/>
  <c r="CG70" i="22"/>
  <c r="CB70" i="22"/>
  <c r="CA70" i="22"/>
  <c r="BZ70" i="22"/>
  <c r="BY70" i="22"/>
  <c r="BC70" i="22"/>
  <c r="AR70" i="22"/>
  <c r="CI69" i="22"/>
  <c r="CH69" i="22"/>
  <c r="CG69" i="22"/>
  <c r="CB69" i="22"/>
  <c r="CA69" i="22"/>
  <c r="BZ69" i="22"/>
  <c r="BY69" i="22"/>
  <c r="BC69" i="22"/>
  <c r="AR69" i="22"/>
  <c r="CI68" i="22"/>
  <c r="CH68" i="22"/>
  <c r="CG68" i="22"/>
  <c r="CB68" i="22"/>
  <c r="CA68" i="22"/>
  <c r="BZ68" i="22"/>
  <c r="BY68" i="22"/>
  <c r="BC68" i="22"/>
  <c r="AR68" i="22"/>
  <c r="CI67" i="22"/>
  <c r="CH67" i="22"/>
  <c r="CG67" i="22"/>
  <c r="CB67" i="22"/>
  <c r="CA67" i="22"/>
  <c r="BZ67" i="22"/>
  <c r="BY67" i="22"/>
  <c r="BC67" i="22"/>
  <c r="AR67" i="22"/>
  <c r="CI66" i="22"/>
  <c r="CH66" i="22"/>
  <c r="CG66" i="22"/>
  <c r="CB66" i="22"/>
  <c r="CA66" i="22"/>
  <c r="BZ66" i="22"/>
  <c r="BY66" i="22"/>
  <c r="BC66" i="22"/>
  <c r="AR66" i="22"/>
  <c r="CI65" i="22"/>
  <c r="CH65" i="22"/>
  <c r="CG65" i="22"/>
  <c r="CB65" i="22"/>
  <c r="CA65" i="22"/>
  <c r="BZ65" i="22"/>
  <c r="BY65" i="22"/>
  <c r="BC65" i="22"/>
  <c r="AR65" i="22"/>
  <c r="CI64" i="22"/>
  <c r="CH64" i="22"/>
  <c r="CG64" i="22"/>
  <c r="CB64" i="22"/>
  <c r="CA64" i="22"/>
  <c r="BZ64" i="22"/>
  <c r="BY64" i="22"/>
  <c r="BC64" i="22"/>
  <c r="AR64" i="22"/>
  <c r="CI63" i="22"/>
  <c r="CH63" i="22"/>
  <c r="CG63" i="22"/>
  <c r="CB63" i="22"/>
  <c r="CA63" i="22"/>
  <c r="BZ63" i="22"/>
  <c r="BY63" i="22"/>
  <c r="BC63" i="22"/>
  <c r="AR63" i="22"/>
  <c r="CI62" i="22"/>
  <c r="CH62" i="22"/>
  <c r="CG62" i="22"/>
  <c r="CB62" i="22"/>
  <c r="CA62" i="22"/>
  <c r="BZ62" i="22"/>
  <c r="BY62" i="22"/>
  <c r="BC62" i="22"/>
  <c r="AR62" i="22"/>
  <c r="CI61" i="22"/>
  <c r="CH61" i="22"/>
  <c r="CG61" i="22"/>
  <c r="CB61" i="22"/>
  <c r="CA61" i="22"/>
  <c r="BZ61" i="22"/>
  <c r="BY61" i="22"/>
  <c r="BC61" i="22"/>
  <c r="AR61" i="22"/>
  <c r="CI60" i="22"/>
  <c r="CH60" i="22"/>
  <c r="CG60" i="22"/>
  <c r="CB60" i="22"/>
  <c r="CA60" i="22"/>
  <c r="BZ60" i="22"/>
  <c r="BY60" i="22"/>
  <c r="BC60" i="22"/>
  <c r="AR60" i="22"/>
  <c r="CI59" i="22"/>
  <c r="CH59" i="22"/>
  <c r="CG59" i="22"/>
  <c r="CB59" i="22"/>
  <c r="CA59" i="22"/>
  <c r="BZ59" i="22"/>
  <c r="BY59" i="22"/>
  <c r="BC59" i="22"/>
  <c r="AR59" i="22"/>
  <c r="CI58" i="22"/>
  <c r="CH58" i="22"/>
  <c r="CG58" i="22"/>
  <c r="CB58" i="22"/>
  <c r="CA58" i="22"/>
  <c r="BZ58" i="22"/>
  <c r="BY58" i="22"/>
  <c r="BC58" i="22"/>
  <c r="AR58" i="22"/>
  <c r="CI57" i="22"/>
  <c r="CH57" i="22"/>
  <c r="CG57" i="22"/>
  <c r="CB57" i="22"/>
  <c r="CA57" i="22"/>
  <c r="BZ57" i="22"/>
  <c r="BY57" i="22"/>
  <c r="BC57" i="22"/>
  <c r="AR57" i="22"/>
  <c r="CI56" i="22"/>
  <c r="CH56" i="22"/>
  <c r="CG56" i="22"/>
  <c r="CB56" i="22"/>
  <c r="CA56" i="22"/>
  <c r="BZ56" i="22"/>
  <c r="BY56" i="22"/>
  <c r="BC56" i="22"/>
  <c r="AR56" i="22"/>
  <c r="CI55" i="22"/>
  <c r="CH55" i="22"/>
  <c r="CG55" i="22"/>
  <c r="CB55" i="22"/>
  <c r="CA55" i="22"/>
  <c r="BZ55" i="22"/>
  <c r="BY55" i="22"/>
  <c r="BC55" i="22"/>
  <c r="AR55" i="22"/>
  <c r="CI54" i="22"/>
  <c r="CH54" i="22"/>
  <c r="CG54" i="22"/>
  <c r="CB54" i="22"/>
  <c r="CA54" i="22"/>
  <c r="BZ54" i="22"/>
  <c r="BY54" i="22"/>
  <c r="BC54" i="22"/>
  <c r="AR54" i="22"/>
  <c r="CI53" i="22"/>
  <c r="CH53" i="22"/>
  <c r="CG53" i="22"/>
  <c r="CB53" i="22"/>
  <c r="CA53" i="22"/>
  <c r="BZ53" i="22"/>
  <c r="BY53" i="22"/>
  <c r="BC53" i="22"/>
  <c r="AR53" i="22"/>
  <c r="CI52" i="22"/>
  <c r="CH52" i="22"/>
  <c r="CG52" i="22"/>
  <c r="CB52" i="22"/>
  <c r="CA52" i="22"/>
  <c r="BZ52" i="22"/>
  <c r="BY52" i="22"/>
  <c r="BC52" i="22"/>
  <c r="AR52" i="22"/>
  <c r="CI51" i="22"/>
  <c r="CH51" i="22"/>
  <c r="CG51" i="22"/>
  <c r="CB51" i="22"/>
  <c r="CA51" i="22"/>
  <c r="BZ51" i="22"/>
  <c r="BY51" i="22"/>
  <c r="BC51" i="22"/>
  <c r="AR51" i="22"/>
  <c r="CI50" i="22"/>
  <c r="CH50" i="22"/>
  <c r="CG50" i="22"/>
  <c r="CB50" i="22"/>
  <c r="CA50" i="22"/>
  <c r="BZ50" i="22"/>
  <c r="BY50" i="22"/>
  <c r="BC50" i="22"/>
  <c r="AR50" i="22"/>
  <c r="CI49" i="22"/>
  <c r="CH49" i="22"/>
  <c r="CG49" i="22"/>
  <c r="CB49" i="22"/>
  <c r="CA49" i="22"/>
  <c r="BZ49" i="22"/>
  <c r="BY49" i="22"/>
  <c r="BC49" i="22"/>
  <c r="AR49" i="22"/>
  <c r="CI48" i="22"/>
  <c r="CH48" i="22"/>
  <c r="CG48" i="22"/>
  <c r="CB48" i="22"/>
  <c r="CA48" i="22"/>
  <c r="BZ48" i="22"/>
  <c r="BY48" i="22"/>
  <c r="BC48" i="22"/>
  <c r="AR48" i="22"/>
  <c r="CI47" i="22"/>
  <c r="CH47" i="22"/>
  <c r="CG47" i="22"/>
  <c r="CB47" i="22"/>
  <c r="CA47" i="22"/>
  <c r="BZ47" i="22"/>
  <c r="BY47" i="22"/>
  <c r="BC47" i="22"/>
  <c r="AR47" i="22"/>
  <c r="CI46" i="22"/>
  <c r="CH46" i="22"/>
  <c r="CG46" i="22"/>
  <c r="CB46" i="22"/>
  <c r="CA46" i="22"/>
  <c r="BZ46" i="22"/>
  <c r="BY46" i="22"/>
  <c r="BC46" i="22"/>
  <c r="AR46" i="22"/>
  <c r="CI45" i="22"/>
  <c r="CH45" i="22"/>
  <c r="CG45" i="22"/>
  <c r="CB45" i="22"/>
  <c r="CA45" i="22"/>
  <c r="BZ45" i="22"/>
  <c r="BY45" i="22"/>
  <c r="BC45" i="22"/>
  <c r="AR45" i="22"/>
  <c r="CI44" i="22"/>
  <c r="CH44" i="22"/>
  <c r="CG44" i="22"/>
  <c r="CB44" i="22"/>
  <c r="CA44" i="22"/>
  <c r="BZ44" i="22"/>
  <c r="BY44" i="22"/>
  <c r="BC44" i="22"/>
  <c r="AR44" i="22"/>
  <c r="CI43" i="22"/>
  <c r="CH43" i="22"/>
  <c r="CG43" i="22"/>
  <c r="CB43" i="22"/>
  <c r="CA43" i="22"/>
  <c r="BZ43" i="22"/>
  <c r="BY43" i="22"/>
  <c r="BC43" i="22"/>
  <c r="AR43" i="22"/>
  <c r="CI42" i="22"/>
  <c r="CH42" i="22"/>
  <c r="CG42" i="22"/>
  <c r="CB42" i="22"/>
  <c r="CA42" i="22"/>
  <c r="BZ42" i="22"/>
  <c r="BY42" i="22"/>
  <c r="BC42" i="22"/>
  <c r="AR42" i="22"/>
  <c r="CI41" i="22"/>
  <c r="CH41" i="22"/>
  <c r="CG41" i="22"/>
  <c r="CB41" i="22"/>
  <c r="CA41" i="22"/>
  <c r="BZ41" i="22"/>
  <c r="BY41" i="22"/>
  <c r="BC41" i="22"/>
  <c r="AR41" i="22"/>
  <c r="CI40" i="22"/>
  <c r="CH40" i="22"/>
  <c r="CG40" i="22"/>
  <c r="CB40" i="22"/>
  <c r="CA40" i="22"/>
  <c r="BZ40" i="22"/>
  <c r="BY40" i="22"/>
  <c r="BC40" i="22"/>
  <c r="AR40" i="22"/>
  <c r="CI39" i="22"/>
  <c r="CH39" i="22"/>
  <c r="CG39" i="22"/>
  <c r="CB39" i="22"/>
  <c r="CA39" i="22"/>
  <c r="BZ39" i="22"/>
  <c r="BY39" i="22"/>
  <c r="BC39" i="22"/>
  <c r="AR39" i="22"/>
  <c r="CI38" i="22"/>
  <c r="CH38" i="22"/>
  <c r="CG38" i="22"/>
  <c r="CB38" i="22"/>
  <c r="CA38" i="22"/>
  <c r="BZ38" i="22"/>
  <c r="BY38" i="22"/>
  <c r="BC38" i="22"/>
  <c r="AR38" i="22"/>
  <c r="CI37" i="22"/>
  <c r="CH37" i="22"/>
  <c r="CG37" i="22"/>
  <c r="CB37" i="22"/>
  <c r="CA37" i="22"/>
  <c r="BZ37" i="22"/>
  <c r="BY37" i="22"/>
  <c r="BC37" i="22"/>
  <c r="AR37" i="22"/>
  <c r="CI36" i="22"/>
  <c r="CH36" i="22"/>
  <c r="CG36" i="22"/>
  <c r="CB36" i="22"/>
  <c r="CA36" i="22"/>
  <c r="BZ36" i="22"/>
  <c r="BY36" i="22"/>
  <c r="BC36" i="22"/>
  <c r="AR36" i="22"/>
  <c r="CI35" i="22"/>
  <c r="CH35" i="22"/>
  <c r="CG35" i="22"/>
  <c r="CB35" i="22"/>
  <c r="CA35" i="22"/>
  <c r="BZ35" i="22"/>
  <c r="BY35" i="22"/>
  <c r="BC35" i="22"/>
  <c r="AR35" i="22"/>
  <c r="CI34" i="22"/>
  <c r="CH34" i="22"/>
  <c r="CG34" i="22"/>
  <c r="CB34" i="22"/>
  <c r="CA34" i="22"/>
  <c r="BZ34" i="22"/>
  <c r="BY34" i="22"/>
  <c r="BC34" i="22"/>
  <c r="AR34" i="22"/>
  <c r="CI33" i="22"/>
  <c r="CH33" i="22"/>
  <c r="CG33" i="22"/>
  <c r="CB33" i="22"/>
  <c r="CA33" i="22"/>
  <c r="BZ33" i="22"/>
  <c r="BY33" i="22"/>
  <c r="BC33" i="22"/>
  <c r="AR33" i="22"/>
  <c r="CI32" i="22"/>
  <c r="CH32" i="22"/>
  <c r="CG32" i="22"/>
  <c r="CB32" i="22"/>
  <c r="CA32" i="22"/>
  <c r="BZ32" i="22"/>
  <c r="BY32" i="22"/>
  <c r="CL32" i="22" s="1"/>
  <c r="CQ15" i="22" s="1"/>
  <c r="BC32" i="22"/>
  <c r="AR32" i="22"/>
  <c r="AR31" i="22"/>
  <c r="F6" i="22"/>
  <c r="F5" i="22"/>
  <c r="CM32" i="22" l="1"/>
  <c r="CQ16" i="22" s="1"/>
  <c r="BK9" i="22" s="1"/>
  <c r="CQ3" i="22"/>
  <c r="CQ4" i="22"/>
  <c r="CM43" i="22"/>
  <c r="CL43" i="22"/>
  <c r="CN43" i="22" s="1"/>
  <c r="CM115" i="22"/>
  <c r="CL115" i="22"/>
  <c r="CN115" i="22" s="1"/>
  <c r="CM60" i="22"/>
  <c r="CL60" i="22"/>
  <c r="CN60" i="22" s="1"/>
  <c r="CM100" i="22"/>
  <c r="CL100" i="22"/>
  <c r="CN100" i="22" s="1"/>
  <c r="CM108" i="22"/>
  <c r="CL108" i="22"/>
  <c r="CN108" i="22" s="1"/>
  <c r="CM116" i="22"/>
  <c r="CL116" i="22"/>
  <c r="CN116" i="22" s="1"/>
  <c r="CM124" i="22"/>
  <c r="CL124" i="22"/>
  <c r="CN124" i="22" s="1"/>
  <c r="CM132" i="22"/>
  <c r="CL132" i="22"/>
  <c r="CN132" i="22" s="1"/>
  <c r="CM140" i="22"/>
  <c r="CL140" i="22"/>
  <c r="CN140" i="22" s="1"/>
  <c r="CM148" i="22"/>
  <c r="CL148" i="22"/>
  <c r="CN148" i="22" s="1"/>
  <c r="CM156" i="22"/>
  <c r="CL156" i="22"/>
  <c r="CN156" i="22" s="1"/>
  <c r="CM164" i="22"/>
  <c r="CL164" i="22"/>
  <c r="CN164" i="22" s="1"/>
  <c r="CM172" i="22"/>
  <c r="CL172" i="22"/>
  <c r="CN172" i="22" s="1"/>
  <c r="CM180" i="22"/>
  <c r="CL180" i="22"/>
  <c r="CN180" i="22" s="1"/>
  <c r="CM188" i="22"/>
  <c r="CL188" i="22"/>
  <c r="CN188" i="22" s="1"/>
  <c r="CM196" i="22"/>
  <c r="CL196" i="22"/>
  <c r="CN196" i="22" s="1"/>
  <c r="CM204" i="22"/>
  <c r="CL204" i="22"/>
  <c r="CN204" i="22" s="1"/>
  <c r="CM212" i="22"/>
  <c r="CL212" i="22"/>
  <c r="CN212" i="22" s="1"/>
  <c r="CM220" i="22"/>
  <c r="CL220" i="22"/>
  <c r="CN220" i="22" s="1"/>
  <c r="CM228" i="22"/>
  <c r="CL228" i="22"/>
  <c r="CN228" i="22" s="1"/>
  <c r="CM59" i="22"/>
  <c r="CL59" i="22"/>
  <c r="CN59" i="22" s="1"/>
  <c r="CM83" i="22"/>
  <c r="CL83" i="22"/>
  <c r="CN83" i="22" s="1"/>
  <c r="CM139" i="22"/>
  <c r="CL139" i="22"/>
  <c r="CN139" i="22" s="1"/>
  <c r="CM163" i="22"/>
  <c r="CL163" i="22"/>
  <c r="CN163" i="22" s="1"/>
  <c r="CM179" i="22"/>
  <c r="CL179" i="22"/>
  <c r="CN179" i="22" s="1"/>
  <c r="CM187" i="22"/>
  <c r="CL187" i="22"/>
  <c r="CN187" i="22" s="1"/>
  <c r="CM53" i="22"/>
  <c r="CL53" i="22"/>
  <c r="CN53" i="22" s="1"/>
  <c r="CM61" i="22"/>
  <c r="CL61" i="22"/>
  <c r="CN61" i="22" s="1"/>
  <c r="CM69" i="22"/>
  <c r="CL69" i="22"/>
  <c r="CN69" i="22" s="1"/>
  <c r="CM77" i="22"/>
  <c r="CL77" i="22"/>
  <c r="CN77" i="22" s="1"/>
  <c r="CM85" i="22"/>
  <c r="CL85" i="22"/>
  <c r="CN85" i="22" s="1"/>
  <c r="CM93" i="22"/>
  <c r="CL93" i="22"/>
  <c r="CN93" i="22" s="1"/>
  <c r="CM101" i="22"/>
  <c r="CL101" i="22"/>
  <c r="CN101" i="22" s="1"/>
  <c r="CM109" i="22"/>
  <c r="CL109" i="22"/>
  <c r="CN109" i="22" s="1"/>
  <c r="CM117" i="22"/>
  <c r="CL117" i="22"/>
  <c r="CN117" i="22" s="1"/>
  <c r="CM125" i="22"/>
  <c r="CL125" i="22"/>
  <c r="CN125" i="22" s="1"/>
  <c r="CM133" i="22"/>
  <c r="CL133" i="22"/>
  <c r="CN133" i="22" s="1"/>
  <c r="CM141" i="22"/>
  <c r="CL141" i="22"/>
  <c r="CN141" i="22" s="1"/>
  <c r="CM149" i="22"/>
  <c r="CL149" i="22"/>
  <c r="CN149" i="22" s="1"/>
  <c r="CM157" i="22"/>
  <c r="CL157" i="22"/>
  <c r="CN157" i="22" s="1"/>
  <c r="CM165" i="22"/>
  <c r="CL165" i="22"/>
  <c r="CN165" i="22" s="1"/>
  <c r="CM173" i="22"/>
  <c r="CL173" i="22"/>
  <c r="CN173" i="22" s="1"/>
  <c r="CM181" i="22"/>
  <c r="CL181" i="22"/>
  <c r="CN181" i="22" s="1"/>
  <c r="CM189" i="22"/>
  <c r="CL189" i="22"/>
  <c r="CN189" i="22" s="1"/>
  <c r="CM197" i="22"/>
  <c r="CL197" i="22"/>
  <c r="CN197" i="22" s="1"/>
  <c r="CM205" i="22"/>
  <c r="CL205" i="22"/>
  <c r="CN205" i="22" s="1"/>
  <c r="CM213" i="22"/>
  <c r="CL213" i="22"/>
  <c r="CN213" i="22" s="1"/>
  <c r="CM221" i="22"/>
  <c r="CL221" i="22"/>
  <c r="CN221" i="22" s="1"/>
  <c r="CM229" i="22"/>
  <c r="CL229" i="22"/>
  <c r="CN229" i="22" s="1"/>
  <c r="CM195" i="22"/>
  <c r="CL195" i="22"/>
  <c r="CN195" i="22" s="1"/>
  <c r="CM52" i="22"/>
  <c r="CL52" i="22"/>
  <c r="CN52" i="22" s="1"/>
  <c r="CM76" i="22"/>
  <c r="CL76" i="22"/>
  <c r="CN76" i="22" s="1"/>
  <c r="CM45" i="22"/>
  <c r="CL45" i="22"/>
  <c r="CN45" i="22" s="1"/>
  <c r="CM46" i="22"/>
  <c r="CL46" i="22"/>
  <c r="CN46" i="22" s="1"/>
  <c r="CM54" i="22"/>
  <c r="CL54" i="22"/>
  <c r="CN54" i="22" s="1"/>
  <c r="CM62" i="22"/>
  <c r="CL62" i="22"/>
  <c r="CN62" i="22" s="1"/>
  <c r="CM70" i="22"/>
  <c r="CL70" i="22"/>
  <c r="CN70" i="22" s="1"/>
  <c r="CM78" i="22"/>
  <c r="CL78" i="22"/>
  <c r="CN78" i="22" s="1"/>
  <c r="CM86" i="22"/>
  <c r="CL86" i="22"/>
  <c r="CN86" i="22" s="1"/>
  <c r="CM94" i="22"/>
  <c r="CL94" i="22"/>
  <c r="CN94" i="22" s="1"/>
  <c r="CM102" i="22"/>
  <c r="CL102" i="22"/>
  <c r="CN102" i="22" s="1"/>
  <c r="CM110" i="22"/>
  <c r="CL110" i="22"/>
  <c r="CN110" i="22" s="1"/>
  <c r="CM118" i="22"/>
  <c r="CL118" i="22"/>
  <c r="CN118" i="22" s="1"/>
  <c r="CM126" i="22"/>
  <c r="CL126" i="22"/>
  <c r="CN126" i="22" s="1"/>
  <c r="CM134" i="22"/>
  <c r="CL134" i="22"/>
  <c r="CN134" i="22" s="1"/>
  <c r="CM142" i="22"/>
  <c r="CL142" i="22"/>
  <c r="CN142" i="22" s="1"/>
  <c r="CM150" i="22"/>
  <c r="CL150" i="22"/>
  <c r="CN150" i="22" s="1"/>
  <c r="CL158" i="22"/>
  <c r="CN158" i="22" s="1"/>
  <c r="CM158" i="22"/>
  <c r="CL166" i="22"/>
  <c r="CN166" i="22" s="1"/>
  <c r="CM166" i="22"/>
  <c r="CM174" i="22"/>
  <c r="CL174" i="22"/>
  <c r="CN174" i="22" s="1"/>
  <c r="CM182" i="22"/>
  <c r="CL182" i="22"/>
  <c r="CN182" i="22" s="1"/>
  <c r="CL190" i="22"/>
  <c r="CN190" i="22" s="1"/>
  <c r="CM190" i="22"/>
  <c r="CM198" i="22"/>
  <c r="CL198" i="22"/>
  <c r="CN198" i="22" s="1"/>
  <c r="CM206" i="22"/>
  <c r="CL206" i="22"/>
  <c r="CN206" i="22" s="1"/>
  <c r="CL214" i="22"/>
  <c r="CN214" i="22" s="1"/>
  <c r="CM214" i="22"/>
  <c r="CL222" i="22"/>
  <c r="CN222" i="22" s="1"/>
  <c r="CM222" i="22"/>
  <c r="CL230" i="22"/>
  <c r="CN230" i="22" s="1"/>
  <c r="CM230" i="22"/>
  <c r="CM147" i="22"/>
  <c r="CL147" i="22"/>
  <c r="CN147" i="22" s="1"/>
  <c r="CM155" i="22"/>
  <c r="CL155" i="22"/>
  <c r="CN155" i="22" s="1"/>
  <c r="CM171" i="22"/>
  <c r="CL171" i="22"/>
  <c r="CN171" i="22" s="1"/>
  <c r="CM44" i="22"/>
  <c r="CL44" i="22"/>
  <c r="CN44" i="22" s="1"/>
  <c r="CM68" i="22"/>
  <c r="CL68" i="22"/>
  <c r="CN68" i="22" s="1"/>
  <c r="CM84" i="22"/>
  <c r="CL84" i="22"/>
  <c r="CN84" i="22" s="1"/>
  <c r="CM92" i="22"/>
  <c r="CL92" i="22"/>
  <c r="CN92" i="22" s="1"/>
  <c r="CQ6" i="22"/>
  <c r="CM38" i="22"/>
  <c r="CL38" i="22"/>
  <c r="CN38" i="22" s="1"/>
  <c r="CL39" i="22"/>
  <c r="CN39" i="22" s="1"/>
  <c r="CM39" i="22"/>
  <c r="CL47" i="22"/>
  <c r="CN47" i="22" s="1"/>
  <c r="CM47" i="22"/>
  <c r="CL55" i="22"/>
  <c r="CN55" i="22" s="1"/>
  <c r="CM55" i="22"/>
  <c r="CL63" i="22"/>
  <c r="CN63" i="22" s="1"/>
  <c r="CM63" i="22"/>
  <c r="CL71" i="22"/>
  <c r="CN71" i="22" s="1"/>
  <c r="CM71" i="22"/>
  <c r="CL79" i="22"/>
  <c r="CN79" i="22" s="1"/>
  <c r="CM79" i="22"/>
  <c r="CL87" i="22"/>
  <c r="CN87" i="22" s="1"/>
  <c r="CM87" i="22"/>
  <c r="CL95" i="22"/>
  <c r="CN95" i="22" s="1"/>
  <c r="CM95" i="22"/>
  <c r="CL103" i="22"/>
  <c r="CN103" i="22" s="1"/>
  <c r="CM103" i="22"/>
  <c r="CL111" i="22"/>
  <c r="CN111" i="22" s="1"/>
  <c r="CM111" i="22"/>
  <c r="CL119" i="22"/>
  <c r="CN119" i="22" s="1"/>
  <c r="CM119" i="22"/>
  <c r="CL127" i="22"/>
  <c r="CN127" i="22" s="1"/>
  <c r="CM127" i="22"/>
  <c r="CL135" i="22"/>
  <c r="CN135" i="22" s="1"/>
  <c r="CM135" i="22"/>
  <c r="CL143" i="22"/>
  <c r="CN143" i="22" s="1"/>
  <c r="CM143" i="22"/>
  <c r="CL151" i="22"/>
  <c r="CN151" i="22" s="1"/>
  <c r="CM151" i="22"/>
  <c r="CL159" i="22"/>
  <c r="CN159" i="22" s="1"/>
  <c r="CM159" i="22"/>
  <c r="CL167" i="22"/>
  <c r="CN167" i="22" s="1"/>
  <c r="CM167" i="22"/>
  <c r="CL175" i="22"/>
  <c r="CN175" i="22" s="1"/>
  <c r="CM175" i="22"/>
  <c r="CL183" i="22"/>
  <c r="CN183" i="22" s="1"/>
  <c r="CM183" i="22"/>
  <c r="CL191" i="22"/>
  <c r="CN191" i="22" s="1"/>
  <c r="CM191" i="22"/>
  <c r="CL199" i="22"/>
  <c r="CN199" i="22" s="1"/>
  <c r="CM199" i="22"/>
  <c r="CL207" i="22"/>
  <c r="CN207" i="22" s="1"/>
  <c r="CM207" i="22"/>
  <c r="CL215" i="22"/>
  <c r="CN215" i="22" s="1"/>
  <c r="CM215" i="22"/>
  <c r="CL223" i="22"/>
  <c r="CN223" i="22" s="1"/>
  <c r="CM223" i="22"/>
  <c r="CM75" i="22"/>
  <c r="CL75" i="22"/>
  <c r="CN75" i="22" s="1"/>
  <c r="CM99" i="22"/>
  <c r="CL99" i="22"/>
  <c r="CN99" i="22" s="1"/>
  <c r="CM107" i="22"/>
  <c r="CL107" i="22"/>
  <c r="CN107" i="22" s="1"/>
  <c r="CM131" i="22"/>
  <c r="CL131" i="22"/>
  <c r="CN131" i="22" s="1"/>
  <c r="CM203" i="22"/>
  <c r="CL203" i="22"/>
  <c r="CN203" i="22" s="1"/>
  <c r="CM211" i="22"/>
  <c r="CL211" i="22"/>
  <c r="CN211" i="22" s="1"/>
  <c r="CM219" i="22"/>
  <c r="CL219" i="22"/>
  <c r="CN219" i="22" s="1"/>
  <c r="CM227" i="22"/>
  <c r="CL227" i="22"/>
  <c r="CN227" i="22" s="1"/>
  <c r="CM36" i="22"/>
  <c r="CL36" i="22"/>
  <c r="CN36" i="22" s="1"/>
  <c r="CM37" i="22"/>
  <c r="CL37" i="22"/>
  <c r="CN37" i="22" s="1"/>
  <c r="CQ2" i="22"/>
  <c r="CL40" i="22"/>
  <c r="CN40" i="22" s="1"/>
  <c r="CM40" i="22"/>
  <c r="CL48" i="22"/>
  <c r="CN48" i="22" s="1"/>
  <c r="CM48" i="22"/>
  <c r="CL56" i="22"/>
  <c r="CN56" i="22" s="1"/>
  <c r="CM56" i="22"/>
  <c r="CL64" i="22"/>
  <c r="CN64" i="22" s="1"/>
  <c r="CM64" i="22"/>
  <c r="CL72" i="22"/>
  <c r="CN72" i="22" s="1"/>
  <c r="CM72" i="22"/>
  <c r="CL80" i="22"/>
  <c r="CN80" i="22" s="1"/>
  <c r="CM80" i="22"/>
  <c r="CL88" i="22"/>
  <c r="CN88" i="22" s="1"/>
  <c r="CM88" i="22"/>
  <c r="CL96" i="22"/>
  <c r="CN96" i="22" s="1"/>
  <c r="CM96" i="22"/>
  <c r="CL104" i="22"/>
  <c r="CN104" i="22" s="1"/>
  <c r="CM104" i="22"/>
  <c r="CL112" i="22"/>
  <c r="CN112" i="22" s="1"/>
  <c r="CM112" i="22"/>
  <c r="CL120" i="22"/>
  <c r="CN120" i="22" s="1"/>
  <c r="CM120" i="22"/>
  <c r="CL128" i="22"/>
  <c r="CN128" i="22" s="1"/>
  <c r="CM128" i="22"/>
  <c r="CL136" i="22"/>
  <c r="CN136" i="22" s="1"/>
  <c r="CM136" i="22"/>
  <c r="CL144" i="22"/>
  <c r="CN144" i="22" s="1"/>
  <c r="CM144" i="22"/>
  <c r="CL152" i="22"/>
  <c r="CN152" i="22" s="1"/>
  <c r="CM152" i="22"/>
  <c r="CL160" i="22"/>
  <c r="CN160" i="22" s="1"/>
  <c r="CM160" i="22"/>
  <c r="CL168" i="22"/>
  <c r="CN168" i="22" s="1"/>
  <c r="CM168" i="22"/>
  <c r="CL176" i="22"/>
  <c r="CN176" i="22" s="1"/>
  <c r="CM176" i="22"/>
  <c r="CL184" i="22"/>
  <c r="CN184" i="22" s="1"/>
  <c r="CM184" i="22"/>
  <c r="CL192" i="22"/>
  <c r="CN192" i="22" s="1"/>
  <c r="CM192" i="22"/>
  <c r="CL200" i="22"/>
  <c r="CN200" i="22" s="1"/>
  <c r="CM200" i="22"/>
  <c r="CL208" i="22"/>
  <c r="CN208" i="22" s="1"/>
  <c r="CM208" i="22"/>
  <c r="CL216" i="22"/>
  <c r="CN216" i="22" s="1"/>
  <c r="CM216" i="22"/>
  <c r="CL224" i="22"/>
  <c r="CN224" i="22" s="1"/>
  <c r="CM224" i="22"/>
  <c r="CM67" i="22"/>
  <c r="CL67" i="22"/>
  <c r="CN67" i="22" s="1"/>
  <c r="CM91" i="22"/>
  <c r="CL91" i="22"/>
  <c r="CN91" i="22" s="1"/>
  <c r="CM123" i="22"/>
  <c r="CL123" i="22"/>
  <c r="CN123" i="22" s="1"/>
  <c r="CL49" i="22"/>
  <c r="CN49" i="22" s="1"/>
  <c r="CM49" i="22"/>
  <c r="CL65" i="22"/>
  <c r="CN65" i="22" s="1"/>
  <c r="CM65" i="22"/>
  <c r="CL73" i="22"/>
  <c r="CN73" i="22" s="1"/>
  <c r="CM73" i="22"/>
  <c r="CL81" i="22"/>
  <c r="CN81" i="22" s="1"/>
  <c r="CM81" i="22"/>
  <c r="CL89" i="22"/>
  <c r="CN89" i="22" s="1"/>
  <c r="CM89" i="22"/>
  <c r="CL105" i="22"/>
  <c r="CN105" i="22" s="1"/>
  <c r="CM105" i="22"/>
  <c r="CL121" i="22"/>
  <c r="CN121" i="22" s="1"/>
  <c r="CM121" i="22"/>
  <c r="CL129" i="22"/>
  <c r="CN129" i="22" s="1"/>
  <c r="CM129" i="22"/>
  <c r="CL137" i="22"/>
  <c r="CN137" i="22" s="1"/>
  <c r="CM137" i="22"/>
  <c r="CL145" i="22"/>
  <c r="CN145" i="22" s="1"/>
  <c r="CM145" i="22"/>
  <c r="CL153" i="22"/>
  <c r="CN153" i="22" s="1"/>
  <c r="CM153" i="22"/>
  <c r="CL161" i="22"/>
  <c r="CN161" i="22" s="1"/>
  <c r="CM161" i="22"/>
  <c r="CL169" i="22"/>
  <c r="CN169" i="22" s="1"/>
  <c r="CM169" i="22"/>
  <c r="CL177" i="22"/>
  <c r="CN177" i="22" s="1"/>
  <c r="CM177" i="22"/>
  <c r="CL185" i="22"/>
  <c r="CN185" i="22" s="1"/>
  <c r="CM185" i="22"/>
  <c r="CL193" i="22"/>
  <c r="CN193" i="22" s="1"/>
  <c r="CM193" i="22"/>
  <c r="CL201" i="22"/>
  <c r="CN201" i="22" s="1"/>
  <c r="CM201" i="22"/>
  <c r="CL209" i="22"/>
  <c r="CN209" i="22" s="1"/>
  <c r="CM209" i="22"/>
  <c r="CL217" i="22"/>
  <c r="CN217" i="22" s="1"/>
  <c r="CM217" i="22"/>
  <c r="CL225" i="22"/>
  <c r="CN225" i="22" s="1"/>
  <c r="CM225" i="22"/>
  <c r="CM35" i="22"/>
  <c r="CL35" i="22"/>
  <c r="CN35" i="22" s="1"/>
  <c r="CM51" i="22"/>
  <c r="CL51" i="22"/>
  <c r="CN51" i="22" s="1"/>
  <c r="CL33" i="22"/>
  <c r="CN33" i="22" s="1"/>
  <c r="CM33" i="22"/>
  <c r="CL41" i="22"/>
  <c r="CN41" i="22" s="1"/>
  <c r="CM41" i="22"/>
  <c r="CL57" i="22"/>
  <c r="CN57" i="22" s="1"/>
  <c r="CM57" i="22"/>
  <c r="CL97" i="22"/>
  <c r="CN97" i="22" s="1"/>
  <c r="CM97" i="22"/>
  <c r="CL113" i="22"/>
  <c r="CN113" i="22" s="1"/>
  <c r="CM113" i="22"/>
  <c r="CL34" i="22"/>
  <c r="CN34" i="22" s="1"/>
  <c r="CM34" i="22"/>
  <c r="CL42" i="22"/>
  <c r="CN42" i="22" s="1"/>
  <c r="CM42" i="22"/>
  <c r="CM50" i="22"/>
  <c r="CL50" i="22"/>
  <c r="CN50" i="22" s="1"/>
  <c r="CL58" i="22"/>
  <c r="CN58" i="22" s="1"/>
  <c r="CM58" i="22"/>
  <c r="CM66" i="22"/>
  <c r="CL66" i="22"/>
  <c r="CN66" i="22" s="1"/>
  <c r="CM74" i="22"/>
  <c r="CL74" i="22"/>
  <c r="CN74" i="22" s="1"/>
  <c r="CM82" i="22"/>
  <c r="CL82" i="22"/>
  <c r="CN82" i="22" s="1"/>
  <c r="CM90" i="22"/>
  <c r="CL90" i="22"/>
  <c r="CN90" i="22" s="1"/>
  <c r="CL98" i="22"/>
  <c r="CN98" i="22" s="1"/>
  <c r="CM98" i="22"/>
  <c r="CL106" i="22"/>
  <c r="CN106" i="22" s="1"/>
  <c r="CM106" i="22"/>
  <c r="CM114" i="22"/>
  <c r="CL114" i="22"/>
  <c r="CN114" i="22" s="1"/>
  <c r="CM122" i="22"/>
  <c r="CL122" i="22"/>
  <c r="CN122" i="22" s="1"/>
  <c r="CM130" i="22"/>
  <c r="CL130" i="22"/>
  <c r="CN130" i="22" s="1"/>
  <c r="CM138" i="22"/>
  <c r="CL138" i="22"/>
  <c r="CN138" i="22" s="1"/>
  <c r="CM146" i="22"/>
  <c r="CL146" i="22"/>
  <c r="CN146" i="22" s="1"/>
  <c r="CL154" i="22"/>
  <c r="CN154" i="22" s="1"/>
  <c r="CM154" i="22"/>
  <c r="CL162" i="22"/>
  <c r="CN162" i="22" s="1"/>
  <c r="CM162" i="22"/>
  <c r="CM170" i="22"/>
  <c r="CL170" i="22"/>
  <c r="CN170" i="22" s="1"/>
  <c r="CM178" i="22"/>
  <c r="CL178" i="22"/>
  <c r="CN178" i="22" s="1"/>
  <c r="CL186" i="22"/>
  <c r="CN186" i="22" s="1"/>
  <c r="CM186" i="22"/>
  <c r="CL194" i="22"/>
  <c r="CN194" i="22" s="1"/>
  <c r="CM194" i="22"/>
  <c r="CM202" i="22"/>
  <c r="CL202" i="22"/>
  <c r="CN202" i="22" s="1"/>
  <c r="CM210" i="22"/>
  <c r="CL210" i="22"/>
  <c r="CN210" i="22" s="1"/>
  <c r="CL218" i="22"/>
  <c r="CN218" i="22" s="1"/>
  <c r="CM218" i="22"/>
  <c r="CL226" i="22"/>
  <c r="CN226" i="22" s="1"/>
  <c r="CM226" i="22"/>
  <c r="CN31" i="22"/>
  <c r="CQ5" i="22"/>
  <c r="AL9" i="22" l="1"/>
  <c r="AL8" i="22" s="1"/>
  <c r="CN32" i="22"/>
  <c r="BK7" i="22"/>
  <c r="BK6" i="22" s="1"/>
  <c r="BK8" i="22"/>
  <c r="CQ8" i="22"/>
  <c r="AL14" i="22" s="1"/>
  <c r="CT6" i="22"/>
  <c r="BK14" i="22" s="1"/>
  <c r="BK5" i="22"/>
  <c r="BK4" i="22" s="1"/>
  <c r="CQ10" i="22"/>
  <c r="BC4" i="22"/>
  <c r="BT4" i="22"/>
  <c r="CT7" i="22" l="1"/>
  <c r="BK15" i="22" s="1"/>
  <c r="CQ9" i="22"/>
  <c r="BC6" i="22"/>
  <c r="AL15" i="22" l="1"/>
  <c r="S5" i="12" l="1"/>
  <c r="G5" i="12"/>
  <c r="G4" i="12"/>
  <c r="P3" i="12"/>
  <c r="G3" i="12"/>
  <c r="M238" i="12" l="1"/>
  <c r="G6" i="12"/>
  <c r="L59" i="1"/>
  <c r="P21" i="1"/>
  <c r="P19" i="1"/>
  <c r="AN11" i="1"/>
  <c r="AM11" i="1"/>
  <c r="AL11" i="1"/>
  <c r="AK11" i="1"/>
  <c r="AN10" i="1"/>
  <c r="AM10" i="1"/>
  <c r="AL10" i="1"/>
  <c r="AK10" i="1"/>
  <c r="AK12" i="1" l="1"/>
  <c r="M41" i="1"/>
  <c r="L76" i="1"/>
  <c r="M45" i="1"/>
  <c r="L61" i="1"/>
  <c r="L79" i="1"/>
  <c r="L63" i="1"/>
  <c r="L65" i="1"/>
  <c r="L53" i="1"/>
  <c r="L69" i="1"/>
  <c r="L71" i="1"/>
  <c r="L48" i="1"/>
  <c r="L50" i="1"/>
  <c r="L67" i="1"/>
  <c r="L55" i="1"/>
  <c r="M39" i="1"/>
  <c r="L57" i="1"/>
  <c r="L73" i="1"/>
  <c r="L46" i="1"/>
  <c r="F11" i="22" l="1"/>
  <c r="BG226" i="22" l="1"/>
  <c r="BI226" i="22" s="1"/>
  <c r="BG218" i="22"/>
  <c r="BI218" i="22" s="1"/>
  <c r="BG210" i="22"/>
  <c r="BI210" i="22" s="1"/>
  <c r="BG202" i="22"/>
  <c r="BI202" i="22" s="1"/>
  <c r="BD227" i="22"/>
  <c r="BE227" i="22" s="1"/>
  <c r="BD219" i="22"/>
  <c r="BE219" i="22" s="1"/>
  <c r="BD211" i="22"/>
  <c r="BE211" i="22" s="1"/>
  <c r="BD203" i="22"/>
  <c r="BE203" i="22" s="1"/>
  <c r="BG225" i="22"/>
  <c r="BI225" i="22" s="1"/>
  <c r="BG217" i="22"/>
  <c r="BI217" i="22" s="1"/>
  <c r="BG209" i="22"/>
  <c r="BI209" i="22" s="1"/>
  <c r="BG201" i="22"/>
  <c r="BI201" i="22" s="1"/>
  <c r="BD226" i="22"/>
  <c r="BE226" i="22" s="1"/>
  <c r="BD218" i="22"/>
  <c r="BE218" i="22" s="1"/>
  <c r="BD210" i="22"/>
  <c r="BE210" i="22" s="1"/>
  <c r="BG224" i="22"/>
  <c r="BI224" i="22" s="1"/>
  <c r="BG216" i="22"/>
  <c r="BI216" i="22" s="1"/>
  <c r="BG208" i="22"/>
  <c r="BI208" i="22" s="1"/>
  <c r="BG200" i="22"/>
  <c r="BI200" i="22" s="1"/>
  <c r="BG223" i="22"/>
  <c r="BI223" i="22" s="1"/>
  <c r="BG215" i="22"/>
  <c r="BI215" i="22" s="1"/>
  <c r="BG207" i="22"/>
  <c r="BI207" i="22" s="1"/>
  <c r="BG199" i="22"/>
  <c r="BI199" i="22" s="1"/>
  <c r="BG230" i="22"/>
  <c r="BI230" i="22" s="1"/>
  <c r="BG222" i="22"/>
  <c r="BI222" i="22" s="1"/>
  <c r="BG214" i="22"/>
  <c r="BI214" i="22" s="1"/>
  <c r="BG206" i="22"/>
  <c r="BI206" i="22" s="1"/>
  <c r="BG198" i="22"/>
  <c r="BI198" i="22" s="1"/>
  <c r="BG227" i="22"/>
  <c r="BI227" i="22" s="1"/>
  <c r="BG219" i="22"/>
  <c r="BI219" i="22" s="1"/>
  <c r="BG211" i="22"/>
  <c r="BI211" i="22" s="1"/>
  <c r="BG203" i="22"/>
  <c r="BI203" i="22" s="1"/>
  <c r="BD228" i="22"/>
  <c r="BE228" i="22" s="1"/>
  <c r="BG220" i="22"/>
  <c r="BI220" i="22" s="1"/>
  <c r="BD224" i="22"/>
  <c r="BE224" i="22" s="1"/>
  <c r="BD214" i="22"/>
  <c r="BE214" i="22" s="1"/>
  <c r="BD204" i="22"/>
  <c r="BE204" i="22" s="1"/>
  <c r="BD195" i="22"/>
  <c r="BE195" i="22" s="1"/>
  <c r="BD187" i="22"/>
  <c r="BE187" i="22" s="1"/>
  <c r="BD179" i="22"/>
  <c r="BE179" i="22" s="1"/>
  <c r="BD171" i="22"/>
  <c r="BE171" i="22" s="1"/>
  <c r="BD163" i="22"/>
  <c r="BE163" i="22" s="1"/>
  <c r="BD155" i="22"/>
  <c r="BE155" i="22" s="1"/>
  <c r="BD147" i="22"/>
  <c r="BE147" i="22" s="1"/>
  <c r="BA223" i="22"/>
  <c r="BA215" i="22"/>
  <c r="BA207" i="22"/>
  <c r="BA199" i="22"/>
  <c r="BA191" i="22"/>
  <c r="BA183" i="22"/>
  <c r="BA175" i="22"/>
  <c r="BA167" i="22"/>
  <c r="BA159" i="22"/>
  <c r="BA151" i="22"/>
  <c r="BG192" i="22"/>
  <c r="BI192" i="22" s="1"/>
  <c r="BG176" i="22"/>
  <c r="BI176" i="22" s="1"/>
  <c r="BG160" i="22"/>
  <c r="BI160" i="22" s="1"/>
  <c r="BG144" i="22"/>
  <c r="BI144" i="22" s="1"/>
  <c r="BG136" i="22"/>
  <c r="BI136" i="22" s="1"/>
  <c r="BG128" i="22"/>
  <c r="BI128" i="22" s="1"/>
  <c r="BG120" i="22"/>
  <c r="BI120" i="22" s="1"/>
  <c r="BG112" i="22"/>
  <c r="BI112" i="22" s="1"/>
  <c r="BG104" i="22"/>
  <c r="BI104" i="22" s="1"/>
  <c r="BG96" i="22"/>
  <c r="BI96" i="22" s="1"/>
  <c r="BG88" i="22"/>
  <c r="BI88" i="22" s="1"/>
  <c r="BD140" i="22"/>
  <c r="BE140" i="22" s="1"/>
  <c r="BD132" i="22"/>
  <c r="BE132" i="22" s="1"/>
  <c r="BD124" i="22"/>
  <c r="BE124" i="22" s="1"/>
  <c r="BD116" i="22"/>
  <c r="BE116" i="22" s="1"/>
  <c r="BD108" i="22"/>
  <c r="BE108" i="22" s="1"/>
  <c r="BD100" i="22"/>
  <c r="BE100" i="22" s="1"/>
  <c r="BD92" i="22"/>
  <c r="BE92" i="22" s="1"/>
  <c r="BG193" i="22"/>
  <c r="BI193" i="22" s="1"/>
  <c r="BG177" i="22"/>
  <c r="BI177" i="22" s="1"/>
  <c r="BG161" i="22"/>
  <c r="BI161" i="22" s="1"/>
  <c r="BA86" i="22"/>
  <c r="BA78" i="22"/>
  <c r="BG212" i="22"/>
  <c r="BI212" i="22" s="1"/>
  <c r="BD222" i="22"/>
  <c r="BE222" i="22" s="1"/>
  <c r="BD212" i="22"/>
  <c r="BE212" i="22" s="1"/>
  <c r="BD201" i="22"/>
  <c r="BE201" i="22" s="1"/>
  <c r="BD193" i="22"/>
  <c r="BE193" i="22" s="1"/>
  <c r="BD185" i="22"/>
  <c r="BE185" i="22" s="1"/>
  <c r="BD177" i="22"/>
  <c r="BE177" i="22" s="1"/>
  <c r="BD169" i="22"/>
  <c r="BE169" i="22" s="1"/>
  <c r="BD161" i="22"/>
  <c r="BE161" i="22" s="1"/>
  <c r="BD153" i="22"/>
  <c r="BE153" i="22" s="1"/>
  <c r="BA229" i="22"/>
  <c r="BA221" i="22"/>
  <c r="BA213" i="22"/>
  <c r="BA205" i="22"/>
  <c r="BA197" i="22"/>
  <c r="BA189" i="22"/>
  <c r="BA181" i="22"/>
  <c r="BA173" i="22"/>
  <c r="BA165" i="22"/>
  <c r="BA157" i="22"/>
  <c r="BA149" i="22"/>
  <c r="BG188" i="22"/>
  <c r="BI188" i="22" s="1"/>
  <c r="BG172" i="22"/>
  <c r="BI172" i="22" s="1"/>
  <c r="BG156" i="22"/>
  <c r="BI156" i="22" s="1"/>
  <c r="BG142" i="22"/>
  <c r="BI142" i="22" s="1"/>
  <c r="BG134" i="22"/>
  <c r="BI134" i="22" s="1"/>
  <c r="BG126" i="22"/>
  <c r="BI126" i="22" s="1"/>
  <c r="BG118" i="22"/>
  <c r="BI118" i="22" s="1"/>
  <c r="BG110" i="22"/>
  <c r="BI110" i="22" s="1"/>
  <c r="BG102" i="22"/>
  <c r="BI102" i="22" s="1"/>
  <c r="BG94" i="22"/>
  <c r="BI94" i="22" s="1"/>
  <c r="BG146" i="22"/>
  <c r="BI146" i="22" s="1"/>
  <c r="BD138" i="22"/>
  <c r="BE138" i="22" s="1"/>
  <c r="BD130" i="22"/>
  <c r="BE130" i="22" s="1"/>
  <c r="BD122" i="22"/>
  <c r="BE122" i="22" s="1"/>
  <c r="BD114" i="22"/>
  <c r="BE114" i="22" s="1"/>
  <c r="BD106" i="22"/>
  <c r="BE106" i="22" s="1"/>
  <c r="BD98" i="22"/>
  <c r="BE98" i="22" s="1"/>
  <c r="BD90" i="22"/>
  <c r="BE90" i="22" s="1"/>
  <c r="BG189" i="22"/>
  <c r="BI189" i="22" s="1"/>
  <c r="BG173" i="22"/>
  <c r="BI173" i="22" s="1"/>
  <c r="BG157" i="22"/>
  <c r="BI157" i="22" s="1"/>
  <c r="BA84" i="22"/>
  <c r="BA76" i="22"/>
  <c r="BA68" i="22"/>
  <c r="BA60" i="22"/>
  <c r="BA52" i="22"/>
  <c r="BA44" i="22"/>
  <c r="BA36" i="22"/>
  <c r="BA135" i="22"/>
  <c r="BA119" i="22"/>
  <c r="BA103" i="22"/>
  <c r="BA87" i="22"/>
  <c r="BA130" i="22"/>
  <c r="BA114" i="22"/>
  <c r="BA98" i="22"/>
  <c r="BG56" i="22"/>
  <c r="BI56" i="22" s="1"/>
  <c r="AV10" i="22"/>
  <c r="BG53" i="22"/>
  <c r="BI53" i="22" s="1"/>
  <c r="BG85" i="22"/>
  <c r="BI85" i="22" s="1"/>
  <c r="BD32" i="22"/>
  <c r="BE32" i="22" s="1"/>
  <c r="BG63" i="22"/>
  <c r="BI63" i="22" s="1"/>
  <c r="BG74" i="22"/>
  <c r="BI74" i="22" s="1"/>
  <c r="BG44" i="22"/>
  <c r="BI44" i="22" s="1"/>
  <c r="BG76" i="22"/>
  <c r="BI76" i="22" s="1"/>
  <c r="BD43" i="22"/>
  <c r="BE43" i="22" s="1"/>
  <c r="BD86" i="22"/>
  <c r="BE86" i="22" s="1"/>
  <c r="BD62" i="22"/>
  <c r="BE62" i="22" s="1"/>
  <c r="BG54" i="22"/>
  <c r="BI54" i="22" s="1"/>
  <c r="BG86" i="22"/>
  <c r="BI86" i="22" s="1"/>
  <c r="BD50" i="22"/>
  <c r="BE50" i="22" s="1"/>
  <c r="BG83" i="22"/>
  <c r="BI83" i="22" s="1"/>
  <c r="BG204" i="22"/>
  <c r="BI204" i="22" s="1"/>
  <c r="BD220" i="22"/>
  <c r="BE220" i="22" s="1"/>
  <c r="BD208" i="22"/>
  <c r="BE208" i="22" s="1"/>
  <c r="BD199" i="22"/>
  <c r="BE199" i="22" s="1"/>
  <c r="BD191" i="22"/>
  <c r="BE191" i="22" s="1"/>
  <c r="BD183" i="22"/>
  <c r="BE183" i="22" s="1"/>
  <c r="BD175" i="22"/>
  <c r="BE175" i="22" s="1"/>
  <c r="BD167" i="22"/>
  <c r="BE167" i="22" s="1"/>
  <c r="BD159" i="22"/>
  <c r="BE159" i="22" s="1"/>
  <c r="BD151" i="22"/>
  <c r="BE151" i="22" s="1"/>
  <c r="BA227" i="22"/>
  <c r="BA219" i="22"/>
  <c r="BA211" i="22"/>
  <c r="BA203" i="22"/>
  <c r="BA195" i="22"/>
  <c r="BA187" i="22"/>
  <c r="BA179" i="22"/>
  <c r="BA171" i="22"/>
  <c r="BA163" i="22"/>
  <c r="BA155" i="22"/>
  <c r="BA147" i="22"/>
  <c r="BG184" i="22"/>
  <c r="BI184" i="22" s="1"/>
  <c r="BG168" i="22"/>
  <c r="BI168" i="22" s="1"/>
  <c r="BG152" i="22"/>
  <c r="BI152" i="22" s="1"/>
  <c r="BG140" i="22"/>
  <c r="BI140" i="22" s="1"/>
  <c r="BG132" i="22"/>
  <c r="BI132" i="22" s="1"/>
  <c r="BG124" i="22"/>
  <c r="BI124" i="22" s="1"/>
  <c r="BG116" i="22"/>
  <c r="BI116" i="22" s="1"/>
  <c r="BG108" i="22"/>
  <c r="BI108" i="22" s="1"/>
  <c r="BG100" i="22"/>
  <c r="BI100" i="22" s="1"/>
  <c r="BG92" i="22"/>
  <c r="BI92" i="22" s="1"/>
  <c r="BD144" i="22"/>
  <c r="BE144" i="22" s="1"/>
  <c r="BD136" i="22"/>
  <c r="BE136" i="22" s="1"/>
  <c r="BD128" i="22"/>
  <c r="BE128" i="22" s="1"/>
  <c r="BD120" i="22"/>
  <c r="BE120" i="22" s="1"/>
  <c r="BD112" i="22"/>
  <c r="BE112" i="22" s="1"/>
  <c r="BD104" i="22"/>
  <c r="BE104" i="22" s="1"/>
  <c r="BD96" i="22"/>
  <c r="BE96" i="22" s="1"/>
  <c r="BD88" i="22"/>
  <c r="BE88" i="22" s="1"/>
  <c r="BG185" i="22"/>
  <c r="BI185" i="22" s="1"/>
  <c r="BG169" i="22"/>
  <c r="BI169" i="22" s="1"/>
  <c r="BG153" i="22"/>
  <c r="BI153" i="22" s="1"/>
  <c r="BA82" i="22"/>
  <c r="BG228" i="22"/>
  <c r="BI228" i="22" s="1"/>
  <c r="BD229" i="22"/>
  <c r="BE229" i="22" s="1"/>
  <c r="BD216" i="22"/>
  <c r="BE216" i="22" s="1"/>
  <c r="BD206" i="22"/>
  <c r="BE206" i="22" s="1"/>
  <c r="BD197" i="22"/>
  <c r="BE197" i="22" s="1"/>
  <c r="BD189" i="22"/>
  <c r="BE189" i="22" s="1"/>
  <c r="BD181" i="22"/>
  <c r="BE181" i="22" s="1"/>
  <c r="BD173" i="22"/>
  <c r="BE173" i="22" s="1"/>
  <c r="BD165" i="22"/>
  <c r="BE165" i="22" s="1"/>
  <c r="BD157" i="22"/>
  <c r="BE157" i="22" s="1"/>
  <c r="BD149" i="22"/>
  <c r="BE149" i="22" s="1"/>
  <c r="BA225" i="22"/>
  <c r="BA217" i="22"/>
  <c r="BA209" i="22"/>
  <c r="BA201" i="22"/>
  <c r="BA193" i="22"/>
  <c r="BA185" i="22"/>
  <c r="BA177" i="22"/>
  <c r="BA169" i="22"/>
  <c r="BA161" i="22"/>
  <c r="BA153" i="22"/>
  <c r="BG196" i="22"/>
  <c r="BI196" i="22" s="1"/>
  <c r="BG180" i="22"/>
  <c r="BI180" i="22" s="1"/>
  <c r="BG164" i="22"/>
  <c r="BI164" i="22" s="1"/>
  <c r="BG148" i="22"/>
  <c r="BI148" i="22" s="1"/>
  <c r="BG138" i="22"/>
  <c r="BI138" i="22" s="1"/>
  <c r="BG130" i="22"/>
  <c r="BI130" i="22" s="1"/>
  <c r="BG122" i="22"/>
  <c r="BI122" i="22" s="1"/>
  <c r="BG114" i="22"/>
  <c r="BI114" i="22" s="1"/>
  <c r="BG106" i="22"/>
  <c r="BI106" i="22" s="1"/>
  <c r="BG98" i="22"/>
  <c r="BI98" i="22" s="1"/>
  <c r="BG90" i="22"/>
  <c r="BI90" i="22" s="1"/>
  <c r="BD142" i="22"/>
  <c r="BE142" i="22" s="1"/>
  <c r="BD134" i="22"/>
  <c r="BE134" i="22" s="1"/>
  <c r="BD126" i="22"/>
  <c r="BE126" i="22" s="1"/>
  <c r="BD118" i="22"/>
  <c r="BE118" i="22" s="1"/>
  <c r="BD110" i="22"/>
  <c r="BE110" i="22" s="1"/>
  <c r="BD102" i="22"/>
  <c r="BE102" i="22" s="1"/>
  <c r="BD94" i="22"/>
  <c r="BE94" i="22" s="1"/>
  <c r="BG197" i="22"/>
  <c r="BI197" i="22" s="1"/>
  <c r="BG181" i="22"/>
  <c r="BI181" i="22" s="1"/>
  <c r="BG165" i="22"/>
  <c r="BI165" i="22" s="1"/>
  <c r="BG149" i="22"/>
  <c r="BI149" i="22" s="1"/>
  <c r="BA80" i="22"/>
  <c r="BA72" i="22"/>
  <c r="BA64" i="22"/>
  <c r="BA56" i="22"/>
  <c r="BA48" i="22"/>
  <c r="BA40" i="22"/>
  <c r="BA32" i="22"/>
  <c r="BA143" i="22"/>
  <c r="BA127" i="22"/>
  <c r="BA111" i="22"/>
  <c r="BA95" i="22"/>
  <c r="BA138" i="22"/>
  <c r="BA122" i="22"/>
  <c r="BA106" i="22"/>
  <c r="BA90" i="22"/>
  <c r="BG72" i="22"/>
  <c r="BI72" i="22" s="1"/>
  <c r="BD37" i="22"/>
  <c r="BE37" i="22" s="1"/>
  <c r="BG69" i="22"/>
  <c r="BI69" i="22" s="1"/>
  <c r="BG66" i="22"/>
  <c r="BI66" i="22" s="1"/>
  <c r="BD48" i="22"/>
  <c r="BE48" i="22" s="1"/>
  <c r="BG79" i="22"/>
  <c r="BI79" i="22" s="1"/>
  <c r="AZ13" i="22"/>
  <c r="BG60" i="22"/>
  <c r="BI60" i="22" s="1"/>
  <c r="AL12" i="22"/>
  <c r="BD70" i="22"/>
  <c r="BE70" i="22" s="1"/>
  <c r="BD35" i="22"/>
  <c r="BE35" i="22" s="1"/>
  <c r="BG39" i="22"/>
  <c r="BI39" i="22" s="1"/>
  <c r="BG70" i="22"/>
  <c r="BI70" i="22" s="1"/>
  <c r="BD34" i="22"/>
  <c r="BE34" i="22" s="1"/>
  <c r="BG67" i="22"/>
  <c r="BI67" i="22" s="1"/>
  <c r="BD221" i="22"/>
  <c r="BE221" i="22" s="1"/>
  <c r="BD200" i="22"/>
  <c r="BE200" i="22" s="1"/>
  <c r="BD184" i="22"/>
  <c r="BE184" i="22" s="1"/>
  <c r="BD168" i="22"/>
  <c r="BE168" i="22" s="1"/>
  <c r="BD152" i="22"/>
  <c r="BE152" i="22" s="1"/>
  <c r="BA220" i="22"/>
  <c r="BA204" i="22"/>
  <c r="BA188" i="22"/>
  <c r="BA172" i="22"/>
  <c r="BA156" i="22"/>
  <c r="BG186" i="22"/>
  <c r="BI186" i="22" s="1"/>
  <c r="BG154" i="22"/>
  <c r="BI154" i="22" s="1"/>
  <c r="BG133" i="22"/>
  <c r="BI133" i="22" s="1"/>
  <c r="BG117" i="22"/>
  <c r="BI117" i="22" s="1"/>
  <c r="BG101" i="22"/>
  <c r="BI101" i="22" s="1"/>
  <c r="BD145" i="22"/>
  <c r="BE145" i="22" s="1"/>
  <c r="BD129" i="22"/>
  <c r="BE129" i="22" s="1"/>
  <c r="BD113" i="22"/>
  <c r="BE113" i="22" s="1"/>
  <c r="BD97" i="22"/>
  <c r="BE97" i="22" s="1"/>
  <c r="BG187" i="22"/>
  <c r="BI187" i="22" s="1"/>
  <c r="BG155" i="22"/>
  <c r="BI155" i="22" s="1"/>
  <c r="BA75" i="22"/>
  <c r="BA65" i="22"/>
  <c r="BA54" i="22"/>
  <c r="BA43" i="22"/>
  <c r="BA33" i="22"/>
  <c r="BA139" i="22"/>
  <c r="BA117" i="22"/>
  <c r="BA97" i="22"/>
  <c r="BA134" i="22"/>
  <c r="BA112" i="22"/>
  <c r="BA92" i="22"/>
  <c r="BG80" i="22"/>
  <c r="BI80" i="22" s="1"/>
  <c r="BD58" i="22"/>
  <c r="BE58" i="22" s="1"/>
  <c r="BG58" i="22"/>
  <c r="BI58" i="22" s="1"/>
  <c r="BG55" i="22"/>
  <c r="BI55" i="22" s="1"/>
  <c r="BG82" i="22"/>
  <c r="BI82" i="22" s="1"/>
  <c r="BD57" i="22"/>
  <c r="BE57" i="22" s="1"/>
  <c r="BD71" i="22"/>
  <c r="BE71" i="22" s="1"/>
  <c r="BG45" i="22"/>
  <c r="BI45" i="22" s="1"/>
  <c r="BG35" i="22"/>
  <c r="BI35" i="22" s="1"/>
  <c r="BG78" i="22"/>
  <c r="BI78" i="22" s="1"/>
  <c r="BD56" i="22"/>
  <c r="BE56" i="22" s="1"/>
  <c r="BA91" i="22"/>
  <c r="AV11" i="22"/>
  <c r="BD68" i="22"/>
  <c r="BE68" i="22" s="1"/>
  <c r="BG68" i="22"/>
  <c r="BI68" i="22" s="1"/>
  <c r="BG47" i="22"/>
  <c r="BI47" i="22" s="1"/>
  <c r="BD176" i="22"/>
  <c r="BE176" i="22" s="1"/>
  <c r="BA164" i="22"/>
  <c r="BG141" i="22"/>
  <c r="BI141" i="22" s="1"/>
  <c r="BD137" i="22"/>
  <c r="BE137" i="22" s="1"/>
  <c r="BA83" i="22"/>
  <c r="BA38" i="22"/>
  <c r="BA144" i="22"/>
  <c r="BD33" i="22"/>
  <c r="BE33" i="22" s="1"/>
  <c r="BG36" i="22"/>
  <c r="BI36" i="22" s="1"/>
  <c r="BD47" i="22"/>
  <c r="BE47" i="22" s="1"/>
  <c r="BG75" i="22"/>
  <c r="BI75" i="22" s="1"/>
  <c r="BG37" i="22"/>
  <c r="BI37" i="22" s="1"/>
  <c r="BG81" i="22"/>
  <c r="BI81" i="22" s="1"/>
  <c r="BG229" i="22"/>
  <c r="BI229" i="22" s="1"/>
  <c r="BD217" i="22"/>
  <c r="BE217" i="22" s="1"/>
  <c r="BD198" i="22"/>
  <c r="BE198" i="22" s="1"/>
  <c r="BD182" i="22"/>
  <c r="BE182" i="22" s="1"/>
  <c r="BD166" i="22"/>
  <c r="BE166" i="22" s="1"/>
  <c r="BD150" i="22"/>
  <c r="BE150" i="22" s="1"/>
  <c r="BA218" i="22"/>
  <c r="BA202" i="22"/>
  <c r="BA186" i="22"/>
  <c r="BA170" i="22"/>
  <c r="BA154" i="22"/>
  <c r="BG182" i="22"/>
  <c r="BI182" i="22" s="1"/>
  <c r="BG150" i="22"/>
  <c r="BI150" i="22" s="1"/>
  <c r="BG131" i="22"/>
  <c r="BI131" i="22" s="1"/>
  <c r="BG115" i="22"/>
  <c r="BI115" i="22" s="1"/>
  <c r="BG99" i="22"/>
  <c r="BI99" i="22" s="1"/>
  <c r="BD143" i="22"/>
  <c r="BE143" i="22" s="1"/>
  <c r="BD127" i="22"/>
  <c r="BE127" i="22" s="1"/>
  <c r="BD111" i="22"/>
  <c r="BE111" i="22" s="1"/>
  <c r="BD95" i="22"/>
  <c r="BE95" i="22" s="1"/>
  <c r="BG183" i="22"/>
  <c r="BI183" i="22" s="1"/>
  <c r="BG151" i="22"/>
  <c r="BI151" i="22" s="1"/>
  <c r="BA74" i="22"/>
  <c r="BA63" i="22"/>
  <c r="BA53" i="22"/>
  <c r="BA42" i="22"/>
  <c r="BA31" i="22"/>
  <c r="BC31" i="22" s="1"/>
  <c r="BA137" i="22"/>
  <c r="BA115" i="22"/>
  <c r="BA93" i="22"/>
  <c r="BA132" i="22"/>
  <c r="BA110" i="22"/>
  <c r="BA88" i="22"/>
  <c r="BD85" i="22"/>
  <c r="BE85" i="22" s="1"/>
  <c r="BG61" i="22"/>
  <c r="BI61" i="22" s="1"/>
  <c r="BD79" i="22"/>
  <c r="BE79" i="22" s="1"/>
  <c r="BD60" i="22"/>
  <c r="BE60" i="22" s="1"/>
  <c r="BR10" i="22"/>
  <c r="BT10" i="22" s="1"/>
  <c r="BD65" i="22"/>
  <c r="BE65" i="22" s="1"/>
  <c r="BD31" i="22"/>
  <c r="BE31" i="22" s="1"/>
  <c r="BG49" i="22"/>
  <c r="BI49" i="22" s="1"/>
  <c r="BG43" i="22"/>
  <c r="BI43" i="22" s="1"/>
  <c r="BD83" i="22"/>
  <c r="BE83" i="22" s="1"/>
  <c r="BG59" i="22"/>
  <c r="BI59" i="22" s="1"/>
  <c r="BA113" i="22"/>
  <c r="BD66" i="22"/>
  <c r="BE66" i="22" s="1"/>
  <c r="AZ12" i="22"/>
  <c r="BD63" i="22"/>
  <c r="BE63" i="22" s="1"/>
  <c r="BD64" i="22"/>
  <c r="BE64" i="22" s="1"/>
  <c r="BD192" i="22"/>
  <c r="BE192" i="22" s="1"/>
  <c r="BA180" i="22"/>
  <c r="BG125" i="22"/>
  <c r="BI125" i="22" s="1"/>
  <c r="BD121" i="22"/>
  <c r="BE121" i="22" s="1"/>
  <c r="BG171" i="22"/>
  <c r="BI171" i="22" s="1"/>
  <c r="BA49" i="22"/>
  <c r="BA107" i="22"/>
  <c r="BD61" i="22"/>
  <c r="BE61" i="22" s="1"/>
  <c r="BD36" i="22"/>
  <c r="BE36" i="22" s="1"/>
  <c r="BD81" i="22"/>
  <c r="BE81" i="22" s="1"/>
  <c r="BG41" i="22"/>
  <c r="BI41" i="22" s="1"/>
  <c r="BD49" i="22"/>
  <c r="BE49" i="22" s="1"/>
  <c r="BG31" i="22"/>
  <c r="BI31" i="22" s="1"/>
  <c r="BG221" i="22"/>
  <c r="BI221" i="22" s="1"/>
  <c r="BD215" i="22"/>
  <c r="BE215" i="22" s="1"/>
  <c r="BD196" i="22"/>
  <c r="BE196" i="22" s="1"/>
  <c r="BD180" i="22"/>
  <c r="BE180" i="22" s="1"/>
  <c r="BD164" i="22"/>
  <c r="BE164" i="22" s="1"/>
  <c r="BD148" i="22"/>
  <c r="BE148" i="22" s="1"/>
  <c r="BA216" i="22"/>
  <c r="BA200" i="22"/>
  <c r="BA184" i="22"/>
  <c r="BA168" i="22"/>
  <c r="BA152" i="22"/>
  <c r="BG178" i="22"/>
  <c r="BI178" i="22" s="1"/>
  <c r="BG145" i="22"/>
  <c r="BI145" i="22" s="1"/>
  <c r="BG129" i="22"/>
  <c r="BI129" i="22" s="1"/>
  <c r="BG113" i="22"/>
  <c r="BI113" i="22" s="1"/>
  <c r="BG97" i="22"/>
  <c r="BI97" i="22" s="1"/>
  <c r="BD141" i="22"/>
  <c r="BE141" i="22" s="1"/>
  <c r="BD125" i="22"/>
  <c r="BE125" i="22" s="1"/>
  <c r="BD109" i="22"/>
  <c r="BE109" i="22" s="1"/>
  <c r="BD93" i="22"/>
  <c r="BE93" i="22" s="1"/>
  <c r="BG179" i="22"/>
  <c r="BI179" i="22" s="1"/>
  <c r="BD146" i="22"/>
  <c r="BE146" i="22" s="1"/>
  <c r="BA73" i="22"/>
  <c r="BA62" i="22"/>
  <c r="BA51" i="22"/>
  <c r="BA41" i="22"/>
  <c r="BR13" i="22"/>
  <c r="BT13" i="22" s="1"/>
  <c r="BA133" i="22"/>
  <c r="BA128" i="22"/>
  <c r="BA108" i="22"/>
  <c r="BG34" i="22"/>
  <c r="BI34" i="22" s="1"/>
  <c r="AV12" i="22"/>
  <c r="BD51" i="22"/>
  <c r="BE51" i="22" s="1"/>
  <c r="BG50" i="22"/>
  <c r="BI50" i="22" s="1"/>
  <c r="BG205" i="22"/>
  <c r="BI205" i="22" s="1"/>
  <c r="BD160" i="22"/>
  <c r="BE160" i="22" s="1"/>
  <c r="BA212" i="22"/>
  <c r="BA196" i="22"/>
  <c r="BG170" i="22"/>
  <c r="BI170" i="22" s="1"/>
  <c r="BG93" i="22"/>
  <c r="BI93" i="22" s="1"/>
  <c r="BD89" i="22"/>
  <c r="BE89" i="22" s="1"/>
  <c r="BA59" i="22"/>
  <c r="BA129" i="22"/>
  <c r="BA124" i="22"/>
  <c r="BG77" i="22"/>
  <c r="BI77" i="22" s="1"/>
  <c r="BG65" i="22"/>
  <c r="BI65" i="22" s="1"/>
  <c r="BG33" i="22"/>
  <c r="BI33" i="22" s="1"/>
  <c r="BD46" i="22"/>
  <c r="BE46" i="22" s="1"/>
  <c r="BG213" i="22"/>
  <c r="BI213" i="22" s="1"/>
  <c r="BD213" i="22"/>
  <c r="BE213" i="22" s="1"/>
  <c r="BD194" i="22"/>
  <c r="BE194" i="22" s="1"/>
  <c r="BD178" i="22"/>
  <c r="BE178" i="22" s="1"/>
  <c r="BD162" i="22"/>
  <c r="BE162" i="22" s="1"/>
  <c r="BA230" i="22"/>
  <c r="BA214" i="22"/>
  <c r="BA198" i="22"/>
  <c r="BA182" i="22"/>
  <c r="BA166" i="22"/>
  <c r="BA150" i="22"/>
  <c r="BG174" i="22"/>
  <c r="BI174" i="22" s="1"/>
  <c r="BG143" i="22"/>
  <c r="BI143" i="22" s="1"/>
  <c r="BG127" i="22"/>
  <c r="BI127" i="22" s="1"/>
  <c r="BG111" i="22"/>
  <c r="BI111" i="22" s="1"/>
  <c r="BG95" i="22"/>
  <c r="BI95" i="22" s="1"/>
  <c r="BD139" i="22"/>
  <c r="BE139" i="22" s="1"/>
  <c r="BD123" i="22"/>
  <c r="BE123" i="22" s="1"/>
  <c r="BD107" i="22"/>
  <c r="BE107" i="22" s="1"/>
  <c r="BD91" i="22"/>
  <c r="BE91" i="22" s="1"/>
  <c r="BG175" i="22"/>
  <c r="BI175" i="22" s="1"/>
  <c r="BA85" i="22"/>
  <c r="BA71" i="22"/>
  <c r="BA61" i="22"/>
  <c r="BA50" i="22"/>
  <c r="BA39" i="22"/>
  <c r="BR12" i="22"/>
  <c r="BT12" i="22" s="1"/>
  <c r="BA131" i="22"/>
  <c r="BA109" i="22"/>
  <c r="BA89" i="22"/>
  <c r="BA126" i="22"/>
  <c r="BA104" i="22"/>
  <c r="BD53" i="22"/>
  <c r="BE53" i="22" s="1"/>
  <c r="BD74" i="22"/>
  <c r="BE74" i="22" s="1"/>
  <c r="AV13" i="22"/>
  <c r="BG71" i="22"/>
  <c r="BI71" i="22" s="1"/>
  <c r="BG32" i="22"/>
  <c r="BI32" i="22" s="1"/>
  <c r="BD73" i="22"/>
  <c r="BE73" i="22" s="1"/>
  <c r="BG57" i="22"/>
  <c r="BI57" i="22" s="1"/>
  <c r="BD39" i="22"/>
  <c r="BE39" i="22" s="1"/>
  <c r="BG51" i="22"/>
  <c r="BI51" i="22" s="1"/>
  <c r="AZ11" i="22"/>
  <c r="BD72" i="22"/>
  <c r="BE72" i="22" s="1"/>
  <c r="BD209" i="22"/>
  <c r="BE209" i="22" s="1"/>
  <c r="BA228" i="22"/>
  <c r="BA148" i="22"/>
  <c r="BG109" i="22"/>
  <c r="BI109" i="22" s="1"/>
  <c r="BD105" i="22"/>
  <c r="BE105" i="22" s="1"/>
  <c r="BA70" i="22"/>
  <c r="AZ10" i="22"/>
  <c r="BA102" i="22"/>
  <c r="BD76" i="22"/>
  <c r="BE76" i="22" s="1"/>
  <c r="BD59" i="22"/>
  <c r="BE59" i="22" s="1"/>
  <c r="BG52" i="22"/>
  <c r="BI52" i="22" s="1"/>
  <c r="BD75" i="22"/>
  <c r="BE75" i="22" s="1"/>
  <c r="BD230" i="22"/>
  <c r="BE230" i="22" s="1"/>
  <c r="BD207" i="22"/>
  <c r="BE207" i="22" s="1"/>
  <c r="BD190" i="22"/>
  <c r="BE190" i="22" s="1"/>
  <c r="BD174" i="22"/>
  <c r="BE174" i="22" s="1"/>
  <c r="BD158" i="22"/>
  <c r="BE158" i="22" s="1"/>
  <c r="BA226" i="22"/>
  <c r="BA210" i="22"/>
  <c r="BA194" i="22"/>
  <c r="BA178" i="22"/>
  <c r="BA162" i="22"/>
  <c r="BA146" i="22"/>
  <c r="BG166" i="22"/>
  <c r="BI166" i="22" s="1"/>
  <c r="BG139" i="22"/>
  <c r="BI139" i="22" s="1"/>
  <c r="BG123" i="22"/>
  <c r="BI123" i="22" s="1"/>
  <c r="BG107" i="22"/>
  <c r="BI107" i="22" s="1"/>
  <c r="BG91" i="22"/>
  <c r="BI91" i="22" s="1"/>
  <c r="BD135" i="22"/>
  <c r="BE135" i="22" s="1"/>
  <c r="BD119" i="22"/>
  <c r="BE119" i="22" s="1"/>
  <c r="BD103" i="22"/>
  <c r="BE103" i="22" s="1"/>
  <c r="BD87" i="22"/>
  <c r="BE87" i="22" s="1"/>
  <c r="BG167" i="22"/>
  <c r="BI167" i="22" s="1"/>
  <c r="BA81" i="22"/>
  <c r="BA69" i="22"/>
  <c r="BA58" i="22"/>
  <c r="BA47" i="22"/>
  <c r="BA37" i="22"/>
  <c r="BG147" i="22"/>
  <c r="BI147" i="22" s="1"/>
  <c r="BA125" i="22"/>
  <c r="BA105" i="22"/>
  <c r="BA142" i="22"/>
  <c r="BA120" i="22"/>
  <c r="BA100" i="22"/>
  <c r="BG64" i="22"/>
  <c r="BI64" i="22" s="1"/>
  <c r="BD41" i="22"/>
  <c r="BE41" i="22" s="1"/>
  <c r="BD82" i="22"/>
  <c r="BE82" i="22" s="1"/>
  <c r="BD40" i="22"/>
  <c r="BE40" i="22" s="1"/>
  <c r="BD84" i="22"/>
  <c r="BE84" i="22" s="1"/>
  <c r="BG40" i="22"/>
  <c r="BI40" i="22" s="1"/>
  <c r="BG84" i="22"/>
  <c r="BI84" i="22" s="1"/>
  <c r="BG73" i="22"/>
  <c r="BI73" i="22" s="1"/>
  <c r="BD54" i="22"/>
  <c r="BE54" i="22" s="1"/>
  <c r="BG62" i="22"/>
  <c r="BI62" i="22" s="1"/>
  <c r="BD38" i="22"/>
  <c r="BE38" i="22" s="1"/>
  <c r="BD80" i="22"/>
  <c r="BE80" i="22" s="1"/>
  <c r="BD223" i="22"/>
  <c r="BE223" i="22" s="1"/>
  <c r="BD186" i="22"/>
  <c r="BE186" i="22" s="1"/>
  <c r="BD170" i="22"/>
  <c r="BE170" i="22" s="1"/>
  <c r="BA222" i="22"/>
  <c r="BA190" i="22"/>
  <c r="BA158" i="22"/>
  <c r="BG158" i="22"/>
  <c r="BI158" i="22" s="1"/>
  <c r="BG119" i="22"/>
  <c r="BI119" i="22" s="1"/>
  <c r="BG87" i="22"/>
  <c r="BI87" i="22" s="1"/>
  <c r="BD115" i="22"/>
  <c r="BE115" i="22" s="1"/>
  <c r="BG191" i="22"/>
  <c r="BI191" i="22" s="1"/>
  <c r="BA77" i="22"/>
  <c r="BA55" i="22"/>
  <c r="BA45" i="22"/>
  <c r="BA141" i="22"/>
  <c r="BA99" i="22"/>
  <c r="BA116" i="22"/>
  <c r="BD77" i="22"/>
  <c r="BE77" i="22" s="1"/>
  <c r="BD55" i="22"/>
  <c r="BE55" i="22" s="1"/>
  <c r="BD225" i="22"/>
  <c r="BE225" i="22" s="1"/>
  <c r="BD205" i="22"/>
  <c r="BE205" i="22" s="1"/>
  <c r="BD188" i="22"/>
  <c r="BE188" i="22" s="1"/>
  <c r="BD172" i="22"/>
  <c r="BE172" i="22" s="1"/>
  <c r="BD156" i="22"/>
  <c r="BE156" i="22" s="1"/>
  <c r="BA224" i="22"/>
  <c r="BA208" i="22"/>
  <c r="BA192" i="22"/>
  <c r="BA176" i="22"/>
  <c r="BA160" i="22"/>
  <c r="BG194" i="22"/>
  <c r="BI194" i="22" s="1"/>
  <c r="BG162" i="22"/>
  <c r="BI162" i="22" s="1"/>
  <c r="BG137" i="22"/>
  <c r="BI137" i="22" s="1"/>
  <c r="BG121" i="22"/>
  <c r="BI121" i="22" s="1"/>
  <c r="BG105" i="22"/>
  <c r="BI105" i="22" s="1"/>
  <c r="BG89" i="22"/>
  <c r="BI89" i="22" s="1"/>
  <c r="BD133" i="22"/>
  <c r="BE133" i="22" s="1"/>
  <c r="BD117" i="22"/>
  <c r="BE117" i="22" s="1"/>
  <c r="BD101" i="22"/>
  <c r="BE101" i="22" s="1"/>
  <c r="BG195" i="22"/>
  <c r="BI195" i="22" s="1"/>
  <c r="BG163" i="22"/>
  <c r="BI163" i="22" s="1"/>
  <c r="BA79" i="22"/>
  <c r="BA67" i="22"/>
  <c r="BA57" i="22"/>
  <c r="BA46" i="22"/>
  <c r="BA35" i="22"/>
  <c r="BA145" i="22"/>
  <c r="BA123" i="22"/>
  <c r="BA101" i="22"/>
  <c r="BA140" i="22"/>
  <c r="BA118" i="22"/>
  <c r="BA96" i="22"/>
  <c r="BD69" i="22"/>
  <c r="BE69" i="22" s="1"/>
  <c r="BD45" i="22"/>
  <c r="BE45" i="22" s="1"/>
  <c r="BG46" i="22"/>
  <c r="BI46" i="22" s="1"/>
  <c r="BD44" i="22"/>
  <c r="BE44" i="22" s="1"/>
  <c r="BG38" i="22"/>
  <c r="BI38" i="22" s="1"/>
  <c r="BG48" i="22"/>
  <c r="BI48" i="22" s="1"/>
  <c r="BG42" i="22"/>
  <c r="BI42" i="22" s="1"/>
  <c r="BD78" i="22"/>
  <c r="BE78" i="22" s="1"/>
  <c r="BR11" i="22"/>
  <c r="BT11" i="22" s="1"/>
  <c r="BD67" i="22"/>
  <c r="BE67" i="22" s="1"/>
  <c r="BD42" i="22"/>
  <c r="BE42" i="22" s="1"/>
  <c r="BD202" i="22"/>
  <c r="BE202" i="22" s="1"/>
  <c r="BD154" i="22"/>
  <c r="BE154" i="22" s="1"/>
  <c r="BA206" i="22"/>
  <c r="BA174" i="22"/>
  <c r="BG190" i="22"/>
  <c r="BI190" i="22" s="1"/>
  <c r="BG135" i="22"/>
  <c r="BI135" i="22" s="1"/>
  <c r="BG103" i="22"/>
  <c r="BI103" i="22" s="1"/>
  <c r="BD131" i="22"/>
  <c r="BE131" i="22" s="1"/>
  <c r="BD99" i="22"/>
  <c r="BE99" i="22" s="1"/>
  <c r="BG159" i="22"/>
  <c r="BI159" i="22" s="1"/>
  <c r="BA66" i="22"/>
  <c r="BA34" i="22"/>
  <c r="BA121" i="22"/>
  <c r="BA136" i="22"/>
  <c r="BA94" i="22"/>
  <c r="BD52" i="22"/>
  <c r="BE52" i="22" s="1"/>
  <c r="BC11" i="22" l="1"/>
  <c r="BR15" i="22"/>
  <c r="BK16" i="22"/>
  <c r="AL16" i="22"/>
  <c r="BC10" i="22"/>
  <c r="AZ15" i="22" s="1"/>
  <c r="BC13" i="22"/>
  <c r="BC12" i="22"/>
  <c r="AZ16" i="22" l="1"/>
  <c r="BT6" i="22"/>
  <c r="BR16" i="22" s="1"/>
</calcChain>
</file>

<file path=xl/sharedStrings.xml><?xml version="1.0" encoding="utf-8"?>
<sst xmlns="http://schemas.openxmlformats.org/spreadsheetml/2006/main" count="6585" uniqueCount="646">
  <si>
    <t>項目</t>
    <rPh sb="0" eb="2">
      <t>コウモク</t>
    </rPh>
    <phoneticPr fontId="2"/>
  </si>
  <si>
    <t>記載図書</t>
    <rPh sb="0" eb="2">
      <t>キサイ</t>
    </rPh>
    <rPh sb="2" eb="4">
      <t>トショ</t>
    </rPh>
    <phoneticPr fontId="2"/>
  </si>
  <si>
    <t>１ 地域</t>
    <rPh sb="2" eb="4">
      <t>チイキ</t>
    </rPh>
    <phoneticPr fontId="2"/>
  </si>
  <si>
    <t>２ 地域</t>
    <rPh sb="2" eb="4">
      <t>チイキ</t>
    </rPh>
    <phoneticPr fontId="2"/>
  </si>
  <si>
    <t>３ 地域</t>
    <rPh sb="2" eb="4">
      <t>チイキ</t>
    </rPh>
    <phoneticPr fontId="2"/>
  </si>
  <si>
    <t>４ 地域</t>
    <rPh sb="2" eb="4">
      <t>チイキ</t>
    </rPh>
    <phoneticPr fontId="2"/>
  </si>
  <si>
    <t>５ 地域</t>
    <rPh sb="2" eb="4">
      <t>チイキ</t>
    </rPh>
    <phoneticPr fontId="2"/>
  </si>
  <si>
    <t>６ 地域</t>
    <rPh sb="2" eb="4">
      <t>チイキ</t>
    </rPh>
    <phoneticPr fontId="2"/>
  </si>
  <si>
    <t>７ 地域</t>
    <rPh sb="2" eb="4">
      <t>チイキ</t>
    </rPh>
    <phoneticPr fontId="2"/>
  </si>
  <si>
    <t>８ 地域</t>
    <rPh sb="2" eb="4">
      <t>チイキ</t>
    </rPh>
    <phoneticPr fontId="2"/>
  </si>
  <si>
    <t>住宅の構造</t>
    <rPh sb="0" eb="2">
      <t>ジュウタク</t>
    </rPh>
    <rPh sb="3" eb="5">
      <t>コウゾウ</t>
    </rPh>
    <phoneticPr fontId="2"/>
  </si>
  <si>
    <t>軸組構法</t>
    <rPh sb="0" eb="1">
      <t>ジク</t>
    </rPh>
    <rPh sb="1" eb="2">
      <t>グ</t>
    </rPh>
    <rPh sb="2" eb="3">
      <t>コウ</t>
    </rPh>
    <rPh sb="3" eb="4">
      <t>ホウ</t>
    </rPh>
    <phoneticPr fontId="2"/>
  </si>
  <si>
    <t>枠組工法</t>
    <rPh sb="0" eb="2">
      <t>ワクグ</t>
    </rPh>
    <rPh sb="2" eb="3">
      <t>コウ</t>
    </rPh>
    <rPh sb="3" eb="4">
      <t>ホウ</t>
    </rPh>
    <phoneticPr fontId="2"/>
  </si>
  <si>
    <t>確認
項目※</t>
    <rPh sb="0" eb="2">
      <t>カクニン</t>
    </rPh>
    <rPh sb="3" eb="5">
      <t>コウモク</t>
    </rPh>
    <phoneticPr fontId="2"/>
  </si>
  <si>
    <t>鉄骨造住宅</t>
    <phoneticPr fontId="2"/>
  </si>
  <si>
    <t>その他</t>
    <phoneticPr fontId="2"/>
  </si>
  <si>
    <t>基本事項</t>
    <phoneticPr fontId="2"/>
  </si>
  <si>
    <t>日射熱</t>
    <phoneticPr fontId="2"/>
  </si>
  <si>
    <t>暖房設備</t>
    <phoneticPr fontId="2"/>
  </si>
  <si>
    <t>自然風</t>
    <phoneticPr fontId="2"/>
  </si>
  <si>
    <t>自然風の検討方法</t>
    <phoneticPr fontId="2"/>
  </si>
  <si>
    <t>冷房設備</t>
    <phoneticPr fontId="2"/>
  </si>
  <si>
    <t>換気</t>
    <phoneticPr fontId="2"/>
  </si>
  <si>
    <t>換気設備方式</t>
    <phoneticPr fontId="2"/>
  </si>
  <si>
    <t>熱交換</t>
    <phoneticPr fontId="2"/>
  </si>
  <si>
    <t>給湯</t>
    <phoneticPr fontId="2"/>
  </si>
  <si>
    <t>給湯熱源機</t>
    <phoneticPr fontId="2"/>
  </si>
  <si>
    <t>水栓について</t>
    <phoneticPr fontId="2"/>
  </si>
  <si>
    <t>□</t>
  </si>
  <si>
    <t>（</t>
    <phoneticPr fontId="2"/>
  </si>
  <si>
    <t>□</t>
    <phoneticPr fontId="2"/>
  </si>
  <si>
    <t>）</t>
    <phoneticPr fontId="2"/>
  </si>
  <si>
    <t>木造住宅</t>
    <phoneticPr fontId="2"/>
  </si>
  <si>
    <t>計算書</t>
    <rPh sb="0" eb="3">
      <t>ケイサンショ</t>
    </rPh>
    <phoneticPr fontId="2"/>
  </si>
  <si>
    <t>一戸建ての住宅</t>
    <rPh sb="0" eb="2">
      <t>イッコ</t>
    </rPh>
    <rPh sb="2" eb="3">
      <t>ダ</t>
    </rPh>
    <rPh sb="5" eb="7">
      <t>ジュウタク</t>
    </rPh>
    <phoneticPr fontId="2"/>
  </si>
  <si>
    <t>延床面積</t>
    <rPh sb="0" eb="1">
      <t>ノ</t>
    </rPh>
    <rPh sb="1" eb="2">
      <t>ユカ</t>
    </rPh>
    <rPh sb="2" eb="3">
      <t>メン</t>
    </rPh>
    <rPh sb="3" eb="4">
      <t>セキ</t>
    </rPh>
    <phoneticPr fontId="2"/>
  </si>
  <si>
    <t>主居室の面積</t>
    <rPh sb="0" eb="1">
      <t>シュ</t>
    </rPh>
    <rPh sb="1" eb="3">
      <t>キョシツ</t>
    </rPh>
    <rPh sb="4" eb="6">
      <t>メンセキ</t>
    </rPh>
    <phoneticPr fontId="2"/>
  </si>
  <si>
    <t>その他の居室の面積の合計</t>
    <rPh sb="2" eb="3">
      <t>タ</t>
    </rPh>
    <rPh sb="4" eb="6">
      <t>キョシツ</t>
    </rPh>
    <rPh sb="7" eb="9">
      <t>メンセキ</t>
    </rPh>
    <rPh sb="10" eb="12">
      <t>ゴウケイ</t>
    </rPh>
    <phoneticPr fontId="2"/>
  </si>
  <si>
    <t>面積表</t>
    <rPh sb="0" eb="2">
      <t>メンセキ</t>
    </rPh>
    <rPh sb="2" eb="3">
      <t>ヒョウ</t>
    </rPh>
    <phoneticPr fontId="2"/>
  </si>
  <si>
    <t>各階平面図</t>
    <rPh sb="0" eb="2">
      <t>カクカイ</t>
    </rPh>
    <rPh sb="2" eb="5">
      <t>ヘイメンズ</t>
    </rPh>
    <phoneticPr fontId="2"/>
  </si>
  <si>
    <t>外皮</t>
    <rPh sb="0" eb="2">
      <t>ガイヒ</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</si>
  <si>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</si>
  <si>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</si>
  <si>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</si>
  <si>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配管方式</t>
    <rPh sb="2" eb="4">
      <t>ホウシキ</t>
    </rPh>
    <phoneticPr fontId="2"/>
  </si>
  <si>
    <t>冬季における蓄熱を利用したパッシブ手法の採用</t>
    <phoneticPr fontId="2"/>
  </si>
  <si>
    <t>照明</t>
    <rPh sb="0" eb="2">
      <t>ショウメイ</t>
    </rPh>
    <phoneticPr fontId="2"/>
  </si>
  <si>
    <t>照明器具</t>
    <rPh sb="0" eb="2">
      <t>ショウメイ</t>
    </rPh>
    <rPh sb="2" eb="4">
      <t>キグ</t>
    </rPh>
    <phoneticPr fontId="2"/>
  </si>
  <si>
    <t>太陽光発電他</t>
    <rPh sb="0" eb="3">
      <t>タイヨウコウ</t>
    </rPh>
    <rPh sb="3" eb="5">
      <t>ハツデン</t>
    </rPh>
    <rPh sb="5" eb="6">
      <t>ホカ</t>
    </rPh>
    <phoneticPr fontId="2"/>
  </si>
  <si>
    <t>立面図</t>
    <rPh sb="0" eb="3">
      <t>リツメンズ</t>
    </rPh>
    <phoneticPr fontId="2"/>
  </si>
  <si>
    <t>※欄は設計者等が確認･記載する欄です</t>
    <rPh sb="1" eb="2">
      <t>ラン</t>
    </rPh>
    <rPh sb="3" eb="6">
      <t>セッケイシャ</t>
    </rPh>
    <rPh sb="6" eb="7">
      <t>ナド</t>
    </rPh>
    <rPh sb="8" eb="10">
      <t>カクニン</t>
    </rPh>
    <rPh sb="11" eb="13">
      <t>キサイ</t>
    </rPh>
    <rPh sb="15" eb="16">
      <t>ラン</t>
    </rPh>
    <phoneticPr fontId="2"/>
  </si>
  <si>
    <t>居室の面積</t>
    <phoneticPr fontId="2"/>
  </si>
  <si>
    <t>外皮平均熱貫流率</t>
    <rPh sb="0" eb="2">
      <t>ガイヒ</t>
    </rPh>
    <phoneticPr fontId="2"/>
  </si>
  <si>
    <t>住宅の種類※</t>
    <rPh sb="0" eb="2">
      <t>ジュウタク</t>
    </rPh>
    <rPh sb="3" eb="5">
      <t>シュルイ</t>
    </rPh>
    <phoneticPr fontId="2"/>
  </si>
  <si>
    <t>●変更履歴</t>
    <rPh sb="1" eb="3">
      <t>ヘンコウ</t>
    </rPh>
    <rPh sb="3" eb="5">
      <t>リレキ</t>
    </rPh>
    <phoneticPr fontId="2"/>
  </si>
  <si>
    <t>・新規作成</t>
    <rPh sb="1" eb="3">
      <t>シンキ</t>
    </rPh>
    <rPh sb="3" eb="5">
      <t>サクセイ</t>
    </rPh>
    <phoneticPr fontId="2"/>
  </si>
  <si>
    <r>
      <t>U</t>
    </r>
    <r>
      <rPr>
        <sz val="8"/>
        <rFont val="ＭＳ Ｐ明朝"/>
        <family val="1"/>
        <charset val="128"/>
      </rPr>
      <t>A</t>
    </r>
    <r>
      <rPr>
        <sz val="9"/>
        <rFont val="ＭＳ Ｐ明朝"/>
        <family val="1"/>
        <charset val="128"/>
      </rPr>
      <t>値計算書による</t>
    </r>
    <rPh sb="2" eb="3">
      <t>アタイ</t>
    </rPh>
    <rPh sb="3" eb="6">
      <t>ケイサンショ</t>
    </rPh>
    <phoneticPr fontId="2"/>
  </si>
  <si>
    <t>一次エネルギー消費量計算結果表による</t>
    <rPh sb="0" eb="2">
      <t>イチジ</t>
    </rPh>
    <rPh sb="7" eb="10">
      <t>ショウヒリョウ</t>
    </rPh>
    <rPh sb="10" eb="12">
      <t>ケイサン</t>
    </rPh>
    <rPh sb="12" eb="14">
      <t>ケッカ</t>
    </rPh>
    <rPh sb="14" eb="15">
      <t>ヒョウ</t>
    </rPh>
    <phoneticPr fontId="2"/>
  </si>
  <si>
    <t>各階平面図</t>
    <phoneticPr fontId="2"/>
  </si>
  <si>
    <t>仕様書・仕上表</t>
    <phoneticPr fontId="2"/>
  </si>
  <si>
    <t>矩計図</t>
    <phoneticPr fontId="2"/>
  </si>
  <si>
    <t>一次エネルギー消費量計算結果表による</t>
    <phoneticPr fontId="2"/>
  </si>
  <si>
    <t>太陽給湯</t>
    <rPh sb="0" eb="2">
      <t>タイヨウ</t>
    </rPh>
    <rPh sb="2" eb="4">
      <t>キュウトウ</t>
    </rPh>
    <phoneticPr fontId="2"/>
  </si>
  <si>
    <t>発電</t>
    <rPh sb="0" eb="2">
      <t>ハツデン</t>
    </rPh>
    <phoneticPr fontId="2"/>
  </si>
  <si>
    <t>コージェネレーション</t>
    <phoneticPr fontId="2"/>
  </si>
  <si>
    <t>太陽光発電設備の採用について</t>
    <phoneticPr fontId="2"/>
  </si>
  <si>
    <t>コージェネレーションの種類について</t>
    <phoneticPr fontId="2"/>
  </si>
  <si>
    <t>外皮の性能値</t>
    <rPh sb="0" eb="2">
      <t>ガイヒ</t>
    </rPh>
    <rPh sb="3" eb="5">
      <t>セイノウ</t>
    </rPh>
    <rPh sb="5" eb="6">
      <t>チ</t>
    </rPh>
    <phoneticPr fontId="2"/>
  </si>
  <si>
    <t>確認事項</t>
    <rPh sb="0" eb="2">
      <t>カクニン</t>
    </rPh>
    <rPh sb="2" eb="4">
      <t>ジコウ</t>
    </rPh>
    <phoneticPr fontId="2"/>
  </si>
  <si>
    <t>設計内容（現況）説明欄　※</t>
    <rPh sb="0" eb="2">
      <t>セッケイ</t>
    </rPh>
    <rPh sb="2" eb="4">
      <t>ナイヨウ</t>
    </rPh>
    <rPh sb="5" eb="7">
      <t>ゲンキョウ</t>
    </rPh>
    <rPh sb="8" eb="10">
      <t>セツメイ</t>
    </rPh>
    <rPh sb="10" eb="11">
      <t>ラン</t>
    </rPh>
    <phoneticPr fontId="2"/>
  </si>
  <si>
    <t>ＢＥＬＳ　設計内容（現況）説明書　＜住宅用＞</t>
    <rPh sb="10" eb="12">
      <t>ゲンキョウ</t>
    </rPh>
    <rPh sb="18" eb="20">
      <t>ジュウタク</t>
    </rPh>
    <rPh sb="20" eb="21">
      <t>ヨウ</t>
    </rPh>
    <phoneticPr fontId="2"/>
  </si>
  <si>
    <t>設計内容（現況）</t>
    <rPh sb="0" eb="2">
      <t>セッケイ</t>
    </rPh>
    <rPh sb="2" eb="4">
      <t>ナイヨウ</t>
    </rPh>
    <rPh sb="5" eb="7">
      <t>ゲンキョウ</t>
    </rPh>
    <phoneticPr fontId="2"/>
  </si>
  <si>
    <t>仕様書・仕上表</t>
    <rPh sb="0" eb="2">
      <t>シヨウ</t>
    </rPh>
    <rPh sb="2" eb="3">
      <t>ショ</t>
    </rPh>
    <rPh sb="4" eb="6">
      <t>シアゲ</t>
    </rPh>
    <rPh sb="6" eb="7">
      <t>ヒョウ</t>
    </rPh>
    <phoneticPr fontId="2"/>
  </si>
  <si>
    <t>適用する基準</t>
    <rPh sb="0" eb="2">
      <t>テキヨウ</t>
    </rPh>
    <rPh sb="4" eb="6">
      <t>キジュン</t>
    </rPh>
    <phoneticPr fontId="2"/>
  </si>
  <si>
    <t>外皮性能基準（計算）</t>
    <rPh sb="0" eb="2">
      <t>ガイヒ</t>
    </rPh>
    <rPh sb="2" eb="4">
      <t>セイノウ</t>
    </rPh>
    <rPh sb="4" eb="6">
      <t>キジュン</t>
    </rPh>
    <rPh sb="7" eb="9">
      <t>ケイサン</t>
    </rPh>
    <phoneticPr fontId="2"/>
  </si>
  <si>
    <t>※選択した基準に応じて、以下の項目に入力してください</t>
    <phoneticPr fontId="2"/>
  </si>
  <si>
    <t>□</t>
    <phoneticPr fontId="2"/>
  </si>
  <si>
    <t>W/m･K)</t>
    <phoneticPr fontId="2"/>
  </si>
  <si>
    <t>・</t>
    <phoneticPr fontId="2"/>
  </si>
  <si>
    <t>充填断熱工法</t>
    <rPh sb="0" eb="2">
      <t>ジュウテン</t>
    </rPh>
    <rPh sb="2" eb="4">
      <t>ダンネツ</t>
    </rPh>
    <rPh sb="4" eb="6">
      <t>コウホウ</t>
    </rPh>
    <phoneticPr fontId="2"/>
  </si>
  <si>
    <t>外張断熱工法又は内張断熱工法</t>
    <rPh sb="0" eb="1">
      <t>ガイ</t>
    </rPh>
    <rPh sb="1" eb="2">
      <t>バリ</t>
    </rPh>
    <rPh sb="2" eb="4">
      <t>ダンネツ</t>
    </rPh>
    <rPh sb="4" eb="6">
      <t>コウホウ</t>
    </rPh>
    <rPh sb="6" eb="7">
      <t>マタ</t>
    </rPh>
    <rPh sb="8" eb="9">
      <t>ウチ</t>
    </rPh>
    <rPh sb="9" eb="10">
      <t>バ</t>
    </rPh>
    <rPh sb="10" eb="12">
      <t>ダンネツ</t>
    </rPh>
    <rPh sb="12" eb="14">
      <t>コウホウ</t>
    </rPh>
    <phoneticPr fontId="2"/>
  </si>
  <si>
    <t>㎡･K/W）</t>
    <phoneticPr fontId="2"/>
  </si>
  <si>
    <t>W/㎡･K）</t>
    <phoneticPr fontId="2"/>
  </si>
  <si>
    <t>（</t>
    <phoneticPr fontId="2"/>
  </si>
  <si>
    <t>）</t>
    <phoneticPr fontId="2"/>
  </si>
  <si>
    <t>設計
内容
確認欄</t>
    <rPh sb="0" eb="2">
      <t>セッケイ</t>
    </rPh>
    <rPh sb="3" eb="5">
      <t>ナイヨウ</t>
    </rPh>
    <rPh sb="6" eb="8">
      <t>カクニン</t>
    </rPh>
    <rPh sb="8" eb="9">
      <t>ラン</t>
    </rPh>
    <phoneticPr fontId="2"/>
  </si>
  <si>
    <t>・</t>
    <phoneticPr fontId="2"/>
  </si>
  <si>
    <t>mm）</t>
    <phoneticPr fontId="2"/>
  </si>
  <si>
    <t>あり</t>
    <phoneticPr fontId="2"/>
  </si>
  <si>
    <t>なし</t>
    <phoneticPr fontId="2"/>
  </si>
  <si>
    <t>熱伝導率（</t>
    <phoneticPr fontId="2"/>
  </si>
  <si>
    <t>・屋根</t>
    <rPh sb="1" eb="3">
      <t>ヤネ</t>
    </rPh>
    <phoneticPr fontId="2"/>
  </si>
  <si>
    <t>・断熱材の施工方法</t>
    <phoneticPr fontId="2"/>
  </si>
  <si>
    <t>厚さ（</t>
    <rPh sb="0" eb="1">
      <t>アツ</t>
    </rPh>
    <phoneticPr fontId="2"/>
  </si>
  <si>
    <t>・天井</t>
    <rPh sb="1" eb="3">
      <t>テンジョウ</t>
    </rPh>
    <phoneticPr fontId="2"/>
  </si>
  <si>
    <t>・壁</t>
    <rPh sb="1" eb="2">
      <t>カベ</t>
    </rPh>
    <phoneticPr fontId="2"/>
  </si>
  <si>
    <t>・床</t>
    <rPh sb="1" eb="2">
      <t>ユカ</t>
    </rPh>
    <phoneticPr fontId="2"/>
  </si>
  <si>
    <t>・外気に接する部分</t>
    <rPh sb="1" eb="3">
      <t>ガイキ</t>
    </rPh>
    <rPh sb="4" eb="5">
      <t>セッ</t>
    </rPh>
    <rPh sb="7" eb="9">
      <t>ブブン</t>
    </rPh>
    <phoneticPr fontId="2"/>
  </si>
  <si>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2"/>
  </si>
  <si>
    <t>・</t>
    <phoneticPr fontId="2"/>
  </si>
  <si>
    <t>設計値</t>
    <rPh sb="0" eb="2">
      <t>セッケイ</t>
    </rPh>
    <rPh sb="2" eb="3">
      <t>チ</t>
    </rPh>
    <phoneticPr fontId="2"/>
  </si>
  <si>
    <r>
      <t>外皮平均熱貫流率（U</t>
    </r>
    <r>
      <rPr>
        <sz val="8"/>
        <rFont val="ＭＳ Ｐ明朝"/>
        <family val="1"/>
        <charset val="128"/>
      </rPr>
      <t>A</t>
    </r>
    <r>
      <rPr>
        <sz val="9"/>
        <rFont val="ＭＳ Ｐ明朝"/>
        <family val="1"/>
        <charset val="128"/>
      </rPr>
      <t>値）</t>
    </r>
    <phoneticPr fontId="2"/>
  </si>
  <si>
    <r>
      <t>冷房期の平均日射熱取得率（η</t>
    </r>
    <r>
      <rPr>
        <sz val="8"/>
        <rFont val="ＭＳ Ｐ明朝"/>
        <family val="1"/>
        <charset val="128"/>
      </rPr>
      <t>AC</t>
    </r>
    <r>
      <rPr>
        <sz val="9"/>
        <rFont val="ＭＳ Ｐ明朝"/>
        <family val="1"/>
        <charset val="128"/>
      </rPr>
      <t>値）</t>
    </r>
    <phoneticPr fontId="2"/>
  </si>
  <si>
    <r>
      <t>η</t>
    </r>
    <r>
      <rPr>
        <sz val="8"/>
        <rFont val="ＭＳ Ｐ明朝"/>
        <family val="1"/>
        <charset val="128"/>
      </rPr>
      <t>AC</t>
    </r>
    <r>
      <rPr>
        <sz val="9"/>
        <rFont val="ＭＳ Ｐ明朝"/>
        <family val="1"/>
        <charset val="128"/>
      </rPr>
      <t>値計算書による</t>
    </r>
    <rPh sb="3" eb="4">
      <t>アタイ</t>
    </rPh>
    <rPh sb="4" eb="7">
      <t>ケイサンショ</t>
    </rPh>
    <phoneticPr fontId="2"/>
  </si>
  <si>
    <r>
      <t>断熱材の熱抵抗値</t>
    </r>
    <r>
      <rPr>
        <vertAlign val="superscript"/>
        <sz val="9"/>
        <color indexed="10"/>
        <rFont val="ＭＳ Ｐ明朝"/>
        <family val="1"/>
        <charset val="128"/>
      </rPr>
      <t>※１</t>
    </r>
    <r>
      <rPr>
        <sz val="9"/>
        <rFont val="ＭＳ Ｐ明朝"/>
        <family val="1"/>
        <charset val="128"/>
      </rPr>
      <t>（</t>
    </r>
    <phoneticPr fontId="2"/>
  </si>
  <si>
    <r>
      <t>部位の熱貫流率</t>
    </r>
    <r>
      <rPr>
        <vertAlign val="superscript"/>
        <sz val="9"/>
        <color indexed="10"/>
        <rFont val="ＭＳ Ｐ明朝"/>
        <family val="1"/>
        <charset val="128"/>
      </rPr>
      <t>※２</t>
    </r>
    <r>
      <rPr>
        <sz val="9"/>
        <rFont val="ＭＳ Ｐ明朝"/>
        <family val="1"/>
        <charset val="128"/>
      </rPr>
      <t>（</t>
    </r>
    <phoneticPr fontId="2"/>
  </si>
  <si>
    <t>W/㎡K)</t>
  </si>
  <si>
    <t>開口部の日射遮蔽仕様</t>
    <rPh sb="0" eb="3">
      <t>カイコウブ</t>
    </rPh>
    <rPh sb="4" eb="6">
      <t>ニッシャ</t>
    </rPh>
    <rPh sb="6" eb="8">
      <t>シャヘイ</t>
    </rPh>
    <rPh sb="8" eb="10">
      <t>シヨウ</t>
    </rPh>
    <phoneticPr fontId="2"/>
  </si>
  <si>
    <t>・その他の部分</t>
    <rPh sb="3" eb="4">
      <t>タ</t>
    </rPh>
    <rPh sb="5" eb="7">
      <t>ブブン</t>
    </rPh>
    <phoneticPr fontId="2"/>
  </si>
  <si>
    <t>・土間床等の外周部</t>
    <phoneticPr fontId="2"/>
  </si>
  <si>
    <t>・開口部の熱貫流率（U値）</t>
    <phoneticPr fontId="2"/>
  </si>
  <si>
    <t>・２％緩和適用（窓のみ対象）</t>
    <phoneticPr fontId="2"/>
  </si>
  <si>
    <t>・開口部の日射遮蔽仕様</t>
    <phoneticPr fontId="2"/>
  </si>
  <si>
    <t>・４％緩和適用（天窓以外の窓のみ対象）</t>
    <phoneticPr fontId="2"/>
  </si>
  <si>
    <r>
      <t>建具の種類若しくはその組合せ又は
付属部材</t>
    </r>
    <r>
      <rPr>
        <sz val="9"/>
        <color indexed="10"/>
        <rFont val="ＭＳ Ｐ明朝"/>
        <family val="1"/>
        <charset val="128"/>
      </rPr>
      <t>(※2)</t>
    </r>
    <r>
      <rPr>
        <sz val="9"/>
        <rFont val="ＭＳ Ｐ明朝"/>
        <family val="1"/>
        <charset val="128"/>
      </rPr>
      <t>、ひさし、軒等</t>
    </r>
    <r>
      <rPr>
        <sz val="9"/>
        <color indexed="10"/>
        <rFont val="ＭＳ Ｐ明朝"/>
        <family val="1"/>
        <charset val="128"/>
      </rPr>
      <t>(※3)</t>
    </r>
    <r>
      <rPr>
        <sz val="9"/>
        <rFont val="ＭＳ Ｐ明朝"/>
        <family val="1"/>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2"/>
  </si>
  <si>
    <t>適用する基準</t>
    <phoneticPr fontId="2"/>
  </si>
  <si>
    <t>一次エネルギー消費量性能基準（計算）</t>
    <rPh sb="0" eb="2">
      <t>イチジ</t>
    </rPh>
    <rPh sb="7" eb="10">
      <t>ショウヒリョウ</t>
    </rPh>
    <rPh sb="10" eb="12">
      <t>セイノウ</t>
    </rPh>
    <rPh sb="12" eb="14">
      <t>キジュン</t>
    </rPh>
    <rPh sb="15" eb="17">
      <t>ケイサン</t>
    </rPh>
    <phoneticPr fontId="2"/>
  </si>
  <si>
    <t>一次エネルギー消費量仕様基準</t>
    <rPh sb="0" eb="2">
      <t>イチジ</t>
    </rPh>
    <rPh sb="7" eb="10">
      <t>ショウヒリョウ</t>
    </rPh>
    <rPh sb="10" eb="12">
      <t>シヨウ</t>
    </rPh>
    <rPh sb="12" eb="14">
      <t>キジュン</t>
    </rPh>
    <phoneticPr fontId="2"/>
  </si>
  <si>
    <t>地域の区分</t>
    <rPh sb="0" eb="2">
      <t>チイキ</t>
    </rPh>
    <rPh sb="3" eb="5">
      <t>クブン</t>
    </rPh>
    <phoneticPr fontId="2"/>
  </si>
  <si>
    <t>断熱材</t>
    <rPh sb="0" eb="3">
      <t>ダンネツザイ</t>
    </rPh>
    <phoneticPr fontId="2"/>
  </si>
  <si>
    <t>開口部の熱貫流率</t>
    <rPh sb="0" eb="3">
      <t>カイコウブ</t>
    </rPh>
    <rPh sb="4" eb="5">
      <t>ネツ</t>
    </rPh>
    <rPh sb="5" eb="7">
      <t>カンリュウ</t>
    </rPh>
    <rPh sb="7" eb="8">
      <t>リツ</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</si>
  <si>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</si>
  <si>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</si>
  <si>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一次エネルギー消費量計算結果表による</t>
    <phoneticPr fontId="2"/>
  </si>
  <si>
    <t>１．
住宅の
概要</t>
    <rPh sb="3" eb="5">
      <t>ジュウタク</t>
    </rPh>
    <rPh sb="7" eb="9">
      <t>ガイヨウ</t>
    </rPh>
    <phoneticPr fontId="2"/>
  </si>
  <si>
    <t>住宅に関する事項</t>
    <rPh sb="0" eb="2">
      <t>ジュウタク</t>
    </rPh>
    <rPh sb="3" eb="4">
      <t>カン</t>
    </rPh>
    <rPh sb="6" eb="8">
      <t>ジコウ</t>
    </rPh>
    <phoneticPr fontId="2"/>
  </si>
  <si>
    <t>ＢＥＩ</t>
    <phoneticPr fontId="2"/>
  </si>
  <si>
    <t>２．
外皮に関する事項</t>
    <rPh sb="3" eb="5">
      <t>ガイヒ</t>
    </rPh>
    <rPh sb="6" eb="7">
      <t>カン</t>
    </rPh>
    <rPh sb="9" eb="11">
      <t>ジコウ</t>
    </rPh>
    <phoneticPr fontId="2"/>
  </si>
  <si>
    <t>３．
一次エネルギー消費量に関する事項</t>
    <rPh sb="3" eb="5">
      <t>イチジ</t>
    </rPh>
    <rPh sb="10" eb="13">
      <t>ショウヒリョウ</t>
    </rPh>
    <rPh sb="14" eb="15">
      <t>カン</t>
    </rPh>
    <rPh sb="17" eb="19">
      <t>ジコウ</t>
    </rPh>
    <phoneticPr fontId="2"/>
  </si>
  <si>
    <t>単位住戸全体を暖房する方式</t>
    <rPh sb="0" eb="2">
      <t>タンイ</t>
    </rPh>
    <rPh sb="2" eb="4">
      <t>ジュウコ</t>
    </rPh>
    <rPh sb="4" eb="6">
      <t>ゼンタイ</t>
    </rPh>
    <rPh sb="7" eb="9">
      <t>ダンボウ</t>
    </rPh>
    <rPh sb="11" eb="13">
      <t>ホウシキ</t>
    </rPh>
    <phoneticPr fontId="2"/>
  </si>
  <si>
    <t>居室のみを暖房する方式</t>
    <rPh sb="0" eb="2">
      <t>キョシツ</t>
    </rPh>
    <rPh sb="5" eb="7">
      <t>ダンボウ</t>
    </rPh>
    <rPh sb="9" eb="11">
      <t>ホウシキ</t>
    </rPh>
    <phoneticPr fontId="2"/>
  </si>
  <si>
    <t>５～７地域</t>
    <rPh sb="3" eb="5">
      <t>チイキ</t>
    </rPh>
    <phoneticPr fontId="2"/>
  </si>
  <si>
    <t>定められた仕様と同等以上の評価</t>
    <rPh sb="0" eb="1">
      <t>サダ</t>
    </rPh>
    <rPh sb="5" eb="7">
      <t>シヨウ</t>
    </rPh>
    <rPh sb="8" eb="10">
      <t>ドウトウ</t>
    </rPh>
    <rPh sb="10" eb="12">
      <t>イジョウ</t>
    </rPh>
    <rPh sb="13" eb="15">
      <t>ヒョウカ</t>
    </rPh>
    <phoneticPr fontId="2"/>
  </si>
  <si>
    <t>非居室に白熱灯を採用しない</t>
    <rPh sb="0" eb="1">
      <t>ヒ</t>
    </rPh>
    <rPh sb="1" eb="3">
      <t>キョシツ</t>
    </rPh>
    <rPh sb="4" eb="7">
      <t>ハクネツトウ</t>
    </rPh>
    <rPh sb="8" eb="10">
      <t>サイヨウ</t>
    </rPh>
    <phoneticPr fontId="2"/>
  </si>
  <si>
    <t>５～８地域</t>
    <rPh sb="3" eb="5">
      <t>チイキ</t>
    </rPh>
    <phoneticPr fontId="2"/>
  </si>
  <si>
    <t>定められた仕様と同等以上の評価</t>
    <phoneticPr fontId="2"/>
  </si>
  <si>
    <t>躯体・開口部の断熱性能等</t>
    <rPh sb="0" eb="2">
      <t>クタイ</t>
    </rPh>
    <rPh sb="3" eb="6">
      <t>カイコウブ</t>
    </rPh>
    <rPh sb="7" eb="9">
      <t>ダンネツ</t>
    </rPh>
    <rPh sb="9" eb="11">
      <t>セイノウ</t>
    </rPh>
    <rPh sb="11" eb="12">
      <t>トウ</t>
    </rPh>
    <phoneticPr fontId="2"/>
  </si>
  <si>
    <t>躯体の熱貫流率又は断熱材の熱抵抗値</t>
    <rPh sb="0" eb="2">
      <t>クタイ</t>
    </rPh>
    <rPh sb="3" eb="4">
      <t>ネツ</t>
    </rPh>
    <rPh sb="4" eb="6">
      <t>カンリュウ</t>
    </rPh>
    <rPh sb="6" eb="7">
      <t>リツ</t>
    </rPh>
    <rPh sb="7" eb="8">
      <t>マタ</t>
    </rPh>
    <rPh sb="9" eb="12">
      <t>ダンネツザイ</t>
    </rPh>
    <rPh sb="13" eb="14">
      <t>ネツ</t>
    </rPh>
    <rPh sb="14" eb="17">
      <t>テイコウチ</t>
    </rPh>
    <phoneticPr fontId="2"/>
  </si>
  <si>
    <t>開口部の断熱性能等</t>
    <rPh sb="0" eb="3">
      <t>カイコウブ</t>
    </rPh>
    <rPh sb="4" eb="6">
      <t>ダンネツ</t>
    </rPh>
    <rPh sb="6" eb="8">
      <t>セイノウ</t>
    </rPh>
    <rPh sb="8" eb="9">
      <t>トウ</t>
    </rPh>
    <phoneticPr fontId="2"/>
  </si>
  <si>
    <t>暖房設備</t>
    <rPh sb="0" eb="2">
      <t>ダンボウ</t>
    </rPh>
    <rPh sb="2" eb="4">
      <t>セツビ</t>
    </rPh>
    <phoneticPr fontId="2"/>
  </si>
  <si>
    <t>（8地域を除く）</t>
    <rPh sb="2" eb="4">
      <t>チイキ</t>
    </rPh>
    <rPh sb="5" eb="6">
      <t>ノゾ</t>
    </rPh>
    <phoneticPr fontId="2"/>
  </si>
  <si>
    <t>冷房設備</t>
    <rPh sb="0" eb="2">
      <t>レイボウ</t>
    </rPh>
    <rPh sb="2" eb="4">
      <t>セツビ</t>
    </rPh>
    <phoneticPr fontId="2"/>
  </si>
  <si>
    <t>照明設備</t>
    <rPh sb="0" eb="2">
      <t>ショウメイ</t>
    </rPh>
    <rPh sb="2" eb="4">
      <t>セツビ</t>
    </rPh>
    <phoneticPr fontId="2"/>
  </si>
  <si>
    <t>計算結果表</t>
    <rPh sb="0" eb="2">
      <t>ケイサン</t>
    </rPh>
    <rPh sb="2" eb="4">
      <t>ケッカ</t>
    </rPh>
    <rPh sb="4" eb="5">
      <t>ヒョウ</t>
    </rPh>
    <phoneticPr fontId="2"/>
  </si>
  <si>
    <t>平面図</t>
    <rPh sb="0" eb="3">
      <t>ヘイメンズ</t>
    </rPh>
    <phoneticPr fontId="2"/>
  </si>
  <si>
    <t>矩計図</t>
    <rPh sb="0" eb="3">
      <t>カナバカリズ</t>
    </rPh>
    <phoneticPr fontId="2"/>
  </si>
  <si>
    <t>部位詳細図</t>
    <rPh sb="0" eb="2">
      <t>ブイ</t>
    </rPh>
    <rPh sb="2" eb="5">
      <t>ショウサイズ</t>
    </rPh>
    <phoneticPr fontId="2"/>
  </si>
  <si>
    <t>試験成績書</t>
    <rPh sb="0" eb="2">
      <t>シケン</t>
    </rPh>
    <rPh sb="2" eb="5">
      <t>セイセキショ</t>
    </rPh>
    <phoneticPr fontId="2"/>
  </si>
  <si>
    <t>建具詳細図</t>
    <rPh sb="0" eb="2">
      <t>タテグ</t>
    </rPh>
    <rPh sb="2" eb="5">
      <t>ショウサイズ</t>
    </rPh>
    <phoneticPr fontId="2"/>
  </si>
  <si>
    <t>住宅の名称※</t>
    <rPh sb="0" eb="2">
      <t>ジュウタク</t>
    </rPh>
    <rPh sb="3" eb="5">
      <t>メイショウ</t>
    </rPh>
    <phoneticPr fontId="2"/>
  </si>
  <si>
    <t>共同住宅等または複合建築物　</t>
    <rPh sb="0" eb="2">
      <t>キョウドウ</t>
    </rPh>
    <rPh sb="2" eb="4">
      <t>ジュウタク</t>
    </rPh>
    <rPh sb="4" eb="5">
      <t>ナド</t>
    </rPh>
    <rPh sb="8" eb="10">
      <t>フクゴウ</t>
    </rPh>
    <rPh sb="10" eb="13">
      <t>ケンチクブツ</t>
    </rPh>
    <phoneticPr fontId="2"/>
  </si>
  <si>
    <t>平均日射熱取得率
（冷房期）</t>
    <rPh sb="10" eb="12">
      <t>レイボウ</t>
    </rPh>
    <rPh sb="12" eb="13">
      <t>キ</t>
    </rPh>
    <phoneticPr fontId="2"/>
  </si>
  <si>
    <t>暖房方式の
選択</t>
    <phoneticPr fontId="2"/>
  </si>
  <si>
    <t>冷房方式の
選択</t>
    <rPh sb="0" eb="2">
      <t>レイボウ</t>
    </rPh>
    <phoneticPr fontId="2"/>
  </si>
  <si>
    <t>熱交換型
換気設備</t>
    <phoneticPr fontId="2"/>
  </si>
  <si>
    <t>ふろ機能の
種類</t>
    <rPh sb="2" eb="4">
      <t>キノウ</t>
    </rPh>
    <rPh sb="6" eb="8">
      <t>シュルイ</t>
    </rPh>
    <phoneticPr fontId="2"/>
  </si>
  <si>
    <t>浴槽の
保温措置</t>
    <rPh sb="0" eb="2">
      <t>ヨクソウ</t>
    </rPh>
    <rPh sb="4" eb="6">
      <t>ホオン</t>
    </rPh>
    <rPh sb="6" eb="8">
      <t>ソチ</t>
    </rPh>
    <phoneticPr fontId="2"/>
  </si>
  <si>
    <t>太陽熱
給湯装置</t>
    <phoneticPr fontId="2"/>
  </si>
  <si>
    <t>一次エネルギー消費量計算結果表による</t>
    <phoneticPr fontId="2"/>
  </si>
  <si>
    <t>□</t>
    <phoneticPr fontId="2"/>
  </si>
  <si>
    <t>HPJ-555-1</t>
    <phoneticPr fontId="2"/>
  </si>
  <si>
    <t>性能基準</t>
    <rPh sb="0" eb="2">
      <t>セイノウ</t>
    </rPh>
    <rPh sb="2" eb="4">
      <t>キジュン</t>
    </rPh>
    <phoneticPr fontId="2"/>
  </si>
  <si>
    <t>－</t>
    <phoneticPr fontId="2"/>
  </si>
  <si>
    <t>仕様基準</t>
    <rPh sb="0" eb="2">
      <t>シヨウ</t>
    </rPh>
    <rPh sb="2" eb="4">
      <t>キジュン</t>
    </rPh>
    <phoneticPr fontId="2"/>
  </si>
  <si>
    <t>■</t>
  </si>
  <si>
    <t xml:space="preserve"> 1.住戸の番号</t>
    <rPh sb="3" eb="5">
      <t>ジュウコ</t>
    </rPh>
    <rPh sb="6" eb="8">
      <t>バンゴウ</t>
    </rPh>
    <phoneticPr fontId="2"/>
  </si>
  <si>
    <t xml:space="preserve"> 仕様基準</t>
    <rPh sb="1" eb="3">
      <t>シヨウ</t>
    </rPh>
    <rPh sb="3" eb="5">
      <t>キジュン</t>
    </rPh>
    <phoneticPr fontId="2"/>
  </si>
  <si>
    <t xml:space="preserve"> 記載なし</t>
    <rPh sb="1" eb="3">
      <t>キサイ</t>
    </rPh>
    <phoneticPr fontId="2"/>
  </si>
  <si>
    <t>外皮性能計算書</t>
    <rPh sb="0" eb="2">
      <t>ガイヒ</t>
    </rPh>
    <rPh sb="2" eb="4">
      <t>セイノウ</t>
    </rPh>
    <rPh sb="4" eb="7">
      <t>ケイサンショ</t>
    </rPh>
    <phoneticPr fontId="2"/>
  </si>
  <si>
    <t>一次エネルギー消費量計算書</t>
    <rPh sb="0" eb="10">
      <t>イチジ</t>
    </rPh>
    <rPh sb="10" eb="13">
      <t>ケイサンショ</t>
    </rPh>
    <phoneticPr fontId="2"/>
  </si>
  <si>
    <t>BELSに関して記載する数値は以下のとおりとします。</t>
    <phoneticPr fontId="2"/>
  </si>
  <si>
    <t>1未満の端数があるときは、これを切り捨てた数値を記載してください。</t>
    <phoneticPr fontId="2"/>
  </si>
  <si>
    <t>ＢＥＩ　</t>
    <phoneticPr fontId="2"/>
  </si>
  <si>
    <t>設計・基準一次エネルギー消費量</t>
    <phoneticPr fontId="2"/>
  </si>
  <si>
    <r>
      <t>Ｕ</t>
    </r>
    <r>
      <rPr>
        <vertAlign val="subscript"/>
        <sz val="8"/>
        <rFont val="Meiryo UI"/>
        <family val="3"/>
        <charset val="128"/>
      </rPr>
      <t>Ａ</t>
    </r>
    <r>
      <rPr>
        <sz val="8"/>
        <rFont val="Meiryo UI"/>
        <family val="3"/>
        <charset val="128"/>
      </rPr>
      <t>　</t>
    </r>
    <phoneticPr fontId="2"/>
  </si>
  <si>
    <r>
      <t>η</t>
    </r>
    <r>
      <rPr>
        <vertAlign val="subscript"/>
        <sz val="8"/>
        <rFont val="Meiryo UI"/>
        <family val="3"/>
        <charset val="128"/>
      </rPr>
      <t>ＡＣ</t>
    </r>
    <r>
      <rPr>
        <sz val="8"/>
        <rFont val="Meiryo UI"/>
        <family val="3"/>
        <charset val="128"/>
      </rPr>
      <t>　</t>
    </r>
    <phoneticPr fontId="2"/>
  </si>
  <si>
    <t>１地域</t>
    <rPh sb="1" eb="3">
      <t>チイキ</t>
    </rPh>
    <phoneticPr fontId="2"/>
  </si>
  <si>
    <t>２地域</t>
    <rPh sb="1" eb="3">
      <t>チイキ</t>
    </rPh>
    <phoneticPr fontId="2"/>
  </si>
  <si>
    <t>外皮性能の基準値</t>
    <rPh sb="0" eb="2">
      <t>ガイヒ</t>
    </rPh>
    <rPh sb="2" eb="4">
      <t>セイノウ</t>
    </rPh>
    <rPh sb="5" eb="7">
      <t>キジュン</t>
    </rPh>
    <rPh sb="7" eb="8">
      <t>チ</t>
    </rPh>
    <phoneticPr fontId="2"/>
  </si>
  <si>
    <t>地域区分</t>
    <rPh sb="0" eb="2">
      <t>チイキ</t>
    </rPh>
    <rPh sb="2" eb="4">
      <t>クブン</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</si>
  <si>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</si>
  <si>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</si>
  <si>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</si>
  <si>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</si>
  <si>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</si>
  <si>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</si>
  <si>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外皮平均熱貫流率</t>
    <rPh sb="0" eb="2">
      <t>ガイヒ</t>
    </rPh>
    <rPh sb="2" eb="4">
      <t>ヘイキン</t>
    </rPh>
    <rPh sb="4" eb="5">
      <t>ネツ</t>
    </rPh>
    <rPh sb="5" eb="7">
      <t>カンリュウ</t>
    </rPh>
    <rPh sb="7" eb="8">
      <t>リツ</t>
    </rPh>
    <phoneticPr fontId="2"/>
  </si>
  <si>
    <t>外皮平均日射熱取得率</t>
    <rPh sb="0" eb="2">
      <t>ガイヒ</t>
    </rPh>
    <rPh sb="2" eb="4">
      <t>ヘイキン</t>
    </rPh>
    <rPh sb="4" eb="6">
      <t>ニッシャ</t>
    </rPh>
    <rPh sb="6" eb="7">
      <t>ネツ</t>
    </rPh>
    <rPh sb="7" eb="10">
      <t>シュトクリツ</t>
    </rPh>
    <phoneticPr fontId="2"/>
  </si>
  <si>
    <t>UA</t>
    <phoneticPr fontId="2"/>
  </si>
  <si>
    <t>－</t>
    <phoneticPr fontId="2"/>
  </si>
  <si>
    <t>版</t>
    <rPh sb="0" eb="1">
      <t>ハン</t>
    </rPh>
    <phoneticPr fontId="2"/>
  </si>
  <si>
    <t>日付</t>
    <rPh sb="0" eb="2">
      <t>ヒヅケ</t>
    </rPh>
    <phoneticPr fontId="2"/>
  </si>
  <si>
    <t>内容</t>
    <rPh sb="0" eb="2">
      <t>ナイヨウ</t>
    </rPh>
    <phoneticPr fontId="2"/>
  </si>
  <si>
    <t>HPJ-555-2</t>
    <phoneticPr fontId="2"/>
  </si>
  <si>
    <t>・別紙１、別紙２、別紙３を作成</t>
    <rPh sb="1" eb="3">
      <t>ベッシ</t>
    </rPh>
    <rPh sb="5" eb="7">
      <t>ベッシ</t>
    </rPh>
    <rPh sb="9" eb="11">
      <t>ベッシ</t>
    </rPh>
    <rPh sb="13" eb="15">
      <t>サクセイ</t>
    </rPh>
    <phoneticPr fontId="2"/>
  </si>
  <si>
    <t>BELS（住宅用）/　設計内容説明書マスタ</t>
    <rPh sb="5" eb="8">
      <t>ジュウタクヨウ</t>
    </rPh>
    <rPh sb="11" eb="13">
      <t>セッケイ</t>
    </rPh>
    <rPh sb="13" eb="15">
      <t>ナイヨウ</t>
    </rPh>
    <rPh sb="15" eb="18">
      <t>セツメイショ</t>
    </rPh>
    <phoneticPr fontId="2"/>
  </si>
  <si>
    <t xml:space="preserve"> 『ZEH』</t>
    <phoneticPr fontId="2"/>
  </si>
  <si>
    <t xml:space="preserve"> NearlｙZEH</t>
    <phoneticPr fontId="2"/>
  </si>
  <si>
    <t>・第１面　ルームコンディショナー　⇒　ルームエアコンディショナーに修正</t>
    <rPh sb="1" eb="2">
      <t>ダイ</t>
    </rPh>
    <rPh sb="3" eb="4">
      <t>メン</t>
    </rPh>
    <rPh sb="33" eb="35">
      <t>シュウセイ</t>
    </rPh>
    <phoneticPr fontId="2"/>
  </si>
  <si>
    <t>削減率</t>
    <phoneticPr fontId="2"/>
  </si>
  <si>
    <t xml:space="preserve"> 大臣認定方法</t>
    <rPh sb="1" eb="3">
      <t>ダイジン</t>
    </rPh>
    <rPh sb="3" eb="5">
      <t>ニンテイ</t>
    </rPh>
    <rPh sb="5" eb="7">
      <t>ホウホウ</t>
    </rPh>
    <phoneticPr fontId="2"/>
  </si>
  <si>
    <t>ηAC</t>
    <phoneticPr fontId="2"/>
  </si>
  <si>
    <t>ZEH外皮基準</t>
    <rPh sb="3" eb="5">
      <t>ガイヒ</t>
    </rPh>
    <rPh sb="5" eb="7">
      <t>キジュン</t>
    </rPh>
    <phoneticPr fontId="2"/>
  </si>
  <si>
    <t>HPJ-555-3</t>
    <phoneticPr fontId="2"/>
  </si>
  <si>
    <t>・別紙３　8.参考情報　「二次エネルギー消費量に関する項目以外の情報」を追記</t>
    <rPh sb="1" eb="3">
      <t>ベッシ</t>
    </rPh>
    <rPh sb="7" eb="9">
      <t>サンコウ</t>
    </rPh>
    <rPh sb="9" eb="11">
      <t>ジョウホウ</t>
    </rPh>
    <rPh sb="36" eb="38">
      <t>ツイキ</t>
    </rPh>
    <phoneticPr fontId="2"/>
  </si>
  <si>
    <t>小数第二位未満を切り上げた数値を記載してください。</t>
  </si>
  <si>
    <t>小数第一位未満を切り上げた数値を記載してください。</t>
  </si>
  <si>
    <t xml:space="preserve">小数以下一位未満を切り上げた数値を記載してください。 </t>
  </si>
  <si>
    <t>HPJ-555-4</t>
    <phoneticPr fontId="2"/>
  </si>
  <si>
    <t>店舗等併用住宅の住戸</t>
    <rPh sb="0" eb="2">
      <t>テンポ</t>
    </rPh>
    <rPh sb="2" eb="3">
      <t>ナド</t>
    </rPh>
    <rPh sb="3" eb="5">
      <t>ヘイヨウ</t>
    </rPh>
    <rPh sb="5" eb="7">
      <t>ジュウタク</t>
    </rPh>
    <rPh sb="8" eb="10">
      <t>ジュウコ</t>
    </rPh>
    <phoneticPr fontId="2"/>
  </si>
  <si>
    <t xml:space="preserve"> 記載しない</t>
    <rPh sb="1" eb="3">
      <t>キサイ</t>
    </rPh>
    <phoneticPr fontId="2"/>
  </si>
  <si>
    <t xml:space="preserve"> 別紙による</t>
    <rPh sb="1" eb="3">
      <t>ベッシ</t>
    </rPh>
    <phoneticPr fontId="2"/>
  </si>
  <si>
    <t>長屋</t>
    <rPh sb="0" eb="2">
      <t>ナガヤ</t>
    </rPh>
    <phoneticPr fontId="2"/>
  </si>
  <si>
    <t>共同住宅</t>
    <rPh sb="0" eb="2">
      <t>キョウドウ</t>
    </rPh>
    <rPh sb="2" eb="4">
      <t>ジュウタク</t>
    </rPh>
    <phoneticPr fontId="2"/>
  </si>
  <si>
    <t>■ 選択なし（自由記述）</t>
    <rPh sb="2" eb="4">
      <t>センタク</t>
    </rPh>
    <rPh sb="7" eb="9">
      <t>ジユウ</t>
    </rPh>
    <rPh sb="9" eb="11">
      <t>キジュツ</t>
    </rPh>
    <phoneticPr fontId="2"/>
  </si>
  <si>
    <t>建築物の用途</t>
    <rPh sb="0" eb="3">
      <t>ケンチクブツ</t>
    </rPh>
    <rPh sb="4" eb="6">
      <t>ヨウト</t>
    </rPh>
    <phoneticPr fontId="2"/>
  </si>
  <si>
    <t xml:space="preserve"> 2.申請対象となる住戸の存する建築物の用途
　　建築基準法施行規則
　　　　　　　（昭和25年建設省令第40号）
　　別紙の表の用途の区分</t>
    <rPh sb="3" eb="5">
      <t>シンセイ</t>
    </rPh>
    <phoneticPr fontId="2"/>
  </si>
  <si>
    <t xml:space="preserve"> ZEH Ready</t>
    <phoneticPr fontId="2"/>
  </si>
  <si>
    <t xml:space="preserve"> ZEH Oriented</t>
    <phoneticPr fontId="2"/>
  </si>
  <si>
    <t>・別紙１　3.　「ZEHマーク」、「ゼロエネ相当」等に関する事項　に修正</t>
    <rPh sb="1" eb="3">
      <t>ベッシ</t>
    </rPh>
    <rPh sb="34" eb="36">
      <t>シュウセイ</t>
    </rPh>
    <phoneticPr fontId="2"/>
  </si>
  <si>
    <t>・別紙１　住宅の種類　「店舗等併用住宅の住戸」の追加</t>
    <rPh sb="1" eb="3">
      <t>ベッシ</t>
    </rPh>
    <rPh sb="5" eb="7">
      <t>ジュウタク</t>
    </rPh>
    <rPh sb="8" eb="10">
      <t>シュルイ</t>
    </rPh>
    <rPh sb="12" eb="15">
      <t>テンポナド</t>
    </rPh>
    <rPh sb="15" eb="17">
      <t>ヘイヨウ</t>
    </rPh>
    <rPh sb="17" eb="19">
      <t>ジュウタク</t>
    </rPh>
    <rPh sb="20" eb="22">
      <t>ジュウコ</t>
    </rPh>
    <rPh sb="24" eb="26">
      <t>ツイカ</t>
    </rPh>
    <phoneticPr fontId="2"/>
  </si>
  <si>
    <t>・別紙２　住宅の種類　「複合建築物（住宅部分全体）」の追加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7" eb="29">
      <t>ツイカ</t>
    </rPh>
    <phoneticPr fontId="2"/>
  </si>
  <si>
    <t>・別紙３　住宅の種類　「複合建築物 住宅部分全体のみ」の追加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8" eb="30">
      <t>ツイカ</t>
    </rPh>
    <phoneticPr fontId="2"/>
  </si>
  <si>
    <t>・別紙３シート　申請書第六面改定に伴う第六面部分全面修正、第６面・別紙３の印刷分離</t>
    <rPh sb="1" eb="3">
      <t>ベッシ</t>
    </rPh>
    <rPh sb="8" eb="11">
      <t>シンセイショ</t>
    </rPh>
    <rPh sb="11" eb="12">
      <t>ダイ</t>
    </rPh>
    <rPh sb="12" eb="14">
      <t>ロクメン</t>
    </rPh>
    <rPh sb="14" eb="16">
      <t>カイテイ</t>
    </rPh>
    <rPh sb="17" eb="18">
      <t>トモナ</t>
    </rPh>
    <rPh sb="19" eb="20">
      <t>ダイ</t>
    </rPh>
    <rPh sb="20" eb="21">
      <t>６</t>
    </rPh>
    <rPh sb="21" eb="22">
      <t>メン</t>
    </rPh>
    <rPh sb="22" eb="24">
      <t>ブブン</t>
    </rPh>
    <rPh sb="24" eb="26">
      <t>ゼンメン</t>
    </rPh>
    <rPh sb="26" eb="28">
      <t>シュウセイ</t>
    </rPh>
    <rPh sb="29" eb="30">
      <t>ダイ</t>
    </rPh>
    <rPh sb="31" eb="32">
      <t>メン</t>
    </rPh>
    <rPh sb="33" eb="35">
      <t>ベッシ</t>
    </rPh>
    <rPh sb="37" eb="39">
      <t>インサツ</t>
    </rPh>
    <rPh sb="39" eb="41">
      <t>ブンリ</t>
    </rPh>
    <phoneticPr fontId="2"/>
  </si>
  <si>
    <t>・別紙１、別紙２、別紙３　数値の注意事項　「小数点」⇒「小数」</t>
    <phoneticPr fontId="2"/>
  </si>
  <si>
    <t>・第１面　住宅の種類　「店舗等併用住宅の住戸」、　「複合建築物（住宅部分全体）」の追加</t>
    <rPh sb="1" eb="2">
      <t>ダイ</t>
    </rPh>
    <rPh sb="3" eb="4">
      <t>メン</t>
    </rPh>
    <rPh sb="5" eb="7">
      <t>ジュウタク</t>
    </rPh>
    <rPh sb="8" eb="10">
      <t>シュルイ</t>
    </rPh>
    <rPh sb="12" eb="15">
      <t>テンポナド</t>
    </rPh>
    <rPh sb="15" eb="17">
      <t>ヘイヨウ</t>
    </rPh>
    <rPh sb="17" eb="19">
      <t>ジュウタク</t>
    </rPh>
    <rPh sb="20" eb="22">
      <t>ジュウコ</t>
    </rPh>
    <rPh sb="41" eb="43">
      <t>ツイカ</t>
    </rPh>
    <phoneticPr fontId="2"/>
  </si>
  <si>
    <t>住宅の種類 ※</t>
    <rPh sb="0" eb="2">
      <t>ジュウタク</t>
    </rPh>
    <rPh sb="3" eb="5">
      <t>シュルイ</t>
    </rPh>
    <phoneticPr fontId="2"/>
  </si>
  <si>
    <t>住宅の名称 ※</t>
    <rPh sb="0" eb="2">
      <t>ジュウタク</t>
    </rPh>
    <rPh sb="3" eb="5">
      <t>メイショウ</t>
    </rPh>
    <phoneticPr fontId="2"/>
  </si>
  <si>
    <t>（改定2018/6/15）</t>
    <rPh sb="1" eb="3">
      <t>カイテイ</t>
    </rPh>
    <phoneticPr fontId="2"/>
  </si>
  <si>
    <t>・別紙２　3.　「ZEH-Mマーク」に関する事項　に修正</t>
    <rPh sb="1" eb="3">
      <t>ベッシ</t>
    </rPh>
    <rPh sb="26" eb="28">
      <t>シュウセイ</t>
    </rPh>
    <phoneticPr fontId="2"/>
  </si>
  <si>
    <t>ZEH-M</t>
    <phoneticPr fontId="2"/>
  </si>
  <si>
    <t>　再エネ含む 削減率</t>
    <rPh sb="1" eb="2">
      <t>サイ</t>
    </rPh>
    <rPh sb="4" eb="5">
      <t>フク</t>
    </rPh>
    <rPh sb="7" eb="9">
      <t>サクゲン</t>
    </rPh>
    <rPh sb="9" eb="10">
      <t>リツ</t>
    </rPh>
    <phoneticPr fontId="2"/>
  </si>
  <si>
    <t>『ZEH-M』</t>
    <phoneticPr fontId="2"/>
  </si>
  <si>
    <t>Nearly　ZEH-M</t>
    <phoneticPr fontId="2"/>
  </si>
  <si>
    <t>ZEH-M　Ready</t>
    <phoneticPr fontId="2"/>
  </si>
  <si>
    <t>ZEH-M　Oriented</t>
    <phoneticPr fontId="2"/>
  </si>
  <si>
    <t>HPJ-555-5</t>
    <phoneticPr fontId="2"/>
  </si>
  <si>
    <t>・別紙１　3.　「ZEHマーク」、「ゼロエネ相当」等に関する事項</t>
  </si>
  <si>
    <t>・別紙３　３－１　3.　「ZEHマーク」、「ゼロエネ相当」等に関する事項、３－２内</t>
    <rPh sb="40" eb="41">
      <t>ナイ</t>
    </rPh>
    <phoneticPr fontId="2"/>
  </si>
  <si>
    <t>・別紙３について全面改訂（別紙３－１、３－２へ分割）</t>
    <rPh sb="1" eb="3">
      <t>ベッシ</t>
    </rPh>
    <rPh sb="8" eb="10">
      <t>ゼンメン</t>
    </rPh>
    <rPh sb="10" eb="12">
      <t>カイテイ</t>
    </rPh>
    <rPh sb="13" eb="15">
      <t>ベッシ</t>
    </rPh>
    <rPh sb="23" eb="25">
      <t>ブンカツ</t>
    </rPh>
    <phoneticPr fontId="2"/>
  </si>
  <si>
    <t>　　　住棟又は住宅部分の全体を評価する場合は、MJによる合計値での算定を行う必要がある</t>
    <rPh sb="3" eb="5">
      <t>ジュウトウ</t>
    </rPh>
    <rPh sb="5" eb="6">
      <t>マタ</t>
    </rPh>
    <rPh sb="7" eb="9">
      <t>ジュウタク</t>
    </rPh>
    <rPh sb="9" eb="11">
      <t>ブブン</t>
    </rPh>
    <rPh sb="12" eb="14">
      <t>ゼンタイ</t>
    </rPh>
    <rPh sb="15" eb="17">
      <t>ヒョウカ</t>
    </rPh>
    <rPh sb="19" eb="21">
      <t>バアイ</t>
    </rPh>
    <rPh sb="28" eb="31">
      <t>ゴウケイチ</t>
    </rPh>
    <rPh sb="33" eb="35">
      <t>サンテイ</t>
    </rPh>
    <rPh sb="36" eb="37">
      <t>オコナ</t>
    </rPh>
    <rPh sb="38" eb="40">
      <t>ヒツヨウ</t>
    </rPh>
    <phoneticPr fontId="2"/>
  </si>
  <si>
    <t>　　　ZEH-M用の各合計値等の欄の作成</t>
    <rPh sb="8" eb="9">
      <t>ヨウ</t>
    </rPh>
    <rPh sb="10" eb="11">
      <t>カク</t>
    </rPh>
    <rPh sb="11" eb="14">
      <t>ゴウケイチ</t>
    </rPh>
    <rPh sb="14" eb="15">
      <t>ナド</t>
    </rPh>
    <rPh sb="16" eb="17">
      <t>ラン</t>
    </rPh>
    <rPh sb="18" eb="20">
      <t>サクセイ</t>
    </rPh>
    <phoneticPr fontId="2"/>
  </si>
  <si>
    <t>　　　「再生可能エネルギー」　⇒　「再生可能エネルギー等」に修正</t>
    <rPh sb="4" eb="6">
      <t>サイセイ</t>
    </rPh>
    <rPh sb="6" eb="8">
      <t>カノウ</t>
    </rPh>
    <rPh sb="18" eb="20">
      <t>サイセイ</t>
    </rPh>
    <rPh sb="20" eb="22">
      <t>カノウ</t>
    </rPh>
    <rPh sb="27" eb="28">
      <t>ナド</t>
    </rPh>
    <rPh sb="30" eb="32">
      <t>シュウセイ</t>
    </rPh>
    <phoneticPr fontId="2"/>
  </si>
  <si>
    <t>住戸評価</t>
    <rPh sb="0" eb="2">
      <t>ジュウコ</t>
    </rPh>
    <rPh sb="2" eb="4">
      <t>ヒョウカ</t>
    </rPh>
    <phoneticPr fontId="2"/>
  </si>
  <si>
    <t>住棟評価</t>
    <rPh sb="0" eb="2">
      <t>ジュウトウ</t>
    </rPh>
    <rPh sb="2" eb="4">
      <t>ヒョウカ</t>
    </rPh>
    <phoneticPr fontId="2"/>
  </si>
  <si>
    <t>対象</t>
    <rPh sb="0" eb="2">
      <t>タイショウ</t>
    </rPh>
    <phoneticPr fontId="2"/>
  </si>
  <si>
    <t>・別紙２</t>
    <rPh sb="1" eb="3">
      <t>ベッシ</t>
    </rPh>
    <phoneticPr fontId="2"/>
  </si>
  <si>
    <t>1．（１）外皮基準を住戸評価、住棟評価により数値が表示されるように修正</t>
    <rPh sb="5" eb="7">
      <t>ガイヒ</t>
    </rPh>
    <rPh sb="7" eb="9">
      <t>キジュン</t>
    </rPh>
    <rPh sb="10" eb="12">
      <t>ジュウコ</t>
    </rPh>
    <rPh sb="12" eb="14">
      <t>ヒョウカ</t>
    </rPh>
    <rPh sb="15" eb="17">
      <t>ジュウトウ</t>
    </rPh>
    <rPh sb="17" eb="19">
      <t>ヒョウカ</t>
    </rPh>
    <rPh sb="22" eb="24">
      <t>スウチ</t>
    </rPh>
    <rPh sb="25" eb="27">
      <t>ヒョウジ</t>
    </rPh>
    <rPh sb="33" eb="35">
      <t>シュウセイ</t>
    </rPh>
    <phoneticPr fontId="2"/>
  </si>
  <si>
    <t>2.　（１）共同住宅等の住戸部分を別紙3-2より引用されるように修正</t>
    <rPh sb="17" eb="19">
      <t>ベッシ</t>
    </rPh>
    <rPh sb="24" eb="26">
      <t>インヨウ</t>
    </rPh>
    <rPh sb="32" eb="34">
      <t>シュウセイ</t>
    </rPh>
    <phoneticPr fontId="2"/>
  </si>
  <si>
    <t>2.　（２）共用部分の評価　対象・除外の追加</t>
    <rPh sb="14" eb="16">
      <t>タイショウ</t>
    </rPh>
    <rPh sb="17" eb="19">
      <t>ジョガイ</t>
    </rPh>
    <rPh sb="20" eb="22">
      <t>ツイカ</t>
    </rPh>
    <phoneticPr fontId="2"/>
  </si>
  <si>
    <t>1．（１）８地域のηAC値の基準値を追加（2020/4/1以降の【 】内の数値を基準値とする旨追記）</t>
    <rPh sb="6" eb="8">
      <t>チイキ</t>
    </rPh>
    <rPh sb="12" eb="13">
      <t>チ</t>
    </rPh>
    <rPh sb="14" eb="17">
      <t>キジュンチ</t>
    </rPh>
    <rPh sb="18" eb="20">
      <t>ツイカ</t>
    </rPh>
    <rPh sb="35" eb="36">
      <t>ナイ</t>
    </rPh>
    <rPh sb="37" eb="39">
      <t>スウチ</t>
    </rPh>
    <rPh sb="40" eb="43">
      <t>キジュンチ</t>
    </rPh>
    <rPh sb="46" eb="47">
      <t>ムネ</t>
    </rPh>
    <rPh sb="47" eb="49">
      <t>ツイキ</t>
    </rPh>
    <phoneticPr fontId="2"/>
  </si>
  <si>
    <t>・別紙２　3.　「ZEH-Mマーク」に関する事項</t>
    <rPh sb="1" eb="3">
      <t>ベッシ</t>
    </rPh>
    <phoneticPr fontId="2"/>
  </si>
  <si>
    <t>・第１面用　開口部の断熱性能等のプルダウン（2020/4/1以降の８地域変更分）を追加</t>
    <rPh sb="1" eb="2">
      <t>ダイ</t>
    </rPh>
    <rPh sb="3" eb="4">
      <t>メン</t>
    </rPh>
    <rPh sb="4" eb="5">
      <t>ヨウ</t>
    </rPh>
    <phoneticPr fontId="2"/>
  </si>
  <si>
    <t>同上プルダウン　2020/4/1以降利用ができないものにはその旨を追加</t>
    <rPh sb="0" eb="2">
      <t>ドウジョウ</t>
    </rPh>
    <rPh sb="16" eb="18">
      <t>イコウ</t>
    </rPh>
    <rPh sb="18" eb="20">
      <t>リヨウ</t>
    </rPh>
    <rPh sb="31" eb="32">
      <t>ムネ</t>
    </rPh>
    <rPh sb="33" eb="35">
      <t>ツイカ</t>
    </rPh>
    <phoneticPr fontId="2"/>
  </si>
  <si>
    <t>地域の区分※</t>
    <rPh sb="0" eb="2">
      <t>チイキ</t>
    </rPh>
    <rPh sb="3" eb="5">
      <t>クブン</t>
    </rPh>
    <phoneticPr fontId="2"/>
  </si>
  <si>
    <t>誘導仕様基準</t>
    <rPh sb="0" eb="2">
      <t>ユウドウ</t>
    </rPh>
    <rPh sb="2" eb="4">
      <t>シヨウ</t>
    </rPh>
    <rPh sb="4" eb="6">
      <t>キジュン</t>
    </rPh>
    <phoneticPr fontId="2"/>
  </si>
  <si>
    <t>性能基準（計算）</t>
    <rPh sb="0" eb="2">
      <t>セイノウ</t>
    </rPh>
    <rPh sb="2" eb="4">
      <t>キジュン</t>
    </rPh>
    <rPh sb="5" eb="7">
      <t>ケイサン</t>
    </rPh>
    <phoneticPr fontId="2"/>
  </si>
  <si>
    <t>・第一面　２．外皮に関する事項 及び ３．一次エネルギー消費量に関する事項 の適用基準に「誘導仕様基準」を追加</t>
  </si>
  <si>
    <t>・別紙1　　１．　外壁、窓等を通しての熱の損失の防止に関する事項　及び　2.　一次エネルギー消費量に関する事項に
　　　　　　　「誘導仕様基準」を追加</t>
    <rPh sb="1" eb="3">
      <t>ベッシ</t>
    </rPh>
    <rPh sb="33" eb="34">
      <t>オヨ</t>
    </rPh>
    <rPh sb="65" eb="69">
      <t>ユウドウシヨウ</t>
    </rPh>
    <rPh sb="69" eb="71">
      <t>キジュン</t>
    </rPh>
    <rPh sb="73" eb="75">
      <t>ツイカ</t>
    </rPh>
    <phoneticPr fontId="2"/>
  </si>
  <si>
    <t>HPJ-555-6</t>
    <phoneticPr fontId="2"/>
  </si>
  <si>
    <t>外皮仕様基準・外皮誘導仕様基準</t>
    <rPh sb="0" eb="2">
      <t>ガイヒ</t>
    </rPh>
    <rPh sb="2" eb="4">
      <t>シヨウ</t>
    </rPh>
    <rPh sb="4" eb="6">
      <t>キジュン</t>
    </rPh>
    <rPh sb="7" eb="9">
      <t>ガイヒ</t>
    </rPh>
    <rPh sb="9" eb="11">
      <t>ユウドウ</t>
    </rPh>
    <rPh sb="11" eb="13">
      <t>シヨウ</t>
    </rPh>
    <rPh sb="13" eb="15">
      <t>キジュン</t>
    </rPh>
    <phoneticPr fontId="2"/>
  </si>
  <si>
    <t>※２
付属部材等とは、紙障子、外付けブラインド等開口部に建築的に取り付けられるものをいいます。</t>
    <phoneticPr fontId="2"/>
  </si>
  <si>
    <t>開口部計算U値資料</t>
    <phoneticPr fontId="2"/>
  </si>
  <si>
    <t>※３
「ひさし、軒等」
オーバーハング型の日除けで、
Ｚ≧Ｙ1×0.3のものをいいます。</t>
    <phoneticPr fontId="2"/>
  </si>
  <si>
    <t>一次エネルギー消費量誘導仕様基準</t>
    <rPh sb="0" eb="2">
      <t>イチジ</t>
    </rPh>
    <rPh sb="7" eb="10">
      <t>ショウヒリョウ</t>
    </rPh>
    <rPh sb="10" eb="12">
      <t>ユウドウ</t>
    </rPh>
    <rPh sb="12" eb="14">
      <t>シヨウ</t>
    </rPh>
    <rPh sb="14" eb="16">
      <t>キジュン</t>
    </rPh>
    <phoneticPr fontId="2"/>
  </si>
  <si>
    <t>仕様書・仕上表</t>
    <phoneticPr fontId="2"/>
  </si>
  <si>
    <t>（８地域を除く）</t>
    <rPh sb="2" eb="4">
      <t>チイキ</t>
    </rPh>
    <rPh sb="5" eb="6">
      <t>ノゾ</t>
    </rPh>
    <phoneticPr fontId="2"/>
  </si>
  <si>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2"/>
  </si>
  <si>
    <t>イ</t>
    <phoneticPr fontId="2"/>
  </si>
  <si>
    <t>ヒートポンプを熱源とするもの</t>
    <rPh sb="7" eb="9">
      <t>ネツゲン</t>
    </rPh>
    <phoneticPr fontId="2"/>
  </si>
  <si>
    <t>ロ</t>
    <phoneticPr fontId="2"/>
  </si>
  <si>
    <t>可変風量制御方式であるもの</t>
    <rPh sb="0" eb="2">
      <t>カヘン</t>
    </rPh>
    <rPh sb="2" eb="4">
      <t>フウリョウ</t>
    </rPh>
    <rPh sb="4" eb="6">
      <t>セイギョ</t>
    </rPh>
    <rPh sb="6" eb="8">
      <t>ホウシキ</t>
    </rPh>
    <phoneticPr fontId="2"/>
  </si>
  <si>
    <t>ハ</t>
    <phoneticPr fontId="2"/>
  </si>
  <si>
    <t>外皮の室内側に全てのダクトを設置するもの</t>
    <rPh sb="0" eb="2">
      <t>ガイヒ</t>
    </rPh>
    <rPh sb="3" eb="5">
      <t>シツナイ</t>
    </rPh>
    <rPh sb="5" eb="6">
      <t>ガワ</t>
    </rPh>
    <rPh sb="7" eb="8">
      <t>スベ</t>
    </rPh>
    <rPh sb="14" eb="16">
      <t>セッチ</t>
    </rPh>
    <phoneticPr fontId="2"/>
  </si>
  <si>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2"/>
  </si>
  <si>
    <t>※熱源機を以下の項目より選択してください</t>
    <rPh sb="1" eb="4">
      <t>ネツゲンキ</t>
    </rPh>
    <rPh sb="5" eb="7">
      <t>イカ</t>
    </rPh>
    <rPh sb="8" eb="10">
      <t>コウモク</t>
    </rPh>
    <rPh sb="12" eb="14">
      <t>センタク</t>
    </rPh>
    <phoneticPr fontId="2"/>
  </si>
  <si>
    <t>熱源機</t>
    <rPh sb="0" eb="2">
      <t>ネツゲン</t>
    </rPh>
    <rPh sb="2" eb="3">
      <t>キ</t>
    </rPh>
    <phoneticPr fontId="2"/>
  </si>
  <si>
    <t>潜熱回収型の石油熱源機</t>
    <rPh sb="0" eb="2">
      <t>センネツ</t>
    </rPh>
    <rPh sb="2" eb="5">
      <t>カイシュウガタ</t>
    </rPh>
    <rPh sb="6" eb="8">
      <t>セキユ</t>
    </rPh>
    <rPh sb="8" eb="11">
      <t>ネツゲンキ</t>
    </rPh>
    <phoneticPr fontId="2"/>
  </si>
  <si>
    <t>潜熱回収型のガス熱源機</t>
    <rPh sb="0" eb="2">
      <t>センネツ</t>
    </rPh>
    <rPh sb="2" eb="5">
      <t>カイシュウガタ</t>
    </rPh>
    <rPh sb="8" eb="11">
      <t>ネツゲンキ</t>
    </rPh>
    <phoneticPr fontId="2"/>
  </si>
  <si>
    <t>フロン類が冷媒として使用された電気ヒートポンプ熱源機</t>
    <rPh sb="3" eb="4">
      <t>ルイ</t>
    </rPh>
    <rPh sb="5" eb="7">
      <t>レイバイ</t>
    </rPh>
    <rPh sb="10" eb="12">
      <t>シヨウ</t>
    </rPh>
    <rPh sb="15" eb="17">
      <t>デンキ</t>
    </rPh>
    <rPh sb="23" eb="26">
      <t>ネツゲンキ</t>
    </rPh>
    <phoneticPr fontId="2"/>
  </si>
  <si>
    <r>
      <t xml:space="preserve">ルームエアコンディショナーであって、JIS B8615-1に規定する暖房能力を消費電力で除した数値が、
-0.352×暖房能力（KW）+6.51以上
</t>
    </r>
    <r>
      <rPr>
        <sz val="8"/>
        <rFont val="ＭＳ Ｐ明朝"/>
        <family val="1"/>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2"/>
  </si>
  <si>
    <t>単位住戸全体を冷房する方式</t>
    <rPh sb="0" eb="2">
      <t>タンイ</t>
    </rPh>
    <rPh sb="2" eb="4">
      <t>ジュウコ</t>
    </rPh>
    <rPh sb="4" eb="6">
      <t>ゼンタイ</t>
    </rPh>
    <rPh sb="7" eb="9">
      <t>レイボウ</t>
    </rPh>
    <rPh sb="11" eb="13">
      <t>ホウシキ</t>
    </rPh>
    <phoneticPr fontId="2"/>
  </si>
  <si>
    <t>ダクト式セントラル空調機であって、次のイからハまでのいずれにも該当するもの</t>
    <rPh sb="11" eb="12">
      <t>キ</t>
    </rPh>
    <rPh sb="17" eb="18">
      <t>ツギ</t>
    </rPh>
    <rPh sb="31" eb="33">
      <t>ガイトウ</t>
    </rPh>
    <phoneticPr fontId="2"/>
  </si>
  <si>
    <t>居室のみを冷房する方式</t>
    <rPh sb="0" eb="2">
      <t>キョシツ</t>
    </rPh>
    <rPh sb="5" eb="7">
      <t>レイボウ</t>
    </rPh>
    <rPh sb="9" eb="11">
      <t>ホウシキ</t>
    </rPh>
    <phoneticPr fontId="2"/>
  </si>
  <si>
    <t>ルームエアコンディショナーであって、JIS B8615-1に規定する冷房能力を消費電力で除した数値が、
-0.553×冷房能力（KW）+6.34以上</t>
    <rPh sb="34" eb="36">
      <t>レイボウ</t>
    </rPh>
    <rPh sb="59" eb="61">
      <t>レイボウ</t>
    </rPh>
    <phoneticPr fontId="2"/>
  </si>
  <si>
    <t>換気設備</t>
    <phoneticPr fontId="2"/>
  </si>
  <si>
    <t>熱交換型換気設備を採用しない</t>
    <rPh sb="0" eb="1">
      <t>ネツ</t>
    </rPh>
    <rPh sb="3" eb="4">
      <t>ガタ</t>
    </rPh>
    <rPh sb="4" eb="6">
      <t>カンキ</t>
    </rPh>
    <rPh sb="6" eb="8">
      <t>セツビ</t>
    </rPh>
    <rPh sb="9" eb="11">
      <t>サイヨウ</t>
    </rPh>
    <phoneticPr fontId="2"/>
  </si>
  <si>
    <t>比消費電力が0.3W/(㎥/ｈ）以下の換気設備</t>
    <rPh sb="0" eb="1">
      <t>ヒ</t>
    </rPh>
    <rPh sb="1" eb="3">
      <t>ショウヒ</t>
    </rPh>
    <rPh sb="3" eb="5">
      <t>デンリョク</t>
    </rPh>
    <rPh sb="16" eb="18">
      <t>イカ</t>
    </rPh>
    <rPh sb="19" eb="21">
      <t>カンキ</t>
    </rPh>
    <rPh sb="21" eb="23">
      <t>セツビ</t>
    </rPh>
    <phoneticPr fontId="2"/>
  </si>
  <si>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2"/>
  </si>
  <si>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2"/>
  </si>
  <si>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2"/>
  </si>
  <si>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2"/>
  </si>
  <si>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2"/>
  </si>
  <si>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2"/>
  </si>
  <si>
    <t>すべての照明設備にLEDを採用</t>
    <rPh sb="4" eb="6">
      <t>ショウメイ</t>
    </rPh>
    <rPh sb="6" eb="8">
      <t>セツビ</t>
    </rPh>
    <rPh sb="13" eb="15">
      <t>サイヨウ</t>
    </rPh>
    <phoneticPr fontId="2"/>
  </si>
  <si>
    <t>石油給湯機であって、JIS S2075に規定するモード熱効率が
84.9％以上（８地域を除く）</t>
    <rPh sb="20" eb="22">
      <t>キテイ</t>
    </rPh>
    <rPh sb="41" eb="43">
      <t>チイキ</t>
    </rPh>
    <rPh sb="44" eb="45">
      <t>ノゾ</t>
    </rPh>
    <phoneticPr fontId="2"/>
  </si>
  <si>
    <t>ガス給湯機であって、JIS S2075に規定するモード熱効率が
86.6％以上（８地域を除く）</t>
    <rPh sb="20" eb="22">
      <t>キテイ</t>
    </rPh>
    <rPh sb="44" eb="45">
      <t>ノゾ</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</si>
  <si>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2"/>
  </si>
  <si>
    <t xml:space="preserve"> 誘導仕様基準</t>
    <rPh sb="1" eb="3">
      <t>ユウドウ</t>
    </rPh>
    <rPh sb="3" eb="5">
      <t>シヨウ</t>
    </rPh>
    <rPh sb="5" eb="7">
      <t>キジュン</t>
    </rPh>
    <phoneticPr fontId="2"/>
  </si>
  <si>
    <t>給湯設備（イ及びロのいずれにも該当）</t>
    <rPh sb="0" eb="2">
      <t>キュウトウ</t>
    </rPh>
    <rPh sb="2" eb="4">
      <t>セツビ</t>
    </rPh>
    <phoneticPr fontId="2"/>
  </si>
  <si>
    <t>イ　給湯機 （いずれか選択）</t>
    <phoneticPr fontId="2"/>
  </si>
  <si>
    <t>※給湯機を以下の項目より選択してください</t>
    <rPh sb="1" eb="3">
      <t>キュウトウ</t>
    </rPh>
    <phoneticPr fontId="2"/>
  </si>
  <si>
    <t>□</t>
    <phoneticPr fontId="2"/>
  </si>
  <si>
    <r>
      <t xml:space="preserve"> ロ　下記の(イ)～(ハ）の</t>
    </r>
    <r>
      <rPr>
        <u/>
        <sz val="9"/>
        <rFont val="ＭＳ Ｐ明朝"/>
        <family val="1"/>
        <charset val="128"/>
      </rPr>
      <t>すべてに適合</t>
    </r>
    <rPh sb="3" eb="5">
      <t>カキ</t>
    </rPh>
    <rPh sb="18" eb="20">
      <t>テキゴウ</t>
    </rPh>
    <phoneticPr fontId="2"/>
  </si>
  <si>
    <t>(イ)</t>
    <phoneticPr fontId="2"/>
  </si>
  <si>
    <t>ヘッダー方式でヘッダーから分岐する全ての配管の呼び径が13A以下</t>
  </si>
  <si>
    <t>(ロ)</t>
    <phoneticPr fontId="2"/>
  </si>
  <si>
    <t>浴室シャワー水栓に手元止水機構及び小流量吐水機構が設けられた節湯水栓</t>
  </si>
  <si>
    <t>(ハ)</t>
    <phoneticPr fontId="2"/>
  </si>
  <si>
    <t>高断熱浴槽を採用</t>
  </si>
  <si>
    <t>□</t>
    <phoneticPr fontId="2"/>
  </si>
  <si>
    <t>該当箇所なし</t>
  </si>
  <si>
    <t>グラスウール断熱材　10K相当</t>
  </si>
  <si>
    <t>グラスウール断熱材　16K相当</t>
  </si>
  <si>
    <t>グラスウール断熱材　20K相当</t>
    <phoneticPr fontId="13"/>
  </si>
  <si>
    <t>グラスウール断熱材　24K相当</t>
    <phoneticPr fontId="2"/>
  </si>
  <si>
    <t>グラスウール断熱材　32K相当</t>
  </si>
  <si>
    <t>高性能グラスウール断熱材　16K相当</t>
  </si>
  <si>
    <t>高性能グラスウール断熱材　24K相当</t>
    <phoneticPr fontId="2"/>
  </si>
  <si>
    <t>高性能グラスウール断熱材　32K相当</t>
  </si>
  <si>
    <t>高性能グラスウール断熱材　40K相当</t>
  </si>
  <si>
    <t>高性能グラスウール断熱材　48K相当</t>
    <phoneticPr fontId="2"/>
  </si>
  <si>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</si>
  <si>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</si>
  <si>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</si>
  <si>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</si>
  <si>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</si>
  <si>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</si>
  <si>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</si>
  <si>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</si>
  <si>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</si>
  <si>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</si>
  <si>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</si>
  <si>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</si>
  <si>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</si>
  <si>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</si>
  <si>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</si>
  <si>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</si>
  <si>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</si>
  <si>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</si>
  <si>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</si>
  <si>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</si>
  <si>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</si>
  <si>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</si>
  <si>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</si>
  <si>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</si>
  <si>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吹付け硬質ウレタンフォームA種3</t>
  </si>
  <si>
    <t>フェノールフォーム　保温板　1種1号</t>
  </si>
  <si>
    <t>フェノールフォーム　保温板　1種2号</t>
  </si>
  <si>
    <t>・</t>
    <phoneticPr fontId="2"/>
  </si>
  <si>
    <t>□</t>
    <phoneticPr fontId="2"/>
  </si>
  <si>
    <t>１～４地域</t>
    <phoneticPr fontId="2"/>
  </si>
  <si>
    <t>ガス熱源機であって、JIS S2112に規定する熱効率が78.9％以上</t>
    <rPh sb="2" eb="5">
      <t>ネツゲンキ</t>
    </rPh>
    <rPh sb="24" eb="25">
      <t>ネツ</t>
    </rPh>
    <rPh sb="25" eb="27">
      <t>コウリツ</t>
    </rPh>
    <rPh sb="33" eb="35">
      <t>イジョウ</t>
    </rPh>
    <phoneticPr fontId="2"/>
  </si>
  <si>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2"/>
  </si>
  <si>
    <t>石油熱源機であって、JIS S3031に規定する熱効率が87.8％以上</t>
    <rPh sb="0" eb="2">
      <t>セキユ</t>
    </rPh>
    <rPh sb="2" eb="5">
      <t>ネツゲンキ</t>
    </rPh>
    <rPh sb="24" eb="25">
      <t>ネツ</t>
    </rPh>
    <rPh sb="25" eb="27">
      <t>コウリツ</t>
    </rPh>
    <rPh sb="33" eb="35">
      <t>イジョウ</t>
    </rPh>
    <phoneticPr fontId="2"/>
  </si>
  <si>
    <t>ガス熱源機であって、JIS S2112に規定する熱効率が 82.5％以上</t>
    <rPh sb="2" eb="5">
      <t>ネツゲンキ</t>
    </rPh>
    <rPh sb="20" eb="22">
      <t>キテイ</t>
    </rPh>
    <phoneticPr fontId="2"/>
  </si>
  <si>
    <t>・</t>
    <phoneticPr fontId="2"/>
  </si>
  <si>
    <t>１～４地域</t>
    <phoneticPr fontId="2"/>
  </si>
  <si>
    <t>石油熱源機であって、JIS S3031に規定する熱効率 が83.0％以上</t>
    <phoneticPr fontId="2"/>
  </si>
  <si>
    <t>密閉式石油ストーブ（強制対流式）であって、
JIS S3031に規定する熱効率が 86.0％以上</t>
    <phoneticPr fontId="2"/>
  </si>
  <si>
    <t>・</t>
    <phoneticPr fontId="2"/>
  </si>
  <si>
    <t>□</t>
    <phoneticPr fontId="2"/>
  </si>
  <si>
    <t>ダクト式セントラル空調機であって、ヒートポンプが熱源</t>
    <phoneticPr fontId="2"/>
  </si>
  <si>
    <t>□</t>
    <phoneticPr fontId="2"/>
  </si>
  <si>
    <t>ルームエアコンディショナーであって、JIS B8615-1に規定する冷房能力を消費電力で除した数値が、
-0.504×冷房能力（KW）+5.88以上</t>
    <phoneticPr fontId="2"/>
  </si>
  <si>
    <t>定められた仕様と同等以上の評価</t>
    <phoneticPr fontId="2"/>
  </si>
  <si>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2"/>
  </si>
  <si>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2"/>
  </si>
  <si>
    <t>定められた仕様と同等以上の評価</t>
    <phoneticPr fontId="2"/>
  </si>
  <si>
    <t>石油給湯機であって、JIS S2075に規定するモード熱効率が
81.3％以上</t>
    <rPh sb="20" eb="22">
      <t>キテイ</t>
    </rPh>
    <phoneticPr fontId="2"/>
  </si>
  <si>
    <t>ガス給湯機であって、JIS S2075に規定するモード熱効率が
83.7％以上</t>
    <rPh sb="20" eb="22">
      <t>キテイ</t>
    </rPh>
    <phoneticPr fontId="2"/>
  </si>
  <si>
    <t>石油給湯機であって、JIS S2075に規定するモード熱効率が
77.8％以上</t>
    <rPh sb="20" eb="22">
      <t>キテイ</t>
    </rPh>
    <phoneticPr fontId="2"/>
  </si>
  <si>
    <t>ガス給湯機であって、JIS S2075に規定するモード熱効率が
78.2％以上</t>
    <rPh sb="20" eb="22">
      <t>キテイ</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</si>
  <si>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</si>
  <si>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t>
    </r>
    <rPh sb="14" eb="16">
      <t>デンキ</t>
    </rPh>
    <rPh sb="22" eb="24">
      <t>キュウトウ</t>
    </rPh>
    <rPh sb="24" eb="25">
      <t>キ</t>
    </rPh>
    <phoneticPr fontId="2"/>
  </si>
  <si>
    <t>吹込み用ロックウール　25K相当</t>
    <phoneticPr fontId="2"/>
  </si>
  <si>
    <t>---▼JIS A9521：2014 建築用断熱材</t>
    <rPh sb="19" eb="22">
      <t>ケンチクヨウ</t>
    </rPh>
    <rPh sb="22" eb="25">
      <t>ダンネツザイ</t>
    </rPh>
    <phoneticPr fontId="1"/>
  </si>
  <si>
    <t>JIS値 ビーズ法ポリスチレンフォーム断熱材 1号</t>
    <rPh sb="3" eb="4">
      <t>チ</t>
    </rPh>
    <phoneticPr fontId="1"/>
  </si>
  <si>
    <t>JIS値 ビーズ法ポリスチレンフォーム断熱材 2号</t>
  </si>
  <si>
    <t>JIS値 ビーズ法ポリスチレンフォーム断熱材 3号</t>
  </si>
  <si>
    <t>JIS値 ビーズ法ポリスチレンフォーム断熱材 4号</t>
  </si>
  <si>
    <t>JIS値 押出法ポリスチレンフォーム断熱材 1種 bA</t>
    <rPh sb="3" eb="4">
      <t>チ</t>
    </rPh>
    <phoneticPr fontId="1"/>
  </si>
  <si>
    <t>JIS値 押出法ポリスチレンフォーム断熱材 1種 bB</t>
  </si>
  <si>
    <t>JIS値 押出法ポリスチレンフォーム断熱材 1種 bC</t>
  </si>
  <si>
    <t>JIS値 押出法ポリスチレンフォーム断熱材 2種 bA</t>
  </si>
  <si>
    <t>JIS値 押出法ポリスチレンフォーム断熱材 2種 bB</t>
  </si>
  <si>
    <t>JIS値 押出法ポリスチレンフォーム断熱材 2種 bC</t>
  </si>
  <si>
    <t>JIS値 押出法ポリスチレンフォーム断熱材 3種 aA</t>
  </si>
  <si>
    <t>JIS値 押出法ポリスチレンフォーム断熱材 3種 aB</t>
  </si>
  <si>
    <t>JIS値 押出法ポリスチレンフォーム断熱材 3種 aC</t>
  </si>
  <si>
    <t>JIS値 押出法ポリスチレンフォーム断熱材 3種 aD</t>
  </si>
  <si>
    <t>JIS値 押出法ポリスチレンフォーム断熱材 3種 bA</t>
  </si>
  <si>
    <t>JIS値 押出法ポリスチレンフォーム断熱材 3種 bB</t>
  </si>
  <si>
    <t>JIS値 押出法ポリスチレンフォーム断熱材 3種 bC</t>
  </si>
  <si>
    <t>JIS値 押出法ポリスチレンフォーム断熱材 3種 bD</t>
  </si>
  <si>
    <t>JIS値 硬質ウレタンフォーム断熱材 1種</t>
    <rPh sb="3" eb="4">
      <t>チ</t>
    </rPh>
    <phoneticPr fontId="1"/>
  </si>
  <si>
    <t>JIS値 硬質ウレタンフォーム断熱材 2種 1号</t>
  </si>
  <si>
    <t>JIS値 硬質ウレタンフォーム断熱材 2種 2号</t>
  </si>
  <si>
    <t>JIS値 硬質ウレタンフォーム断熱材 2種 3号</t>
  </si>
  <si>
    <t>JIS値 硬質ウレタンフォーム断熱材 2種 4号</t>
  </si>
  <si>
    <t>JIS値 ポリエチレンフォーム断熱材 1種 1号</t>
    <rPh sb="3" eb="4">
      <t>チ</t>
    </rPh>
    <phoneticPr fontId="1"/>
  </si>
  <si>
    <t>JIS値 ポリエチレンフォーム断熱材 1種 2号</t>
  </si>
  <si>
    <t>JIS値 ポリエチレンフォーム断熱材 2種</t>
  </si>
  <si>
    <t>JIS値 ポリエチレンフォーム断熱材 3種</t>
  </si>
  <si>
    <t>JIS値 フェノールフォーム断熱材 1種 1号　AⅠ､AⅡ</t>
    <rPh sb="3" eb="4">
      <t>チ</t>
    </rPh>
    <phoneticPr fontId="1"/>
  </si>
  <si>
    <t>JIS値 フェノールフォーム断熱材 1種 1号　BⅠ､BⅡ</t>
  </si>
  <si>
    <t>JIS値 フェノールフォーム断熱材 1種 1号　CⅠ､CⅡ</t>
  </si>
  <si>
    <t>JIS値 フェノールフォーム断熱材 1種 1号　DⅠ､DⅡ</t>
  </si>
  <si>
    <t>JIS値 フェノールフォーム断熱材 1種 1号　EⅠ､EⅡ</t>
  </si>
  <si>
    <t>JIS値 フェノールフォーム断熱材 1種 2号　AⅠ､AⅡ</t>
  </si>
  <si>
    <t>JIS値 フェノールフォーム断熱材 1種 2号　BⅠ､BⅡ</t>
  </si>
  <si>
    <t>JIS値 フェノールフォーム断熱材 1種 2号　CⅠ､CⅡ</t>
  </si>
  <si>
    <t>JIS値 フェノールフォーム断熱材 1種 2号　DⅠ､DⅡ</t>
  </si>
  <si>
    <t>JIS値 フェノールフォーム断熱材 1種 2号　EⅠ､EⅡ</t>
  </si>
  <si>
    <t>JIS値 フェノールフォーム断熱材 1種 3号　AⅠ､AⅡ</t>
  </si>
  <si>
    <t>JIS値 フェノールフォーム断熱材 1種 3号　BⅠ､BⅡ</t>
  </si>
  <si>
    <t>JIS値 フェノールフォーム断熱材 1種 3号　CⅠ､CⅡ</t>
  </si>
  <si>
    <t>JIS値 フェノールフォーム断熱材 1種 3号　DⅠ､DⅡ</t>
  </si>
  <si>
    <t>JIS値 フェノールフォーム断熱材 1種 3号　EⅠ､EⅡ</t>
  </si>
  <si>
    <t>JIS値 フェノールフォーム断熱材 2種 1号　AⅠ､AⅡ</t>
  </si>
  <si>
    <t>JIS値 フェノールフォーム断熱材 2種 2号　AⅠ､AⅡ</t>
  </si>
  <si>
    <t>JIS値 フェノールフォーム断熱材 2種 3号　AⅠ､AⅡ</t>
  </si>
  <si>
    <t>JIS値 フェノールフォーム断熱材 3種 1号　AⅠ､AⅡ</t>
  </si>
  <si>
    <t>---▼JIS A9526：2013 建築物断熱用吹付け硬質ウレタンフォーム</t>
    <rPh sb="19" eb="22">
      <t>ケンチクブツ</t>
    </rPh>
    <rPh sb="22" eb="25">
      <t>ダンネツヨウ</t>
    </rPh>
    <rPh sb="25" eb="27">
      <t>フキツ</t>
    </rPh>
    <rPh sb="28" eb="30">
      <t>コウシツ</t>
    </rPh>
    <phoneticPr fontId="1"/>
  </si>
  <si>
    <t>JIS値 建築物断熱用吹付け硬質ウレタンフォームA種1</t>
  </si>
  <si>
    <t>JIS値 建築物断熱用吹付け硬質ウレタンフォームA種2</t>
  </si>
  <si>
    <t>JIS値 建築物断熱用吹付け硬質ウレタンフォームA種3</t>
  </si>
  <si>
    <t>JIS値 建築物断熱用吹付け硬質ウレタンフォームB種</t>
  </si>
  <si>
    <t>内断熱</t>
    <rPh sb="0" eb="1">
      <t>ウチ</t>
    </rPh>
    <rPh sb="1" eb="3">
      <t>ダンネツ</t>
    </rPh>
    <phoneticPr fontId="2"/>
  </si>
  <si>
    <t>外断熱 又は 両面断熱</t>
    <rPh sb="0" eb="1">
      <t>ソト</t>
    </rPh>
    <rPh sb="1" eb="3">
      <t>ダンネツ</t>
    </rPh>
    <rPh sb="4" eb="5">
      <t>マタ</t>
    </rPh>
    <rPh sb="7" eb="9">
      <t>リョウメン</t>
    </rPh>
    <rPh sb="9" eb="11">
      <t>ダンネツ</t>
    </rPh>
    <phoneticPr fontId="2"/>
  </si>
  <si>
    <t>　断熱材の施工法</t>
    <rPh sb="1" eb="4">
      <t>ダンネツザイ</t>
    </rPh>
    <rPh sb="5" eb="7">
      <t>セコウ</t>
    </rPh>
    <rPh sb="7" eb="8">
      <t>ホウ</t>
    </rPh>
    <phoneticPr fontId="2"/>
  </si>
  <si>
    <t>内断熱 又は 両面断熱</t>
    <rPh sb="0" eb="1">
      <t>ウチ</t>
    </rPh>
    <rPh sb="1" eb="3">
      <t>ダンネツ</t>
    </rPh>
    <rPh sb="4" eb="5">
      <t>マタ</t>
    </rPh>
    <rPh sb="7" eb="9">
      <t>リョウメン</t>
    </rPh>
    <rPh sb="9" eb="11">
      <t>ダンネツ</t>
    </rPh>
    <phoneticPr fontId="2"/>
  </si>
  <si>
    <t>外断熱</t>
    <rPh sb="0" eb="1">
      <t>ソト</t>
    </rPh>
    <rPh sb="1" eb="3">
      <t>ダンネツ</t>
    </rPh>
    <phoneticPr fontId="2"/>
  </si>
  <si>
    <t>2.9以下</t>
    <phoneticPr fontId="2"/>
  </si>
  <si>
    <t>充填断熱</t>
    <rPh sb="0" eb="2">
      <t>ジュウテン</t>
    </rPh>
    <rPh sb="2" eb="4">
      <t>ダンネツ</t>
    </rPh>
    <phoneticPr fontId="2"/>
  </si>
  <si>
    <t>外張断熱 又は 内張断熱</t>
    <rPh sb="0" eb="1">
      <t>ソト</t>
    </rPh>
    <rPh sb="1" eb="2">
      <t>ハ</t>
    </rPh>
    <rPh sb="2" eb="4">
      <t>ダンネツ</t>
    </rPh>
    <rPh sb="5" eb="6">
      <t>マタ</t>
    </rPh>
    <rPh sb="8" eb="9">
      <t>ウチ</t>
    </rPh>
    <rPh sb="9" eb="10">
      <t>ハ</t>
    </rPh>
    <rPh sb="10" eb="12">
      <t>ダンネツ</t>
    </rPh>
    <phoneticPr fontId="2"/>
  </si>
  <si>
    <r>
      <t>・構造熱橋部</t>
    </r>
    <r>
      <rPr>
        <sz val="9"/>
        <rFont val="ＭＳ Ｐ明朝"/>
        <family val="1"/>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2"/>
  </si>
  <si>
    <t>断熱補強の範囲（</t>
    <rPh sb="0" eb="2">
      <t>ダンネツ</t>
    </rPh>
    <rPh sb="2" eb="4">
      <t>ホキョウ</t>
    </rPh>
    <rPh sb="5" eb="7">
      <t>ハンイ</t>
    </rPh>
    <phoneticPr fontId="2"/>
  </si>
  <si>
    <t>断熱補強の熱抵抗値（</t>
    <rPh sb="0" eb="2">
      <t>ダンネツ</t>
    </rPh>
    <rPh sb="2" eb="4">
      <t>ホキョウ</t>
    </rPh>
    <rPh sb="5" eb="6">
      <t>ネツ</t>
    </rPh>
    <rPh sb="6" eb="8">
      <t>テイコウ</t>
    </rPh>
    <rPh sb="8" eb="9">
      <t>アタイ</t>
    </rPh>
    <phoneticPr fontId="2"/>
  </si>
  <si>
    <t>㎡･K/W）</t>
  </si>
  <si>
    <t xml:space="preserve">  外装材の熱抵抗</t>
    <rPh sb="2" eb="5">
      <t>ガイソウザイ</t>
    </rPh>
    <rPh sb="6" eb="7">
      <t>ネツ</t>
    </rPh>
    <rPh sb="7" eb="9">
      <t>テイコウ</t>
    </rPh>
    <phoneticPr fontId="2"/>
  </si>
  <si>
    <t xml:space="preserve">  外装材の熱抵抗（</t>
    <rPh sb="2" eb="5">
      <t>ガイソウザイ</t>
    </rPh>
    <rPh sb="6" eb="7">
      <t>ネツ</t>
    </rPh>
    <rPh sb="7" eb="9">
      <t>テイコウ</t>
    </rPh>
    <phoneticPr fontId="2"/>
  </si>
  <si>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2"/>
  </si>
  <si>
    <t>あり</t>
    <phoneticPr fontId="2"/>
  </si>
  <si>
    <t>なし</t>
    <phoneticPr fontId="2"/>
  </si>
  <si>
    <t>　断熱材の熱抵抗値（</t>
    <phoneticPr fontId="2"/>
  </si>
  <si>
    <t>S造
外装材の熱抵抗</t>
    <rPh sb="1" eb="2">
      <t>ゾウ</t>
    </rPh>
    <rPh sb="3" eb="6">
      <t>ガイソウザイ</t>
    </rPh>
    <rPh sb="7" eb="8">
      <t>ネツ</t>
    </rPh>
    <rPh sb="8" eb="10">
      <t>テイコウ</t>
    </rPh>
    <phoneticPr fontId="2"/>
  </si>
  <si>
    <t>0.5以上</t>
    <rPh sb="3" eb="5">
      <t>イジョウ</t>
    </rPh>
    <phoneticPr fontId="2"/>
  </si>
  <si>
    <t>0.1以上0.5未満</t>
    <rPh sb="3" eb="5">
      <t>イジョウ</t>
    </rPh>
    <rPh sb="8" eb="10">
      <t>ミマン</t>
    </rPh>
    <phoneticPr fontId="2"/>
  </si>
  <si>
    <t>0.1未満</t>
    <rPh sb="3" eb="5">
      <t>ミマン</t>
    </rPh>
    <phoneticPr fontId="2"/>
  </si>
  <si>
    <t>（㎡･K/W）</t>
    <phoneticPr fontId="2"/>
  </si>
  <si>
    <t>鉄筋コンクリート造（組積造含）住宅</t>
    <rPh sb="11" eb="12">
      <t>ツ</t>
    </rPh>
    <phoneticPr fontId="2"/>
  </si>
  <si>
    <t>　・鉄骨柱、鉄骨梁部分</t>
    <rPh sb="2" eb="4">
      <t>テッコツ</t>
    </rPh>
    <rPh sb="4" eb="5">
      <t>ハシラ</t>
    </rPh>
    <rPh sb="6" eb="8">
      <t>テッコツ</t>
    </rPh>
    <rPh sb="8" eb="9">
      <t>ハリ</t>
    </rPh>
    <rPh sb="9" eb="11">
      <t>ブブン</t>
    </rPh>
    <phoneticPr fontId="2"/>
  </si>
  <si>
    <t>　・一般部</t>
    <rPh sb="2" eb="4">
      <t>イッパン</t>
    </rPh>
    <rPh sb="4" eb="5">
      <t>ブ</t>
    </rPh>
    <phoneticPr fontId="2"/>
  </si>
  <si>
    <t>　・鉄骨造(充填断熱工法）の壁</t>
    <rPh sb="2" eb="4">
      <t>テッコツ</t>
    </rPh>
    <rPh sb="4" eb="5">
      <t>ゾウ</t>
    </rPh>
    <rPh sb="6" eb="8">
      <t>ジュウテン</t>
    </rPh>
    <rPh sb="8" eb="10">
      <t>ダンネツ</t>
    </rPh>
    <rPh sb="10" eb="12">
      <t>コウホウ</t>
    </rPh>
    <rPh sb="14" eb="15">
      <t>カベ</t>
    </rPh>
    <phoneticPr fontId="2"/>
  </si>
  <si>
    <t>開口部の日射熱取得率が0.52以下</t>
    <phoneticPr fontId="2"/>
  </si>
  <si>
    <t>開口部の日射熱取得率が0.65以下</t>
    <phoneticPr fontId="2"/>
  </si>
  <si>
    <t>---▼地域の区分が８地域の場合</t>
    <phoneticPr fontId="2"/>
  </si>
  <si>
    <t>---▼仕様基準</t>
    <phoneticPr fontId="2"/>
  </si>
  <si>
    <t>---▼誘導仕様基準</t>
    <rPh sb="4" eb="6">
      <t>ユウドウ</t>
    </rPh>
    <phoneticPr fontId="2"/>
  </si>
  <si>
    <t>1.9以下</t>
    <phoneticPr fontId="2"/>
  </si>
  <si>
    <t>2.3以下</t>
    <phoneticPr fontId="2"/>
  </si>
  <si>
    <t>3.5以下</t>
    <rPh sb="3" eb="5">
      <t>イカ</t>
    </rPh>
    <phoneticPr fontId="2"/>
  </si>
  <si>
    <t>4.7以下</t>
    <rPh sb="3" eb="5">
      <t>イカ</t>
    </rPh>
    <phoneticPr fontId="2"/>
  </si>
  <si>
    <t>付属部材を設ける</t>
    <phoneticPr fontId="2"/>
  </si>
  <si>
    <t>付属部材を設ける</t>
    <phoneticPr fontId="2"/>
  </si>
  <si>
    <t>---▼仕様基準</t>
    <phoneticPr fontId="2"/>
  </si>
  <si>
    <t>・住戸間の温度差係数</t>
    <rPh sb="1" eb="3">
      <t>ジュウコ</t>
    </rPh>
    <rPh sb="3" eb="4">
      <t>カン</t>
    </rPh>
    <rPh sb="5" eb="10">
      <t>オンドサケイスウ</t>
    </rPh>
    <phoneticPr fontId="2"/>
  </si>
  <si>
    <t>「0.05 または 0.15」を適用する</t>
    <rPh sb="16" eb="17">
      <t>テキ</t>
    </rPh>
    <phoneticPr fontId="2"/>
  </si>
  <si>
    <t>「0.0」を適用する</t>
    <rPh sb="6" eb="8">
      <t>テキヨウ</t>
    </rPh>
    <phoneticPr fontId="2"/>
  </si>
  <si>
    <t>住戸間の温度差係数</t>
    <rPh sb="0" eb="2">
      <t>ジュウコ</t>
    </rPh>
    <rPh sb="2" eb="3">
      <t>カン</t>
    </rPh>
    <rPh sb="4" eb="9">
      <t>オンドサケイスウ</t>
    </rPh>
    <phoneticPr fontId="2"/>
  </si>
  <si>
    <t>HPJ-555-7</t>
    <phoneticPr fontId="2"/>
  </si>
  <si>
    <t>・第一面　２．外皮に関する事項に「住戸間の温度差係数」に関する申告欄を追加</t>
    <rPh sb="28" eb="29">
      <t>カン</t>
    </rPh>
    <rPh sb="31" eb="33">
      <t>シンコク</t>
    </rPh>
    <rPh sb="33" eb="34">
      <t>ラン</t>
    </rPh>
    <rPh sb="35" eb="37">
      <t>ツイカ</t>
    </rPh>
    <phoneticPr fontId="2"/>
  </si>
  <si>
    <t>性能基準等（計算）</t>
    <rPh sb="0" eb="2">
      <t>セイノウ</t>
    </rPh>
    <rPh sb="2" eb="4">
      <t>キジュン</t>
    </rPh>
    <rPh sb="4" eb="5">
      <t>ナド</t>
    </rPh>
    <rPh sb="6" eb="8">
      <t>ケイサン</t>
    </rPh>
    <phoneticPr fontId="2"/>
  </si>
  <si>
    <t xml:space="preserve"> 大臣認定方法
（評価方法の名称）</t>
    <rPh sb="1" eb="3">
      <t>ダイジン</t>
    </rPh>
    <rPh sb="3" eb="5">
      <t>ニンテイ</t>
    </rPh>
    <rPh sb="5" eb="7">
      <t>ホウホウ</t>
    </rPh>
    <rPh sb="9" eb="11">
      <t>ヒョウカ</t>
    </rPh>
    <rPh sb="11" eb="13">
      <t>ホウホウ</t>
    </rPh>
    <rPh sb="14" eb="16">
      <t>メイショウ</t>
    </rPh>
    <phoneticPr fontId="2"/>
  </si>
  <si>
    <t>　UA値（最低値）</t>
    <rPh sb="3" eb="4">
      <t>アタイ</t>
    </rPh>
    <rPh sb="5" eb="7">
      <t>サイテイ</t>
    </rPh>
    <rPh sb="7" eb="8">
      <t>アタイ</t>
    </rPh>
    <phoneticPr fontId="2"/>
  </si>
  <si>
    <t>　ηAC値（最低値）</t>
    <rPh sb="4" eb="5">
      <t>アタイ</t>
    </rPh>
    <phoneticPr fontId="2"/>
  </si>
  <si>
    <t>共同住宅等の住棟 または 複合建築物の住宅部分全体</t>
    <rPh sb="0" eb="2">
      <t>キョウドウ</t>
    </rPh>
    <rPh sb="2" eb="5">
      <t>ジュウタクナド</t>
    </rPh>
    <rPh sb="6" eb="8">
      <t>ジュウトウ</t>
    </rPh>
    <rPh sb="13" eb="15">
      <t>フクゴウ</t>
    </rPh>
    <rPh sb="15" eb="18">
      <t>ケンチクブツ</t>
    </rPh>
    <rPh sb="19" eb="21">
      <t>ジュウタク</t>
    </rPh>
    <rPh sb="21" eb="23">
      <t>ブブン</t>
    </rPh>
    <rPh sb="23" eb="25">
      <t>ゼンタイ</t>
    </rPh>
    <phoneticPr fontId="2"/>
  </si>
  <si>
    <t>共同住宅等 または 複合建築物の住戸</t>
    <phoneticPr fontId="2"/>
  </si>
  <si>
    <t>（ 住戸番号</t>
    <phoneticPr fontId="2"/>
  </si>
  <si>
    <t>共同住宅等の住棟 または 複合建築物の住宅部分全体</t>
    <phoneticPr fontId="2"/>
  </si>
  <si>
    <t>（住戸番号　</t>
    <phoneticPr fontId="2"/>
  </si>
  <si>
    <t xml:space="preserve"> 太陽光発電設備（発電量）［MJ］</t>
    <rPh sb="1" eb="4">
      <t>タイヨウコウ</t>
    </rPh>
    <rPh sb="4" eb="6">
      <t>ハツデン</t>
    </rPh>
    <rPh sb="6" eb="8">
      <t>セツビ</t>
    </rPh>
    <rPh sb="9" eb="11">
      <t>ハツデン</t>
    </rPh>
    <rPh sb="11" eb="12">
      <t>リョウ</t>
    </rPh>
    <phoneticPr fontId="2"/>
  </si>
  <si>
    <t xml:space="preserve"> 太陽光発電設備（売電量）［MJ］</t>
    <rPh sb="1" eb="4">
      <t>タイヨウコウ</t>
    </rPh>
    <rPh sb="4" eb="6">
      <t>ハツデン</t>
    </rPh>
    <rPh sb="6" eb="8">
      <t>セツビ</t>
    </rPh>
    <rPh sb="9" eb="11">
      <t>バイデン</t>
    </rPh>
    <rPh sb="11" eb="12">
      <t>リョウ</t>
    </rPh>
    <phoneticPr fontId="2"/>
  </si>
  <si>
    <t>再エネなし</t>
    <rPh sb="0" eb="1">
      <t>サイ</t>
    </rPh>
    <phoneticPr fontId="2"/>
  </si>
  <si>
    <t>削減率</t>
    <rPh sb="0" eb="2">
      <t>サクゲン</t>
    </rPh>
    <rPh sb="2" eb="3">
      <t>リツ</t>
    </rPh>
    <phoneticPr fontId="2"/>
  </si>
  <si>
    <t>BEI値</t>
    <rPh sb="3" eb="4">
      <t>アタイ</t>
    </rPh>
    <phoneticPr fontId="2"/>
  </si>
  <si>
    <t>再エネあり
（自家消費分）</t>
    <rPh sb="0" eb="1">
      <t>サイ</t>
    </rPh>
    <rPh sb="7" eb="11">
      <t>ジカショウヒ</t>
    </rPh>
    <rPh sb="11" eb="12">
      <t>ブン</t>
    </rPh>
    <phoneticPr fontId="2"/>
  </si>
  <si>
    <t>省エネ基準</t>
    <rPh sb="0" eb="1">
      <t>ショウ</t>
    </rPh>
    <rPh sb="3" eb="5">
      <t>キジュン</t>
    </rPh>
    <phoneticPr fontId="2"/>
  </si>
  <si>
    <t>誘導基準</t>
    <rPh sb="0" eb="2">
      <t>ユウドウ</t>
    </rPh>
    <rPh sb="2" eb="4">
      <t>キジュン</t>
    </rPh>
    <phoneticPr fontId="2"/>
  </si>
  <si>
    <t>再エネ設備 あり</t>
    <rPh sb="0" eb="1">
      <t>サイ</t>
    </rPh>
    <rPh sb="3" eb="5">
      <t>セツビ</t>
    </rPh>
    <phoneticPr fontId="2"/>
  </si>
  <si>
    <t>太陽光発電設備</t>
    <rPh sb="0" eb="7">
      <t>タイヨウコウハツデンセツビ</t>
    </rPh>
    <phoneticPr fontId="2"/>
  </si>
  <si>
    <t>太陽熱利用設備</t>
    <rPh sb="0" eb="3">
      <t>タイヨウネツ</t>
    </rPh>
    <rPh sb="3" eb="5">
      <t>リヨウ</t>
    </rPh>
    <rPh sb="5" eb="7">
      <t>セツビ</t>
    </rPh>
    <phoneticPr fontId="2"/>
  </si>
  <si>
    <t>その他</t>
    <rPh sb="2" eb="3">
      <t>ホカ</t>
    </rPh>
    <phoneticPr fontId="2"/>
  </si>
  <si>
    <t>再エネ設備の容量の表示</t>
    <rPh sb="0" eb="1">
      <t>サイ</t>
    </rPh>
    <rPh sb="3" eb="5">
      <t>セツビ</t>
    </rPh>
    <rPh sb="6" eb="8">
      <t>ヨウリョウ</t>
    </rPh>
    <rPh sb="9" eb="11">
      <t>ヒョウジ</t>
    </rPh>
    <phoneticPr fontId="2"/>
  </si>
  <si>
    <t>６段階表示（再エネ考慮あり）</t>
    <rPh sb="1" eb="3">
      <t>ダンカイ</t>
    </rPh>
    <rPh sb="3" eb="5">
      <t>ヒョウジ</t>
    </rPh>
    <rPh sb="6" eb="7">
      <t>サイ</t>
    </rPh>
    <rPh sb="9" eb="11">
      <t>コウリョ</t>
    </rPh>
    <phoneticPr fontId="2"/>
  </si>
  <si>
    <t>評価手法
一次エネルギー消費量</t>
    <rPh sb="5" eb="7">
      <t>イチジ</t>
    </rPh>
    <rPh sb="12" eb="15">
      <t>ショウヒリョウ</t>
    </rPh>
    <phoneticPr fontId="2"/>
  </si>
  <si>
    <t>　（住戸数）</t>
    <rPh sb="2" eb="4">
      <t>ジュウコ</t>
    </rPh>
    <rPh sb="4" eb="5">
      <t>スウ</t>
    </rPh>
    <phoneticPr fontId="2"/>
  </si>
  <si>
    <t>再エネ設備の種類</t>
    <rPh sb="0" eb="1">
      <t>サイ</t>
    </rPh>
    <rPh sb="3" eb="5">
      <t>セツビ</t>
    </rPh>
    <rPh sb="6" eb="8">
      <t>シュルイ</t>
    </rPh>
    <phoneticPr fontId="2"/>
  </si>
  <si>
    <t>評価手法
断熱性能（外皮性能）</t>
    <rPh sb="5" eb="7">
      <t>ダンネツ</t>
    </rPh>
    <rPh sb="7" eb="9">
      <t>セイノウ</t>
    </rPh>
    <rPh sb="10" eb="12">
      <t>ガイヒ</t>
    </rPh>
    <rPh sb="12" eb="14">
      <t>セイノウ</t>
    </rPh>
    <phoneticPr fontId="2"/>
  </si>
  <si>
    <t>３.評価手法に関する事項</t>
    <rPh sb="2" eb="4">
      <t>ヒョウカ</t>
    </rPh>
    <rPh sb="4" eb="6">
      <t>シュホウ</t>
    </rPh>
    <rPh sb="7" eb="8">
      <t>カン</t>
    </rPh>
    <rPh sb="10" eb="12">
      <t>ジコウ</t>
    </rPh>
    <phoneticPr fontId="2"/>
  </si>
  <si>
    <t xml:space="preserve"> ４.一次エネルギー消費量に関する事項</t>
    <rPh sb="3" eb="5">
      <t>イチジ</t>
    </rPh>
    <rPh sb="10" eb="13">
      <t>ショウヒリョウ</t>
    </rPh>
    <rPh sb="14" eb="15">
      <t>カン</t>
    </rPh>
    <rPh sb="17" eb="19">
      <t>ジコウ</t>
    </rPh>
    <phoneticPr fontId="2"/>
  </si>
  <si>
    <t>再エネ設備に関すること</t>
    <rPh sb="0" eb="1">
      <t>サイ</t>
    </rPh>
    <rPh sb="3" eb="5">
      <t>セツビ</t>
    </rPh>
    <rPh sb="6" eb="7">
      <t>カン</t>
    </rPh>
    <phoneticPr fontId="2"/>
  </si>
  <si>
    <t>断熱性能</t>
    <rPh sb="0" eb="2">
      <t>ダンネツ</t>
    </rPh>
    <rPh sb="2" eb="4">
      <t>セイノウ</t>
    </rPh>
    <phoneticPr fontId="2"/>
  </si>
  <si>
    <t>再エネ設備の容量
（任意）</t>
    <rPh sb="0" eb="1">
      <t>サイ</t>
    </rPh>
    <rPh sb="3" eb="5">
      <t>セツビ</t>
    </rPh>
    <rPh sb="6" eb="8">
      <t>ヨウリョウ</t>
    </rPh>
    <rPh sb="10" eb="12">
      <t>ニンイ</t>
    </rPh>
    <phoneticPr fontId="2"/>
  </si>
  <si>
    <t>設計一次エネ消費量</t>
    <phoneticPr fontId="2"/>
  </si>
  <si>
    <t>基準一次エネ消費量</t>
    <phoneticPr fontId="2"/>
  </si>
  <si>
    <t>太陽光発電設備（発電量）［MJ］</t>
    <phoneticPr fontId="2"/>
  </si>
  <si>
    <t>　その他の設備
[MJ/年]</t>
    <rPh sb="3" eb="4">
      <t>タ</t>
    </rPh>
    <rPh sb="5" eb="6">
      <t>セツ</t>
    </rPh>
    <rPh sb="6" eb="7">
      <t>ビ</t>
    </rPh>
    <rPh sb="12" eb="13">
      <t>ネン</t>
    </rPh>
    <phoneticPr fontId="2"/>
  </si>
  <si>
    <t>削減量（再エネ除き）</t>
    <phoneticPr fontId="2"/>
  </si>
  <si>
    <t>削減量（再エネ含み）</t>
    <phoneticPr fontId="2"/>
  </si>
  <si>
    <t>設計一次エネ（CGS） [MJ/年]</t>
    <phoneticPr fontId="2"/>
  </si>
  <si>
    <t>設計一次エネ(その他+太陽光発電量除く)（GJ)</t>
    <rPh sb="0" eb="2">
      <t>セッケイ</t>
    </rPh>
    <rPh sb="9" eb="10">
      <t>ホカ</t>
    </rPh>
    <rPh sb="11" eb="14">
      <t>タイヨウコウ</t>
    </rPh>
    <rPh sb="14" eb="16">
      <t>ハツデン</t>
    </rPh>
    <rPh sb="16" eb="17">
      <t>リョウ</t>
    </rPh>
    <rPh sb="17" eb="18">
      <t>ノゾ</t>
    </rPh>
    <phoneticPr fontId="2"/>
  </si>
  <si>
    <t xml:space="preserve"> 第五面 参考情報と同じ</t>
    <rPh sb="1" eb="2">
      <t>ダイ</t>
    </rPh>
    <rPh sb="2" eb="3">
      <t>ゴ</t>
    </rPh>
    <rPh sb="3" eb="4">
      <t>メン</t>
    </rPh>
    <rPh sb="5" eb="7">
      <t>サンコウ</t>
    </rPh>
    <rPh sb="7" eb="9">
      <t>ジョウホウ</t>
    </rPh>
    <rPh sb="10" eb="11">
      <t>オナ</t>
    </rPh>
    <phoneticPr fontId="2"/>
  </si>
  <si>
    <t>再エネ設備 なし</t>
    <rPh sb="0" eb="1">
      <t>サイ</t>
    </rPh>
    <rPh sb="3" eb="5">
      <t>セツビ</t>
    </rPh>
    <phoneticPr fontId="2"/>
  </si>
  <si>
    <t>　設計一次エネルギー消費量 (その他除く）
（省エネ基準）　[GJ/(戸・年)]</t>
    <rPh sb="1" eb="3">
      <t>セッケイ</t>
    </rPh>
    <rPh sb="3" eb="5">
      <t>イチジ</t>
    </rPh>
    <rPh sb="10" eb="13">
      <t>ショウヒリョウ</t>
    </rPh>
    <rPh sb="17" eb="18">
      <t>ホカ</t>
    </rPh>
    <rPh sb="18" eb="19">
      <t>ノゾ</t>
    </rPh>
    <rPh sb="35" eb="36">
      <t>ト</t>
    </rPh>
    <rPh sb="37" eb="38">
      <t>ネン</t>
    </rPh>
    <phoneticPr fontId="2"/>
  </si>
  <si>
    <t>　設計一次エネルギー消費量  (その他除く）
（誘導基準）　[GJ/(戸・年)]</t>
    <rPh sb="1" eb="3">
      <t>セッケイ</t>
    </rPh>
    <rPh sb="3" eb="5">
      <t>イチジ</t>
    </rPh>
    <rPh sb="10" eb="13">
      <t>ショウヒリョウ</t>
    </rPh>
    <rPh sb="35" eb="36">
      <t>ト</t>
    </rPh>
    <rPh sb="37" eb="38">
      <t>ネン</t>
    </rPh>
    <phoneticPr fontId="2"/>
  </si>
  <si>
    <t>その他の設備の種類</t>
    <rPh sb="2" eb="3">
      <t>ホカ</t>
    </rPh>
    <rPh sb="4" eb="6">
      <t>セツビ</t>
    </rPh>
    <rPh sb="7" eb="9">
      <t>シュルイ</t>
    </rPh>
    <phoneticPr fontId="2"/>
  </si>
  <si>
    <t>部屋タイプ</t>
    <rPh sb="0" eb="2">
      <t>ヘヤ</t>
    </rPh>
    <phoneticPr fontId="2"/>
  </si>
  <si>
    <t>エネルギー消費性能</t>
    <rPh sb="5" eb="9">
      <t>ショウヒセイノウ</t>
    </rPh>
    <phoneticPr fontId="2"/>
  </si>
  <si>
    <t>　基準一エネルギー消費量
　[MJ/年]</t>
    <rPh sb="1" eb="3">
      <t>キジュン</t>
    </rPh>
    <rPh sb="3" eb="4">
      <t>イチ</t>
    </rPh>
    <rPh sb="9" eb="12">
      <t>ショウヒリョウ</t>
    </rPh>
    <rPh sb="18" eb="19">
      <t>ネン</t>
    </rPh>
    <phoneticPr fontId="2"/>
  </si>
  <si>
    <t>　基準一次エネルギー消費量  (その他除く）
　[GJ/(戸・年)]</t>
    <rPh sb="1" eb="3">
      <t>キジュン</t>
    </rPh>
    <rPh sb="3" eb="5">
      <t>イチジ</t>
    </rPh>
    <rPh sb="10" eb="13">
      <t>ショウヒリョウ</t>
    </rPh>
    <rPh sb="29" eb="30">
      <t>ト</t>
    </rPh>
    <rPh sb="31" eb="32">
      <t>ネン</t>
    </rPh>
    <phoneticPr fontId="2"/>
  </si>
  <si>
    <t>(その他除く）設計一次エネ（PV+CGS） [GJ/年]</t>
    <rPh sb="3" eb="4">
      <t>ホカ</t>
    </rPh>
    <rPh sb="4" eb="5">
      <t>ノゾ</t>
    </rPh>
    <phoneticPr fontId="2"/>
  </si>
  <si>
    <t>(その他除く）設計一次エネ（CGS） [GJ/年]</t>
    <phoneticPr fontId="2"/>
  </si>
  <si>
    <t>(その他除く）基準一次エネ（PV+CGS） [GJ/年]</t>
    <rPh sb="7" eb="9">
      <t>キジュン</t>
    </rPh>
    <phoneticPr fontId="2"/>
  </si>
  <si>
    <t>(その他除く）基準一次エネ（CGS） [GJ/年]</t>
    <rPh sb="7" eb="9">
      <t>キジュン</t>
    </rPh>
    <phoneticPr fontId="2"/>
  </si>
  <si>
    <t>共用部</t>
    <rPh sb="0" eb="3">
      <t>キョウヨウブ</t>
    </rPh>
    <phoneticPr fontId="2"/>
  </si>
  <si>
    <t>　設計一次エネルギー消費量
（CGS 対象） 　[MJ/年]</t>
    <rPh sb="1" eb="3">
      <t>セッケイ</t>
    </rPh>
    <rPh sb="3" eb="13">
      <t>イチジ</t>
    </rPh>
    <rPh sb="19" eb="21">
      <t>タイショウ</t>
    </rPh>
    <rPh sb="27" eb="28">
      <t>ネン</t>
    </rPh>
    <phoneticPr fontId="2"/>
  </si>
  <si>
    <t>　設計一次エネルギー消費量
（PV および CGS 対象） 　[MJ/年]</t>
    <rPh sb="1" eb="3">
      <t>セッケイ</t>
    </rPh>
    <rPh sb="3" eb="13">
      <t>イチジ</t>
    </rPh>
    <rPh sb="26" eb="28">
      <t>タイショウ</t>
    </rPh>
    <rPh sb="34" eb="35">
      <t>ネン</t>
    </rPh>
    <phoneticPr fontId="2"/>
  </si>
  <si>
    <t>省エネ基準</t>
  </si>
  <si>
    <t>BEI値</t>
    <phoneticPr fontId="2"/>
  </si>
  <si>
    <t>住宅部分全体</t>
    <rPh sb="0" eb="2">
      <t>ジュウタク</t>
    </rPh>
    <rPh sb="2" eb="4">
      <t>ブブン</t>
    </rPh>
    <rPh sb="4" eb="6">
      <t>ゼンタイ</t>
    </rPh>
    <phoneticPr fontId="2"/>
  </si>
  <si>
    <t>住棟（住戸部分全体+共用部）</t>
    <rPh sb="0" eb="2">
      <t>ジュウトウ</t>
    </rPh>
    <rPh sb="3" eb="5">
      <t>ジュウコ</t>
    </rPh>
    <rPh sb="5" eb="7">
      <t>ブブン</t>
    </rPh>
    <rPh sb="7" eb="9">
      <t>ゼンタイ</t>
    </rPh>
    <rPh sb="10" eb="13">
      <t>キョウヨウブ</t>
    </rPh>
    <phoneticPr fontId="2"/>
  </si>
  <si>
    <t>　再エネ除く 削減率</t>
    <phoneticPr fontId="2"/>
  </si>
  <si>
    <t>　再エネ含む 削減率</t>
    <phoneticPr fontId="2"/>
  </si>
  <si>
    <t>設計一次エネ(その他除く) [GJ/年]（省エネ基準）</t>
    <phoneticPr fontId="2"/>
  </si>
  <si>
    <t>設計一次エネ(その他除く) [GJ/年]（誘導基準）</t>
    <phoneticPr fontId="2"/>
  </si>
  <si>
    <t>住宅部分全体の計算式</t>
    <rPh sb="0" eb="2">
      <t>ジュウタク</t>
    </rPh>
    <rPh sb="2" eb="4">
      <t>ブブン</t>
    </rPh>
    <rPh sb="4" eb="6">
      <t>ゼンタイ</t>
    </rPh>
    <rPh sb="7" eb="10">
      <t>ケイサンシキ</t>
    </rPh>
    <phoneticPr fontId="2"/>
  </si>
  <si>
    <t>その他除くGJ</t>
    <phoneticPr fontId="2"/>
  </si>
  <si>
    <t>設計一次エネ消費量（その他除き）［GJ/年］</t>
    <rPh sb="0" eb="2">
      <t>セッケイ</t>
    </rPh>
    <rPh sb="2" eb="4">
      <t>イチジ</t>
    </rPh>
    <rPh sb="12" eb="13">
      <t>ホカ</t>
    </rPh>
    <rPh sb="13" eb="14">
      <t>ノゾ</t>
    </rPh>
    <phoneticPr fontId="2"/>
  </si>
  <si>
    <t>基準一次エネ消費量（その他除き）［GJ/年］</t>
    <rPh sb="0" eb="2">
      <t>キジュン</t>
    </rPh>
    <rPh sb="2" eb="4">
      <t>イチジ</t>
    </rPh>
    <phoneticPr fontId="2"/>
  </si>
  <si>
    <t>設計一次エネ消費量（その他除き）［GJ/年］</t>
    <rPh sb="0" eb="2">
      <t>セッケイ</t>
    </rPh>
    <rPh sb="2" eb="4">
      <t>イチジ</t>
    </rPh>
    <phoneticPr fontId="2"/>
  </si>
  <si>
    <t>共用部計算式</t>
    <rPh sb="0" eb="3">
      <t>キョウヨウブ</t>
    </rPh>
    <rPh sb="3" eb="5">
      <t>ケイサン</t>
    </rPh>
    <rPh sb="5" eb="6">
      <t>シキ</t>
    </rPh>
    <phoneticPr fontId="2"/>
  </si>
  <si>
    <t>削減量（再エネ含む）</t>
    <phoneticPr fontId="2"/>
  </si>
  <si>
    <t>一次エネルギー消費性能</t>
    <rPh sb="0" eb="2">
      <t>イチジ</t>
    </rPh>
    <phoneticPr fontId="2"/>
  </si>
  <si>
    <t>特記項目</t>
    <phoneticPr fontId="2"/>
  </si>
  <si>
    <t>判定</t>
    <rPh sb="0" eb="2">
      <t>ハンテイ</t>
    </rPh>
    <phoneticPr fontId="2"/>
  </si>
  <si>
    <t>UA値</t>
    <rPh sb="2" eb="3">
      <t>アタイ</t>
    </rPh>
    <phoneticPr fontId="2"/>
  </si>
  <si>
    <t>基準</t>
    <rPh sb="0" eb="2">
      <t>キジュン</t>
    </rPh>
    <phoneticPr fontId="2"/>
  </si>
  <si>
    <t>設計</t>
    <rPh sb="0" eb="2">
      <t>セッケイ</t>
    </rPh>
    <phoneticPr fontId="2"/>
  </si>
  <si>
    <t>ηAC値</t>
    <rPh sb="3" eb="4">
      <t>アタイ</t>
    </rPh>
    <phoneticPr fontId="2"/>
  </si>
  <si>
    <t>誘導基準</t>
    <rPh sb="0" eb="2">
      <t>ユウドウ</t>
    </rPh>
    <phoneticPr fontId="2"/>
  </si>
  <si>
    <t>総合判定</t>
    <rPh sb="0" eb="2">
      <t>ソウゴウ</t>
    </rPh>
    <rPh sb="2" eb="4">
      <t>ハンテイ</t>
    </rPh>
    <phoneticPr fontId="2"/>
  </si>
  <si>
    <t>特記事項</t>
    <rPh sb="0" eb="2">
      <t>トッキ</t>
    </rPh>
    <rPh sb="2" eb="4">
      <t>ジコウ</t>
    </rPh>
    <phoneticPr fontId="2"/>
  </si>
  <si>
    <t>　ZEH　強化外皮 判定</t>
    <phoneticPr fontId="2"/>
  </si>
  <si>
    <t>　ZEH　強化外皮 判定</t>
    <rPh sb="5" eb="7">
      <t>キョウカ</t>
    </rPh>
    <rPh sb="7" eb="9">
      <t>ガイヒ</t>
    </rPh>
    <rPh sb="10" eb="12">
      <t>ハンテイ</t>
    </rPh>
    <phoneticPr fontId="2"/>
  </si>
  <si>
    <t>対象外</t>
    <rPh sb="0" eb="2">
      <t>タイショウ</t>
    </rPh>
    <rPh sb="2" eb="3">
      <t>ソト</t>
    </rPh>
    <phoneticPr fontId="2"/>
  </si>
  <si>
    <t>断熱性能（外皮性能）</t>
    <rPh sb="0" eb="2">
      <t>ダンネツ</t>
    </rPh>
    <rPh sb="2" eb="4">
      <t>セイノウ</t>
    </rPh>
    <rPh sb="5" eb="7">
      <t>ガイヒ</t>
    </rPh>
    <rPh sb="7" eb="9">
      <t>セイノウ</t>
    </rPh>
    <phoneticPr fontId="2"/>
  </si>
  <si>
    <t xml:space="preserve"> ５．「ZEH」に関する事項</t>
    <rPh sb="9" eb="10">
      <t>カン</t>
    </rPh>
    <rPh sb="12" eb="14">
      <t>ジコウ</t>
    </rPh>
    <phoneticPr fontId="2"/>
  </si>
  <si>
    <t>基準一次エネ(その他除く）　[GJ/年]</t>
    <rPh sb="9" eb="10">
      <t>ホカ</t>
    </rPh>
    <rPh sb="10" eb="11">
      <t>ノゾ</t>
    </rPh>
    <phoneticPr fontId="2"/>
  </si>
  <si>
    <t>その他の設備　[MJ/年]</t>
    <phoneticPr fontId="2"/>
  </si>
  <si>
    <t>基準</t>
    <phoneticPr fontId="2"/>
  </si>
  <si>
    <t>　UA値（最低値）</t>
    <phoneticPr fontId="2"/>
  </si>
  <si>
    <t>　ηAC値（最低値）</t>
    <phoneticPr fontId="2"/>
  </si>
  <si>
    <t>断熱性能</t>
    <phoneticPr fontId="2"/>
  </si>
  <si>
    <t>戸</t>
    <rPh sb="0" eb="1">
      <t>ト</t>
    </rPh>
    <phoneticPr fontId="2"/>
  </si>
  <si>
    <t>合計住戸数</t>
    <rPh sb="0" eb="2">
      <t>ゴウケイ</t>
    </rPh>
    <rPh sb="2" eb="4">
      <t>ジュウコ</t>
    </rPh>
    <rPh sb="4" eb="5">
      <t>スウ</t>
    </rPh>
    <phoneticPr fontId="2"/>
  </si>
  <si>
    <r>
      <t xml:space="preserve"> U</t>
    </r>
    <r>
      <rPr>
        <vertAlign val="subscript"/>
        <sz val="9"/>
        <rFont val="Meiryo UI"/>
        <family val="3"/>
        <charset val="128"/>
      </rPr>
      <t>A</t>
    </r>
    <r>
      <rPr>
        <sz val="9"/>
        <rFont val="Meiryo UI"/>
        <family val="3"/>
        <charset val="128"/>
      </rPr>
      <t>値　設計値　[ｗ/㎡･K]</t>
    </r>
    <rPh sb="3" eb="4">
      <t>チ</t>
    </rPh>
    <rPh sb="5" eb="7">
      <t>セッケイ</t>
    </rPh>
    <rPh sb="7" eb="8">
      <t>チ</t>
    </rPh>
    <phoneticPr fontId="2"/>
  </si>
  <si>
    <r>
      <t xml:space="preserve"> U</t>
    </r>
    <r>
      <rPr>
        <vertAlign val="subscript"/>
        <sz val="9"/>
        <rFont val="Meiryo UI"/>
        <family val="3"/>
        <charset val="128"/>
      </rPr>
      <t>A</t>
    </r>
    <r>
      <rPr>
        <sz val="9"/>
        <rFont val="Meiryo UI"/>
        <family val="3"/>
        <charset val="128"/>
      </rPr>
      <t>値　基準値（省エネ基準）　判定</t>
    </r>
    <rPh sb="9" eb="10">
      <t>ショウ</t>
    </rPh>
    <rPh sb="12" eb="14">
      <t>キジュン</t>
    </rPh>
    <phoneticPr fontId="2"/>
  </si>
  <si>
    <r>
      <t xml:space="preserve"> U</t>
    </r>
    <r>
      <rPr>
        <vertAlign val="subscript"/>
        <sz val="9"/>
        <rFont val="Meiryo UI"/>
        <family val="3"/>
        <charset val="128"/>
      </rPr>
      <t>A</t>
    </r>
    <r>
      <rPr>
        <sz val="9"/>
        <rFont val="Meiryo UI"/>
        <family val="3"/>
        <charset val="128"/>
      </rPr>
      <t>値　基準値（誘導基準・ZEH外皮）　判定</t>
    </r>
    <rPh sb="9" eb="11">
      <t>ユウドウ</t>
    </rPh>
    <rPh sb="11" eb="13">
      <t>キジュン</t>
    </rPh>
    <rPh sb="17" eb="19">
      <t>ガイヒ</t>
    </rPh>
    <phoneticPr fontId="2"/>
  </si>
  <si>
    <r>
      <t xml:space="preserve"> η</t>
    </r>
    <r>
      <rPr>
        <vertAlign val="subscript"/>
        <sz val="9"/>
        <rFont val="Meiryo UI"/>
        <family val="3"/>
        <charset val="128"/>
      </rPr>
      <t>AC</t>
    </r>
    <r>
      <rPr>
        <sz val="9"/>
        <rFont val="Meiryo UI"/>
        <family val="3"/>
        <charset val="128"/>
      </rPr>
      <t>値　設計値</t>
    </r>
    <rPh sb="4" eb="5">
      <t>チ</t>
    </rPh>
    <rPh sb="6" eb="8">
      <t>セッケイ</t>
    </rPh>
    <rPh sb="8" eb="9">
      <t>チ</t>
    </rPh>
    <phoneticPr fontId="2"/>
  </si>
  <si>
    <r>
      <t xml:space="preserve"> η</t>
    </r>
    <r>
      <rPr>
        <vertAlign val="subscript"/>
        <sz val="9"/>
        <rFont val="Meiryo UI"/>
        <family val="3"/>
        <charset val="128"/>
      </rPr>
      <t>AC</t>
    </r>
    <r>
      <rPr>
        <sz val="9"/>
        <rFont val="Meiryo UI"/>
        <family val="3"/>
        <charset val="128"/>
      </rPr>
      <t>値　基準値</t>
    </r>
    <rPh sb="4" eb="5">
      <t>チ</t>
    </rPh>
    <rPh sb="6" eb="9">
      <t>キジュンチ</t>
    </rPh>
    <phoneticPr fontId="2"/>
  </si>
  <si>
    <r>
      <t xml:space="preserve"> η</t>
    </r>
    <r>
      <rPr>
        <vertAlign val="subscript"/>
        <sz val="9"/>
        <rFont val="Meiryo UI"/>
        <family val="3"/>
        <charset val="128"/>
      </rPr>
      <t>AC</t>
    </r>
    <r>
      <rPr>
        <sz val="9"/>
        <rFont val="Meiryo UI"/>
        <family val="3"/>
        <charset val="128"/>
      </rPr>
      <t>値　基準値　判定</t>
    </r>
    <phoneticPr fontId="2"/>
  </si>
  <si>
    <t>４段階表示(再エネ考慮なし)</t>
    <rPh sb="1" eb="3">
      <t>ダンカイ</t>
    </rPh>
    <rPh sb="3" eb="5">
      <t>ヒョウジ</t>
    </rPh>
    <phoneticPr fontId="2"/>
  </si>
  <si>
    <t>吹付け硬質ウレタンフォームA種1</t>
    <phoneticPr fontId="2"/>
  </si>
  <si>
    <t>吹付け硬質ウレタンフォームA種1H</t>
    <phoneticPr fontId="2"/>
  </si>
  <si>
    <r>
      <t xml:space="preserve"> U</t>
    </r>
    <r>
      <rPr>
        <vertAlign val="subscript"/>
        <sz val="9"/>
        <rFont val="Meiryo UI"/>
        <family val="3"/>
        <charset val="128"/>
      </rPr>
      <t>A</t>
    </r>
    <r>
      <rPr>
        <sz val="9"/>
        <rFont val="Meiryo UI"/>
        <family val="3"/>
        <charset val="128"/>
      </rPr>
      <t>値　基準値（誘導基準・ZEH外皮）
　[ｗ/㎡･K]</t>
    </r>
    <rPh sb="3" eb="4">
      <t>チ</t>
    </rPh>
    <rPh sb="5" eb="8">
      <t>キジュンチ</t>
    </rPh>
    <rPh sb="9" eb="11">
      <t>ユウドウ</t>
    </rPh>
    <rPh sb="11" eb="13">
      <t>キジュン</t>
    </rPh>
    <rPh sb="17" eb="19">
      <t>ガイヒ</t>
    </rPh>
    <phoneticPr fontId="2"/>
  </si>
  <si>
    <r>
      <t xml:space="preserve"> U</t>
    </r>
    <r>
      <rPr>
        <vertAlign val="subscript"/>
        <sz val="9"/>
        <rFont val="Meiryo UI"/>
        <family val="3"/>
        <charset val="128"/>
      </rPr>
      <t>A</t>
    </r>
    <r>
      <rPr>
        <sz val="9"/>
        <rFont val="Meiryo UI"/>
        <family val="3"/>
        <charset val="128"/>
      </rPr>
      <t>値　基準値（省エネ基準）　
[ｗ/㎡･K]</t>
    </r>
    <rPh sb="3" eb="4">
      <t>チ</t>
    </rPh>
    <rPh sb="5" eb="8">
      <t>キジュンチ</t>
    </rPh>
    <rPh sb="9" eb="10">
      <t>ショウ</t>
    </rPh>
    <rPh sb="12" eb="14">
      <t>キジュン</t>
    </rPh>
    <phoneticPr fontId="2"/>
  </si>
  <si>
    <t>エネルギー消費性能の多段階表示</t>
    <rPh sb="10" eb="11">
      <t>タ</t>
    </rPh>
    <rPh sb="11" eb="13">
      <t>ダンカイ</t>
    </rPh>
    <rPh sb="13" eb="15">
      <t>ヒョウジ</t>
    </rPh>
    <phoneticPr fontId="2"/>
  </si>
  <si>
    <t>６.参考情報に関する事項</t>
    <phoneticPr fontId="2"/>
  </si>
  <si>
    <t>二次エネルギー消費量等に関する項目以外の情報</t>
    <rPh sb="0" eb="2">
      <t>ニジ</t>
    </rPh>
    <rPh sb="9" eb="10">
      <t>リョウ</t>
    </rPh>
    <rPh sb="10" eb="11">
      <t>ナド</t>
    </rPh>
    <rPh sb="12" eb="13">
      <t>カン</t>
    </rPh>
    <rPh sb="15" eb="17">
      <t>コウモク</t>
    </rPh>
    <rPh sb="17" eb="19">
      <t>イガイ</t>
    </rPh>
    <rPh sb="20" eb="22">
      <t>ジョウホウ</t>
    </rPh>
    <phoneticPr fontId="2"/>
  </si>
  <si>
    <t>目安高熱費に関する
こと</t>
    <rPh sb="0" eb="5">
      <t>メヤスコウネツヒ</t>
    </rPh>
    <rPh sb="6" eb="7">
      <t>カン</t>
    </rPh>
    <phoneticPr fontId="2"/>
  </si>
  <si>
    <t>希望しない</t>
    <rPh sb="0" eb="2">
      <t>キボウ</t>
    </rPh>
    <phoneticPr fontId="2"/>
  </si>
  <si>
    <t>希望する</t>
    <rPh sb="0" eb="2">
      <t>キボウ</t>
    </rPh>
    <phoneticPr fontId="2"/>
  </si>
  <si>
    <t>液化石油ガス（LPガス）</t>
    <rPh sb="0" eb="2">
      <t>エキカ</t>
    </rPh>
    <rPh sb="2" eb="4">
      <t>セキユ</t>
    </rPh>
    <phoneticPr fontId="2"/>
  </si>
  <si>
    <t>都市ガス 又は オール電化</t>
    <rPh sb="0" eb="2">
      <t>トシ</t>
    </rPh>
    <rPh sb="5" eb="6">
      <t>マタ</t>
    </rPh>
    <rPh sb="11" eb="13">
      <t>デンカ</t>
    </rPh>
    <phoneticPr fontId="2"/>
  </si>
  <si>
    <t>仕様基準 または 誘導仕様基準</t>
    <rPh sb="0" eb="2">
      <t>シヨウ</t>
    </rPh>
    <rPh sb="2" eb="4">
      <t>キジュン</t>
    </rPh>
    <rPh sb="9" eb="15">
      <t>ユウドウシヨウキジュン</t>
    </rPh>
    <phoneticPr fontId="2"/>
  </si>
  <si>
    <t>躯体の断熱性能等</t>
    <rPh sb="0" eb="2">
      <t>クタイ</t>
    </rPh>
    <rPh sb="3" eb="5">
      <t>ダンネツ</t>
    </rPh>
    <rPh sb="5" eb="7">
      <t>セイノウ</t>
    </rPh>
    <rPh sb="7" eb="8">
      <t>ナド</t>
    </rPh>
    <phoneticPr fontId="2"/>
  </si>
  <si>
    <t>熱貫流率の基準に適合</t>
    <rPh sb="0" eb="4">
      <t>ネツカンリュウリツ</t>
    </rPh>
    <rPh sb="5" eb="7">
      <t>キジュン</t>
    </rPh>
    <rPh sb="8" eb="10">
      <t>テキゴウ</t>
    </rPh>
    <phoneticPr fontId="2"/>
  </si>
  <si>
    <t>断熱材の熱抵抗値の基準に適合</t>
    <rPh sb="0" eb="2">
      <t>ダンネツ</t>
    </rPh>
    <rPh sb="2" eb="3">
      <t>ザイ</t>
    </rPh>
    <rPh sb="4" eb="5">
      <t>ネツ</t>
    </rPh>
    <rPh sb="5" eb="7">
      <t>テイコウ</t>
    </rPh>
    <rPh sb="7" eb="8">
      <t>アタイ</t>
    </rPh>
    <rPh sb="9" eb="11">
      <t>キジュン</t>
    </rPh>
    <rPh sb="12" eb="14">
      <t>テキゴウ</t>
    </rPh>
    <phoneticPr fontId="2"/>
  </si>
  <si>
    <t>開口部の断熱性能等</t>
    <rPh sb="0" eb="3">
      <t>カイコウブ</t>
    </rPh>
    <rPh sb="4" eb="6">
      <t>ダンネツ</t>
    </rPh>
    <rPh sb="6" eb="8">
      <t>セイノウ</t>
    </rPh>
    <rPh sb="8" eb="9">
      <t>ナド</t>
    </rPh>
    <phoneticPr fontId="2"/>
  </si>
  <si>
    <t>開口部の断熱性能等の基準に適合</t>
    <rPh sb="10" eb="12">
      <t>キジュン</t>
    </rPh>
    <rPh sb="13" eb="15">
      <t>テキゴウ</t>
    </rPh>
    <phoneticPr fontId="2"/>
  </si>
  <si>
    <t>緩和措置</t>
    <rPh sb="0" eb="2">
      <t>カンワ</t>
    </rPh>
    <rPh sb="2" eb="4">
      <t>ソチ</t>
    </rPh>
    <phoneticPr fontId="2"/>
  </si>
  <si>
    <t>２％緩和適用（窓のみ対象）</t>
  </si>
  <si>
    <t>４％緩和適用（天窓以外の窓のみ対象）(８地域のみ）</t>
    <rPh sb="20" eb="22">
      <t>チイキ</t>
    </rPh>
    <phoneticPr fontId="2"/>
  </si>
  <si>
    <t>　・金属部材</t>
    <rPh sb="2" eb="4">
      <t>キンゾク</t>
    </rPh>
    <rPh sb="4" eb="6">
      <t>ブザイ</t>
    </rPh>
    <phoneticPr fontId="2"/>
  </si>
  <si>
    <t>BELS　申請書第五面　兼　設計内容（現況）説明書　＜住棟評価用＞</t>
    <rPh sb="5" eb="8">
      <t>シンセイショ</t>
    </rPh>
    <rPh sb="8" eb="9">
      <t>ダイ</t>
    </rPh>
    <rPh sb="9" eb="10">
      <t>ゴ</t>
    </rPh>
    <rPh sb="10" eb="11">
      <t>メン</t>
    </rPh>
    <rPh sb="12" eb="13">
      <t>ケン</t>
    </rPh>
    <rPh sb="19" eb="21">
      <t>ゲンキョウ</t>
    </rPh>
    <rPh sb="27" eb="29">
      <t>ジュウトウ</t>
    </rPh>
    <rPh sb="29" eb="31">
      <t>ヒョウカ</t>
    </rPh>
    <rPh sb="31" eb="32">
      <t>ヨウ</t>
    </rPh>
    <phoneticPr fontId="2"/>
  </si>
  <si>
    <t>外皮計算書</t>
    <rPh sb="0" eb="4">
      <t>ガイヒケイサン</t>
    </rPh>
    <rPh sb="4" eb="5">
      <t>ショ</t>
    </rPh>
    <phoneticPr fontId="2"/>
  </si>
  <si>
    <t>試験成績書</t>
    <rPh sb="0" eb="5">
      <t>シケンセイセキショ</t>
    </rPh>
    <phoneticPr fontId="2"/>
  </si>
  <si>
    <t>申請図書による</t>
    <rPh sb="0" eb="2">
      <t>シンセイ</t>
    </rPh>
    <rPh sb="2" eb="4">
      <t>トショ</t>
    </rPh>
    <phoneticPr fontId="2"/>
  </si>
  <si>
    <t>※１、※２ に関してはいずれかを入力</t>
    <phoneticPr fontId="2"/>
  </si>
  <si>
    <t>一次エネルギー消費量に
関する事項</t>
    <phoneticPr fontId="2"/>
  </si>
  <si>
    <t>ダクト式セントラル空調機であって、ヒートポンプ熱源</t>
    <rPh sb="11" eb="12">
      <t>キ</t>
    </rPh>
    <phoneticPr fontId="2"/>
  </si>
  <si>
    <t>一次エネルギー消費量に
関する事項</t>
    <phoneticPr fontId="2"/>
  </si>
  <si>
    <t>HPJ-920-3</t>
    <phoneticPr fontId="2"/>
  </si>
  <si>
    <t>告示新設に伴う改訂</t>
    <rPh sb="0" eb="2">
      <t>コクジ</t>
    </rPh>
    <rPh sb="2" eb="4">
      <t>シンセツ</t>
    </rPh>
    <rPh sb="5" eb="6">
      <t>トモナ</t>
    </rPh>
    <rPh sb="7" eb="9">
      <t>カイテイ</t>
    </rPh>
    <phoneticPr fontId="2"/>
  </si>
  <si>
    <t>２．
外皮に関する事項</t>
    <phoneticPr fontId="2"/>
  </si>
  <si>
    <r>
      <t xml:space="preserve">誘導基準
</t>
    </r>
    <r>
      <rPr>
        <sz val="9"/>
        <rFont val="Meiryo UI"/>
        <family val="3"/>
        <charset val="128"/>
      </rPr>
      <t>※参考値</t>
    </r>
    <rPh sb="6" eb="8">
      <t>サンコウ</t>
    </rPh>
    <rPh sb="8" eb="9">
      <t>アタイ</t>
    </rPh>
    <phoneticPr fontId="2"/>
  </si>
  <si>
    <r>
      <t xml:space="preserve">誘導基準
</t>
    </r>
    <r>
      <rPr>
        <sz val="9"/>
        <rFont val="Meiryo UI"/>
        <family val="3"/>
        <charset val="128"/>
      </rPr>
      <t>※参考値</t>
    </r>
    <rPh sb="0" eb="2">
      <t>ユウドウ</t>
    </rPh>
    <rPh sb="2" eb="4">
      <t>キジュン</t>
    </rPh>
    <phoneticPr fontId="2"/>
  </si>
  <si>
    <t>HPJ-920-１</t>
    <phoneticPr fontId="2"/>
  </si>
  <si>
    <t>HPJ-920-２</t>
    <phoneticPr fontId="2"/>
  </si>
  <si>
    <t>・別紙２への転記を別紙３からの自動計算ではなく、手入力に変更（別紙３以外の集計表使用要望ありのため）</t>
    <phoneticPr fontId="2"/>
  </si>
  <si>
    <t>・新規作成（戸建て用と分離）</t>
    <rPh sb="6" eb="8">
      <t>コダ</t>
    </rPh>
    <rPh sb="9" eb="10">
      <t>ヨウ</t>
    </rPh>
    <rPh sb="11" eb="13">
      <t>ブンリ</t>
    </rPh>
    <phoneticPr fontId="2"/>
  </si>
  <si>
    <t>・UA値及びηAC値の最も性能が悪い値を表示するように変更</t>
    <phoneticPr fontId="2"/>
  </si>
  <si>
    <t>×住戸数</t>
    <rPh sb="1" eb="3">
      <t>ジュウコ</t>
    </rPh>
    <rPh sb="3" eb="4">
      <t>スウ</t>
    </rPh>
    <phoneticPr fontId="2"/>
  </si>
  <si>
    <t>設計一次エネルギー消費量
（省エネ基準）[GJ/(戸・年)]</t>
    <rPh sb="0" eb="2">
      <t>セッケイ</t>
    </rPh>
    <rPh sb="14" eb="15">
      <t>ショウ</t>
    </rPh>
    <rPh sb="17" eb="19">
      <t>キジュン</t>
    </rPh>
    <phoneticPr fontId="2"/>
  </si>
  <si>
    <t>基準一次エネルギー消費量
（省エネ基準）[GJ/(戸・年)]</t>
    <rPh sb="0" eb="2">
      <t>キジュン</t>
    </rPh>
    <rPh sb="14" eb="15">
      <t>ショウ</t>
    </rPh>
    <rPh sb="17" eb="19">
      <t>キジュン</t>
    </rPh>
    <phoneticPr fontId="2"/>
  </si>
  <si>
    <t>設計一次エネルギー消費量
（誘導基準）[GJ/(戸・年)]</t>
    <rPh sb="0" eb="2">
      <t>セッケイ</t>
    </rPh>
    <rPh sb="14" eb="16">
      <t>ユウドウ</t>
    </rPh>
    <rPh sb="16" eb="18">
      <t>キジュン</t>
    </rPh>
    <phoneticPr fontId="2"/>
  </si>
  <si>
    <t>基準一次エネルギー消費量
（誘導基準）[GJ/(戸・年)]</t>
    <rPh sb="0" eb="2">
      <t>キジュン</t>
    </rPh>
    <rPh sb="14" eb="16">
      <t>ユウドウ</t>
    </rPh>
    <rPh sb="16" eb="18">
      <t>キジュン</t>
    </rPh>
    <phoneticPr fontId="2"/>
  </si>
  <si>
    <t>設計一次エネ（省エネ基準）[GJ/(戸・年)]</t>
    <phoneticPr fontId="2"/>
  </si>
  <si>
    <t>基準一次エネ（省エネ基準）[GJ/(戸・年)]</t>
    <rPh sb="0" eb="2">
      <t>キジュン</t>
    </rPh>
    <phoneticPr fontId="2"/>
  </si>
  <si>
    <t>設計一次エネ（誘導基準）[GJ/(戸・年)]</t>
    <rPh sb="7" eb="9">
      <t>ユウドウ</t>
    </rPh>
    <phoneticPr fontId="2"/>
  </si>
  <si>
    <t>基準一次エネ（誘導基準）[GJ/(戸・年)]</t>
    <rPh sb="0" eb="2">
      <t>キジュン</t>
    </rPh>
    <rPh sb="7" eb="9">
      <t>ユウドウ</t>
    </rPh>
    <phoneticPr fontId="2"/>
  </si>
  <si>
    <t>省エネ基準</t>
    <rPh sb="0" eb="2">
      <t>ダンネツ</t>
    </rPh>
    <rPh sb="2" eb="4">
      <t>セイノウ</t>
    </rPh>
    <phoneticPr fontId="2"/>
  </si>
  <si>
    <t>BEI
(再エネなし(自家消費分+売電分))</t>
    <phoneticPr fontId="2"/>
  </si>
  <si>
    <t>設計一次エネ（GJ)
(再エネなし(自家消費分+売電分))</t>
    <rPh sb="0" eb="2">
      <t>セッケイ</t>
    </rPh>
    <rPh sb="2" eb="4">
      <t>イチジ</t>
    </rPh>
    <phoneticPr fontId="2"/>
  </si>
  <si>
    <t>基準一次エネ（GJ)
(再エネなし(自家消費分+売電分))</t>
    <rPh sb="0" eb="2">
      <t>キジュン</t>
    </rPh>
    <rPh sb="2" eb="4">
      <t>イチジ</t>
    </rPh>
    <phoneticPr fontId="2"/>
  </si>
  <si>
    <t>再エネあり
（自家消費分
+売電分）</t>
    <rPh sb="0" eb="1">
      <t>サイ</t>
    </rPh>
    <rPh sb="7" eb="12">
      <t>ジカショウヒブン</t>
    </rPh>
    <rPh sb="14" eb="16">
      <t>バイデン</t>
    </rPh>
    <rPh sb="16" eb="17">
      <t>ブン</t>
    </rPh>
    <phoneticPr fontId="2"/>
  </si>
  <si>
    <t>設計一次エネ（再エネあり(自家消費分+売電分))）[GJ/(戸・年)]</t>
    <rPh sb="7" eb="8">
      <t>サイ</t>
    </rPh>
    <rPh sb="13" eb="15">
      <t>ジカ</t>
    </rPh>
    <rPh sb="15" eb="17">
      <t>ショウヒ</t>
    </rPh>
    <rPh sb="17" eb="18">
      <t>ブン</t>
    </rPh>
    <rPh sb="19" eb="21">
      <t>バイデン</t>
    </rPh>
    <rPh sb="21" eb="22">
      <t>ブン</t>
    </rPh>
    <phoneticPr fontId="2"/>
  </si>
  <si>
    <t>設計一次エネ（PV+CGS）
[GJ/年]</t>
    <phoneticPr fontId="2"/>
  </si>
  <si>
    <t>設計一次エネ（CGS）
[GJ/年]</t>
    <phoneticPr fontId="2"/>
  </si>
  <si>
    <t>省エネ基準｜設計一次［GJ/年］</t>
    <rPh sb="0" eb="1">
      <t>ショウ</t>
    </rPh>
    <rPh sb="3" eb="5">
      <t>キジュン</t>
    </rPh>
    <rPh sb="6" eb="8">
      <t>セッケイ</t>
    </rPh>
    <rPh sb="8" eb="10">
      <t>イチジ</t>
    </rPh>
    <phoneticPr fontId="2"/>
  </si>
  <si>
    <t>誘導基準｜設計一次［GJ/年］</t>
    <rPh sb="0" eb="2">
      <t>ユウドウ</t>
    </rPh>
    <rPh sb="2" eb="4">
      <t>キジュン</t>
    </rPh>
    <rPh sb="5" eb="7">
      <t>セッケイ</t>
    </rPh>
    <rPh sb="7" eb="9">
      <t>イチジ</t>
    </rPh>
    <phoneticPr fontId="2"/>
  </si>
  <si>
    <t>基準一次エネ［GJ/年］</t>
    <rPh sb="0" eb="2">
      <t>キジュン</t>
    </rPh>
    <rPh sb="2" eb="4">
      <t>イチジ</t>
    </rPh>
    <rPh sb="3" eb="4">
      <t>ジ</t>
    </rPh>
    <phoneticPr fontId="2"/>
  </si>
  <si>
    <t>　基準一次エネルギー消費量
（誘導基準）[GJ/(戸・年)]</t>
    <rPh sb="1" eb="3">
      <t>キジュン</t>
    </rPh>
    <rPh sb="15" eb="17">
      <t>ユウドウ</t>
    </rPh>
    <rPh sb="17" eb="19">
      <t>キジュン</t>
    </rPh>
    <phoneticPr fontId="2"/>
  </si>
  <si>
    <t>　設計一次エネルギー消費量
（誘導基準）[GJ/(戸・年)]</t>
    <rPh sb="1" eb="3">
      <t>セッケイ</t>
    </rPh>
    <rPh sb="15" eb="17">
      <t>ユウドウ</t>
    </rPh>
    <rPh sb="17" eb="19">
      <t>キジュン</t>
    </rPh>
    <phoneticPr fontId="2"/>
  </si>
  <si>
    <t>　基準一次エネルギー消費量
（省エネ基準）[GJ/(戸・年)]</t>
    <rPh sb="1" eb="3">
      <t>キジュン</t>
    </rPh>
    <rPh sb="15" eb="16">
      <t>ショウ</t>
    </rPh>
    <rPh sb="18" eb="20">
      <t>キジュン</t>
    </rPh>
    <phoneticPr fontId="2"/>
  </si>
  <si>
    <t>　設計一次エネルギー消費量
（省エネ基準）[GJ/(戸・年)]</t>
    <rPh sb="1" eb="3">
      <t>セッケイ</t>
    </rPh>
    <rPh sb="15" eb="16">
      <t>ショウ</t>
    </rPh>
    <rPh sb="18" eb="20">
      <t>キジュン</t>
    </rPh>
    <phoneticPr fontId="2"/>
  </si>
  <si>
    <t>　その他の設備
　[MJ/年]</t>
    <rPh sb="3" eb="4">
      <t>タ</t>
    </rPh>
    <rPh sb="5" eb="6">
      <t>セツ</t>
    </rPh>
    <rPh sb="6" eb="7">
      <t>ビ</t>
    </rPh>
    <rPh sb="13" eb="14">
      <t>ネン</t>
    </rPh>
    <phoneticPr fontId="2"/>
  </si>
  <si>
    <t>　 太陽光発電設備（発電量）［MJ］</t>
    <rPh sb="2" eb="5">
      <t>タイヨウコウ</t>
    </rPh>
    <rPh sb="5" eb="7">
      <t>ハツデン</t>
    </rPh>
    <rPh sb="7" eb="9">
      <t>セツビ</t>
    </rPh>
    <rPh sb="10" eb="12">
      <t>ハツデン</t>
    </rPh>
    <rPh sb="12" eb="13">
      <t>リョウ</t>
    </rPh>
    <phoneticPr fontId="2"/>
  </si>
  <si>
    <t xml:space="preserve"> 　太陽光発電設備（売電量）［MJ］</t>
    <rPh sb="2" eb="5">
      <t>タイヨウコウ</t>
    </rPh>
    <rPh sb="5" eb="7">
      <t>ハツデン</t>
    </rPh>
    <rPh sb="7" eb="9">
      <t>セツビ</t>
    </rPh>
    <rPh sb="10" eb="12">
      <t>バイデン</t>
    </rPh>
    <rPh sb="12" eb="13">
      <t>リョウ</t>
    </rPh>
    <phoneticPr fontId="2"/>
  </si>
  <si>
    <t>設計一次エネ（その他除く）
（省エネ基準）[GJ/年]</t>
    <rPh sb="9" eb="10">
      <t>ホカ</t>
    </rPh>
    <rPh sb="10" eb="11">
      <t>ノゾ</t>
    </rPh>
    <rPh sb="15" eb="16">
      <t>ショウ</t>
    </rPh>
    <rPh sb="18" eb="20">
      <t>キジュン</t>
    </rPh>
    <phoneticPr fontId="2"/>
  </si>
  <si>
    <t>基準一次エネ（その他除く）
（省エネ基準）[GJ/年]</t>
    <rPh sb="0" eb="2">
      <t>キジュン</t>
    </rPh>
    <rPh sb="9" eb="10">
      <t>ホカ</t>
    </rPh>
    <rPh sb="10" eb="11">
      <t>ノゾ</t>
    </rPh>
    <rPh sb="15" eb="16">
      <t>ショウ</t>
    </rPh>
    <rPh sb="18" eb="20">
      <t>キジュン</t>
    </rPh>
    <phoneticPr fontId="2"/>
  </si>
  <si>
    <t>設計一次エネ（その他除く）
（誘導基準）[GJ/年]</t>
    <rPh sb="9" eb="10">
      <t>ホカ</t>
    </rPh>
    <rPh sb="10" eb="11">
      <t>ノゾ</t>
    </rPh>
    <rPh sb="15" eb="19">
      <t>ユウドウキジュン</t>
    </rPh>
    <phoneticPr fontId="2"/>
  </si>
  <si>
    <t>基準一次エネ（その他除く）
（誘導基準）[GJ/年]</t>
    <rPh sb="0" eb="2">
      <t>キジュン</t>
    </rPh>
    <rPh sb="9" eb="10">
      <t>ホカ</t>
    </rPh>
    <rPh sb="10" eb="11">
      <t>ノゾ</t>
    </rPh>
    <rPh sb="15" eb="19">
      <t>ユウドウキジュン</t>
    </rPh>
    <phoneticPr fontId="2"/>
  </si>
  <si>
    <t>基準一次エネ
[GJ/年]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</si>
</sst>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0_ "/>
    <numFmt numFmtId="178" formatCode="0.0"/>
    <numFmt numFmtId="179" formatCode="#,##0.0;[Red]\-#,##0.0"/>
    <numFmt numFmtId="180" formatCode="0_ "/>
    <numFmt numFmtId="181" formatCode="#,##0.0_ ;[Red]\-#,##0.0\ "/>
    <numFmt numFmtId="182" formatCode="#,##0_ ;[Red]\-#,##0\ "/>
    <numFmt numFmtId="183" formatCode="#,##0.00_ ;[Red]\-#,##0.00\ "/>
    <numFmt numFmtId="184" formatCode="General&quot;％&quot;"/>
    <numFmt numFmtId="185" formatCode="0_);[Red]\(0\)"/>
    <numFmt numFmtId="186"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u/>
      <sz val="9"/>
      <name val="ＭＳ Ｐ明朝"/>
      <family val="1"/>
      <charset val="128"/>
    </font>
    <font>
      <b/>
      <sz val="9"/>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vertAlign val="superscript"/>
      <sz val="9"/>
      <color indexed="10"/>
      <name val="ＭＳ Ｐ明朝"/>
      <family val="1"/>
      <charset val="128"/>
    </font>
    <font>
      <sz val="9"/>
      <color indexed="10"/>
      <name val="ＭＳ Ｐ明朝"/>
      <family val="1"/>
      <charset val="128"/>
    </font>
    <font>
      <u/>
      <sz val="10"/>
      <color indexed="12"/>
      <name val="ＭＳ Ｐゴシック"/>
      <family val="3"/>
      <charset val="128"/>
    </font>
    <font>
      <b/>
      <sz val="10"/>
      <name val="ＭＳ Ｐ明朝"/>
      <family val="1"/>
      <charset val="128"/>
    </font>
    <font>
      <sz val="10"/>
      <name val="Meiryo UI"/>
      <family val="3"/>
      <charset val="128"/>
    </font>
    <font>
      <sz val="8"/>
      <name val="Meiryo UI"/>
      <family val="3"/>
      <charset val="128"/>
    </font>
    <font>
      <sz val="9"/>
      <name val="Meiryo UI"/>
      <family val="3"/>
      <charset val="128"/>
    </font>
    <font>
      <sz val="11"/>
      <name val="Meiryo UI"/>
      <family val="3"/>
      <charset val="128"/>
    </font>
    <font>
      <b/>
      <sz val="9"/>
      <name val="Meiryo UI"/>
      <family val="3"/>
      <charset val="128"/>
    </font>
    <font>
      <b/>
      <sz val="8"/>
      <name val="Meiryo UI"/>
      <family val="3"/>
      <charset val="128"/>
    </font>
    <font>
      <sz val="12"/>
      <name val="HGｺﾞｼｯｸM"/>
      <family val="3"/>
      <charset val="128"/>
    </font>
    <font>
      <vertAlign val="subscript"/>
      <sz val="8"/>
      <name val="Meiryo UI"/>
      <family val="3"/>
      <charset val="128"/>
    </font>
    <font>
      <sz val="8"/>
      <color rgb="FFFF0000"/>
      <name val="ＭＳ Ｐ明朝"/>
      <family val="1"/>
      <charset val="128"/>
    </font>
    <font>
      <sz val="8"/>
      <color theme="0" tint="-0.499984740745262"/>
      <name val="Meiryo UI"/>
      <family val="3"/>
      <charset val="128"/>
    </font>
    <font>
      <sz val="12"/>
      <color theme="0" tint="-0.499984740745262"/>
      <name val="HGｺﾞｼｯｸM"/>
      <family val="3"/>
      <charset val="128"/>
    </font>
    <font>
      <sz val="9"/>
      <color rgb="FFFF0000"/>
      <name val="ＭＳ Ｐ明朝"/>
      <family val="1"/>
      <charset val="128"/>
    </font>
    <font>
      <b/>
      <sz val="9"/>
      <color rgb="FFFF0000"/>
      <name val="ＭＳ Ｐ明朝"/>
      <family val="1"/>
      <charset val="128"/>
    </font>
    <font>
      <vertAlign val="subscript"/>
      <sz val="9"/>
      <name val="ＭＳ Ｐ明朝"/>
      <family val="1"/>
      <charset val="128"/>
    </font>
    <font>
      <sz val="8"/>
      <name val="ＭＳ Ｐゴシック"/>
      <family val="3"/>
      <charset val="128"/>
    </font>
    <font>
      <b/>
      <sz val="10"/>
      <name val="Meiryo UI"/>
      <family val="3"/>
      <charset val="128"/>
    </font>
    <font>
      <vertAlign val="subscript"/>
      <sz val="9"/>
      <name val="Meiryo UI"/>
      <family val="3"/>
      <charset val="128"/>
    </font>
    <font>
      <i/>
      <sz val="9"/>
      <name val="Meiryo UI"/>
      <family val="3"/>
      <charset val="128"/>
    </font>
    <font>
      <sz val="10.5"/>
      <color rgb="FF203864"/>
      <name val="ＭＳ ゴシック"/>
      <family val="3"/>
      <charset val="128"/>
    </font>
    <font>
      <sz val="7"/>
      <name val="Meiryo UI"/>
      <family val="3"/>
      <charset val="128"/>
    </font>
    <font>
      <sz val="10"/>
      <color theme="1"/>
      <name val="Meiryo UI"/>
      <family val="3"/>
      <charset val="128"/>
    </font>
  </fonts>
  <fills count="1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rgb="FFCCFF66"/>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99"/>
        <bgColor indexed="64"/>
      </patternFill>
    </fill>
    <fill>
      <patternFill patternType="solid">
        <fgColor rgb="FFFFCC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14999847407452621"/>
        <bgColor indexed="64"/>
      </patternFill>
    </fill>
  </fills>
  <borders count="177">
    <border>
      <left/>
      <right/>
      <top/>
      <bottom/>
      <diagonal/>
    </border>
    <border>
      <left/>
      <right/>
      <top style="medium">
        <color indexed="64"/>
      </top>
      <bottom/>
      <diagonal/>
    </border>
    <border>
      <left/>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cellStyleXfs>
  <cellXfs count="1276">
    <xf numFmtId="0" fontId="0" fillId="0" borderId="0" xfId="0">
      <alignment vertical="center"/>
    </xf>
    <xf numFmtId="0" fontId="3" fillId="0" borderId="0" xfId="0" applyFont="1">
      <alignmen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3" fillId="0" borderId="27" xfId="0" applyFont="1" applyBorder="1">
      <alignment vertical="center"/>
    </xf>
    <xf numFmtId="0" fontId="4" fillId="2" borderId="28" xfId="0" applyFont="1" applyFill="1" applyBorder="1" applyAlignment="1" applyProtection="1">
      <alignment horizontal="center" vertical="center"/>
      <protection locked="0"/>
    </xf>
    <xf numFmtId="0" fontId="3" fillId="0" borderId="29" xfId="0" applyFont="1" applyBorder="1">
      <alignmen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6" xfId="0" applyFont="1" applyBorder="1">
      <alignment vertical="center"/>
    </xf>
    <xf numFmtId="0" fontId="3" fillId="0" borderId="3" xfId="5" applyFont="1" applyBorder="1" applyAlignment="1">
      <alignment horizontal="right" vertical="center"/>
    </xf>
    <xf numFmtId="0" fontId="3" fillId="0" borderId="2" xfId="5" applyFont="1" applyBorder="1">
      <alignment vertical="center"/>
    </xf>
    <xf numFmtId="0" fontId="3" fillId="0" borderId="2" xfId="5" applyFont="1" applyBorder="1" applyAlignment="1">
      <alignment horizontal="right" vertical="center"/>
    </xf>
    <xf numFmtId="0" fontId="5" fillId="0" borderId="2" xfId="0" applyFont="1" applyBorder="1" applyAlignment="1">
      <alignment vertical="center" wrapText="1"/>
    </xf>
    <xf numFmtId="0" fontId="3" fillId="0" borderId="2" xfId="5" applyFont="1" applyBorder="1" applyAlignment="1">
      <alignment horizontal="left" vertical="center"/>
    </xf>
    <xf numFmtId="0" fontId="3" fillId="0" borderId="27" xfId="5" applyFont="1" applyBorder="1">
      <alignment vertical="center"/>
    </xf>
    <xf numFmtId="0" fontId="3" fillId="0" borderId="5" xfId="5" applyFont="1" applyBorder="1" applyAlignment="1">
      <alignment horizontal="right" vertical="center"/>
    </xf>
    <xf numFmtId="0" fontId="3" fillId="0" borderId="0" xfId="5" applyFont="1">
      <alignment vertical="center"/>
    </xf>
    <xf numFmtId="0" fontId="3" fillId="0" borderId="29" xfId="5" applyFont="1" applyBorder="1">
      <alignment vertical="center"/>
    </xf>
    <xf numFmtId="2" fontId="3" fillId="0" borderId="3" xfId="5" applyNumberFormat="1" applyFont="1" applyBorder="1">
      <alignment vertical="center"/>
    </xf>
    <xf numFmtId="0" fontId="10" fillId="0" borderId="0" xfId="0" applyFont="1">
      <alignment vertical="center"/>
    </xf>
    <xf numFmtId="0" fontId="3" fillId="0" borderId="0" xfId="5" applyFont="1" applyAlignment="1">
      <alignment horizontal="right" vertical="center"/>
    </xf>
    <xf numFmtId="0" fontId="3" fillId="0" borderId="29" xfId="5" applyFont="1" applyBorder="1" applyAlignment="1">
      <alignment horizontal="left" vertical="center"/>
    </xf>
    <xf numFmtId="0" fontId="3" fillId="0" borderId="5" xfId="5" applyFont="1" applyBorder="1">
      <alignment vertical="center"/>
    </xf>
    <xf numFmtId="0" fontId="3" fillId="0" borderId="0" xfId="5" applyFont="1" applyAlignment="1">
      <alignment horizontal="left" vertical="center"/>
    </xf>
    <xf numFmtId="0" fontId="3" fillId="0" borderId="0" xfId="5" applyFont="1" applyAlignment="1">
      <alignment horizontal="center" vertical="center"/>
    </xf>
    <xf numFmtId="0" fontId="3" fillId="0" borderId="29" xfId="5" applyFont="1" applyBorder="1" applyAlignment="1">
      <alignment horizontal="right" vertical="center"/>
    </xf>
    <xf numFmtId="0" fontId="3" fillId="0" borderId="2" xfId="5" applyFont="1" applyBorder="1" applyAlignment="1">
      <alignment horizontal="center" vertical="center"/>
    </xf>
    <xf numFmtId="0" fontId="3" fillId="0" borderId="27" xfId="5" applyFont="1" applyBorder="1" applyAlignment="1">
      <alignment horizontal="right" vertical="center"/>
    </xf>
    <xf numFmtId="0" fontId="3" fillId="0" borderId="26" xfId="5" applyFont="1" applyBorder="1" applyAlignment="1">
      <alignment horizontal="right" vertical="center"/>
    </xf>
    <xf numFmtId="0" fontId="3" fillId="0" borderId="31" xfId="5" applyFont="1" applyBorder="1" applyAlignment="1">
      <alignment horizontal="left" vertical="center"/>
    </xf>
    <xf numFmtId="0" fontId="3" fillId="0" borderId="5" xfId="5" applyFont="1" applyBorder="1" applyAlignment="1">
      <alignment horizontal="center" vertical="center"/>
    </xf>
    <xf numFmtId="0" fontId="3" fillId="0" borderId="26" xfId="5" applyFont="1" applyBorder="1">
      <alignment vertical="center"/>
    </xf>
    <xf numFmtId="0" fontId="12" fillId="0" borderId="26" xfId="5" applyFont="1" applyBorder="1">
      <alignment vertical="center"/>
    </xf>
    <xf numFmtId="0" fontId="3" fillId="0" borderId="31" xfId="5" applyFont="1" applyBorder="1">
      <alignment vertical="center"/>
    </xf>
    <xf numFmtId="0" fontId="3" fillId="0" borderId="0" xfId="0" applyFont="1" applyAlignment="1">
      <alignment vertical="top"/>
    </xf>
    <xf numFmtId="0" fontId="3" fillId="0" borderId="26" xfId="0" applyFont="1" applyBorder="1" applyAlignment="1">
      <alignment horizontal="center" vertical="center"/>
    </xf>
    <xf numFmtId="0" fontId="7" fillId="0" borderId="29" xfId="0" applyFont="1" applyBorder="1" applyAlignment="1">
      <alignment horizontal="center" vertical="center" wrapText="1"/>
    </xf>
    <xf numFmtId="0" fontId="3" fillId="0" borderId="5" xfId="5" applyFont="1" applyBorder="1" applyAlignment="1">
      <alignment horizontal="left" vertical="center"/>
    </xf>
    <xf numFmtId="0" fontId="3" fillId="0" borderId="9" xfId="5" applyFont="1" applyBorder="1">
      <alignment vertical="center"/>
    </xf>
    <xf numFmtId="0" fontId="3" fillId="0" borderId="32" xfId="5" applyFont="1" applyBorder="1" applyAlignment="1">
      <alignment horizontal="right" vertical="center"/>
    </xf>
    <xf numFmtId="0" fontId="3" fillId="0" borderId="29" xfId="5" applyFont="1" applyBorder="1" applyAlignment="1">
      <alignment vertical="center" wrapText="1"/>
    </xf>
    <xf numFmtId="0" fontId="3" fillId="0" borderId="33" xfId="5" applyFont="1" applyBorder="1" applyAlignment="1">
      <alignment horizontal="right" vertical="center"/>
    </xf>
    <xf numFmtId="0" fontId="3" fillId="0" borderId="34" xfId="5" applyFont="1" applyBorder="1" applyAlignment="1">
      <alignment horizontal="left" vertical="center"/>
    </xf>
    <xf numFmtId="0" fontId="3" fillId="0" borderId="34" xfId="5" applyFont="1" applyBorder="1" applyAlignment="1">
      <alignment horizontal="center" vertical="center"/>
    </xf>
    <xf numFmtId="0" fontId="3" fillId="0" borderId="24" xfId="5" applyFont="1" applyBorder="1" applyAlignment="1">
      <alignment vertical="center" wrapText="1"/>
    </xf>
    <xf numFmtId="0" fontId="3" fillId="0" borderId="1" xfId="5" applyFont="1" applyBorder="1" applyAlignment="1">
      <alignment horizontal="left" vertical="center"/>
    </xf>
    <xf numFmtId="0" fontId="3" fillId="0" borderId="1" xfId="5" applyFont="1" applyBorder="1" applyAlignment="1">
      <alignment horizontal="center" vertical="center"/>
    </xf>
    <xf numFmtId="0" fontId="3" fillId="0" borderId="35" xfId="5" applyFont="1" applyBorder="1" applyAlignment="1">
      <alignment vertical="center" wrapText="1"/>
    </xf>
    <xf numFmtId="0" fontId="10" fillId="0" borderId="0" xfId="5" applyFont="1">
      <alignment vertical="center"/>
    </xf>
    <xf numFmtId="0" fontId="3" fillId="0" borderId="0" xfId="0" applyFont="1" applyAlignment="1">
      <alignment vertical="center" wrapText="1"/>
    </xf>
    <xf numFmtId="0" fontId="10" fillId="0" borderId="2" xfId="5" applyFont="1" applyBorder="1" applyAlignment="1">
      <alignment horizontal="center" vertical="center"/>
    </xf>
    <xf numFmtId="0" fontId="3" fillId="0" borderId="2" xfId="0" applyFont="1" applyBorder="1" applyAlignment="1">
      <alignment vertical="center" wrapText="1"/>
    </xf>
    <xf numFmtId="0" fontId="5" fillId="0" borderId="0" xfId="0" applyFont="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1" xfId="0" applyFont="1" applyBorder="1">
      <alignment vertical="center"/>
    </xf>
    <xf numFmtId="0" fontId="3" fillId="0" borderId="9" xfId="0" applyFont="1" applyBorder="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 xfId="0" applyFont="1"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5" xfId="0" applyFont="1" applyBorder="1" applyAlignment="1">
      <alignment horizontal="right" vertical="center"/>
    </xf>
    <xf numFmtId="0" fontId="3" fillId="0" borderId="5" xfId="0" applyFont="1" applyBorder="1">
      <alignment vertical="center"/>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0" fontId="5" fillId="0" borderId="5" xfId="0" applyFont="1" applyBorder="1" applyAlignment="1">
      <alignment horizontal="right" vertical="center" wrapText="1"/>
    </xf>
    <xf numFmtId="0" fontId="3" fillId="0" borderId="37"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3" fillId="0" borderId="23" xfId="0" applyFont="1" applyBorder="1">
      <alignment vertical="center"/>
    </xf>
    <xf numFmtId="0" fontId="3" fillId="0" borderId="38" xfId="0" applyFont="1" applyBorder="1" applyAlignment="1">
      <alignment horizontal="center" vertical="center"/>
    </xf>
    <xf numFmtId="0" fontId="3" fillId="0" borderId="35" xfId="0" applyFont="1" applyBorder="1">
      <alignment vertical="center"/>
    </xf>
    <xf numFmtId="0" fontId="7" fillId="0" borderId="39" xfId="0" applyFont="1" applyBorder="1">
      <alignment vertical="center"/>
    </xf>
    <xf numFmtId="0" fontId="7" fillId="0" borderId="6" xfId="0" applyFont="1" applyBorder="1">
      <alignment vertical="center"/>
    </xf>
    <xf numFmtId="0" fontId="3" fillId="0" borderId="39" xfId="0" applyFont="1" applyBorder="1" applyAlignment="1">
      <alignment vertical="top"/>
    </xf>
    <xf numFmtId="0" fontId="3" fillId="0" borderId="6" xfId="0" applyFont="1" applyBorder="1" applyAlignment="1">
      <alignment vertical="top"/>
    </xf>
    <xf numFmtId="0" fontId="3" fillId="0" borderId="18" xfId="0" applyFont="1" applyBorder="1" applyAlignment="1">
      <alignment horizontal="left" vertical="top"/>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40" xfId="0" applyFont="1" applyBorder="1" applyAlignment="1">
      <alignment horizontal="center" vertical="center"/>
    </xf>
    <xf numFmtId="0" fontId="3" fillId="0" borderId="14"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vertical="center"/>
    </xf>
    <xf numFmtId="0" fontId="23" fillId="0" borderId="0" xfId="0" applyFo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4" xfId="0" applyFont="1" applyBorder="1" applyAlignment="1">
      <alignment horizontal="left" vertical="top" wrapText="1"/>
    </xf>
    <xf numFmtId="0" fontId="3" fillId="0" borderId="43" xfId="0" applyFont="1" applyBorder="1" applyAlignment="1">
      <alignment horizontal="left" vertical="top" wrapText="1"/>
    </xf>
    <xf numFmtId="0" fontId="3" fillId="0" borderId="2" xfId="0" applyFont="1" applyBorder="1" applyAlignment="1">
      <alignment horizontal="left" vertical="top" wrapText="1"/>
    </xf>
    <xf numFmtId="0" fontId="3" fillId="0" borderId="44" xfId="0"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4" fillId="0" borderId="0" xfId="5" applyFont="1" applyAlignment="1">
      <alignment horizontal="center"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3" xfId="0" applyFont="1" applyBorder="1">
      <alignment vertical="center"/>
    </xf>
    <xf numFmtId="0" fontId="3" fillId="0" borderId="11" xfId="0" applyFont="1" applyBorder="1" applyAlignment="1">
      <alignment horizontal="right" vertical="center"/>
    </xf>
    <xf numFmtId="0" fontId="3" fillId="0" borderId="40" xfId="0" applyFont="1" applyBorder="1">
      <alignment vertical="center"/>
    </xf>
    <xf numFmtId="0" fontId="3" fillId="0" borderId="0" xfId="0" applyFont="1" applyAlignment="1">
      <alignment horizontal="right" vertical="center"/>
    </xf>
    <xf numFmtId="0" fontId="6" fillId="0" borderId="0" xfId="0" applyFont="1">
      <alignment vertical="center"/>
    </xf>
    <xf numFmtId="0" fontId="3" fillId="0" borderId="25" xfId="0" applyFont="1" applyBorder="1">
      <alignment vertical="center"/>
    </xf>
    <xf numFmtId="0" fontId="3" fillId="0" borderId="36" xfId="0" applyFont="1" applyBorder="1">
      <alignment vertical="center"/>
    </xf>
    <xf numFmtId="0" fontId="3" fillId="0" borderId="3" xfId="0" applyFont="1" applyBorder="1">
      <alignment vertical="center"/>
    </xf>
    <xf numFmtId="0" fontId="3" fillId="0" borderId="39" xfId="0" applyFont="1" applyBorder="1" applyAlignment="1">
      <alignment horizontal="left" vertical="top"/>
    </xf>
    <xf numFmtId="0" fontId="4" fillId="0" borderId="13" xfId="0" applyFont="1" applyBorder="1" applyAlignment="1">
      <alignment horizontal="center" vertical="center"/>
    </xf>
    <xf numFmtId="0" fontId="3" fillId="0" borderId="39" xfId="0" applyFont="1" applyBorder="1">
      <alignment vertical="center"/>
    </xf>
    <xf numFmtId="0" fontId="4" fillId="0" borderId="30" xfId="0" applyFont="1" applyBorder="1" applyAlignment="1">
      <alignment horizontal="center" vertical="center"/>
    </xf>
    <xf numFmtId="0" fontId="3" fillId="0" borderId="31" xfId="0" applyFont="1" applyBorder="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44" xfId="0" applyFont="1" applyBorder="1">
      <alignment vertical="center"/>
    </xf>
    <xf numFmtId="0" fontId="3" fillId="0" borderId="33"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0" xfId="0" applyFont="1" applyProtection="1">
      <alignment vertical="center"/>
      <protection locked="0"/>
    </xf>
    <xf numFmtId="0" fontId="3" fillId="0" borderId="15" xfId="0" applyFont="1" applyBorder="1" applyProtection="1">
      <alignment vertical="center"/>
      <protection locked="0"/>
    </xf>
    <xf numFmtId="0" fontId="3" fillId="0" borderId="9" xfId="0" applyFont="1" applyBorder="1" applyProtection="1">
      <alignment vertical="center"/>
      <protection locked="0"/>
    </xf>
    <xf numFmtId="0" fontId="3" fillId="0" borderId="21" xfId="0" applyFont="1" applyBorder="1" applyProtection="1">
      <alignment vertical="center"/>
      <protection locked="0"/>
    </xf>
    <xf numFmtId="0" fontId="3" fillId="0" borderId="4" xfId="0" applyFont="1" applyBorder="1" applyProtection="1">
      <alignment vertical="center"/>
      <protection locked="0"/>
    </xf>
    <xf numFmtId="0" fontId="3" fillId="0" borderId="17" xfId="0" applyFont="1" applyBorder="1" applyProtection="1">
      <alignment vertical="center"/>
      <protection locked="0"/>
    </xf>
    <xf numFmtId="0" fontId="8" fillId="0" borderId="0" xfId="0" applyFont="1" applyAlignment="1">
      <alignment horizontal="right" vertical="center"/>
    </xf>
    <xf numFmtId="0" fontId="16" fillId="0" borderId="47" xfId="4" applyFont="1" applyBorder="1">
      <alignment vertical="center"/>
    </xf>
    <xf numFmtId="0" fontId="16" fillId="0" borderId="47" xfId="5" applyFont="1" applyBorder="1">
      <alignment vertical="center"/>
    </xf>
    <xf numFmtId="0" fontId="18" fillId="0" borderId="0" xfId="0" applyFont="1">
      <alignmen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left" vertical="center"/>
    </xf>
    <xf numFmtId="0" fontId="21" fillId="2" borderId="56" xfId="0" applyFont="1" applyFill="1" applyBorder="1" applyAlignment="1" applyProtection="1">
      <alignment horizontal="center" vertical="center"/>
      <protection locked="0"/>
    </xf>
    <xf numFmtId="0" fontId="21" fillId="5" borderId="56" xfId="0" applyFont="1" applyFill="1" applyBorder="1" applyAlignment="1" applyProtection="1">
      <alignment horizontal="center" vertical="center"/>
      <protection locked="0"/>
    </xf>
    <xf numFmtId="0" fontId="21" fillId="2" borderId="57"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21" fillId="2" borderId="58" xfId="0" applyFont="1" applyFill="1" applyBorder="1" applyAlignment="1" applyProtection="1">
      <alignment horizontal="center" vertical="center"/>
      <protection locked="0"/>
    </xf>
    <xf numFmtId="0" fontId="21" fillId="5" borderId="58" xfId="0" applyFont="1" applyFill="1" applyBorder="1" applyAlignment="1" applyProtection="1">
      <alignment horizontal="center" vertical="center"/>
      <protection locked="0"/>
    </xf>
    <xf numFmtId="0" fontId="21" fillId="2" borderId="60" xfId="0" applyFont="1" applyFill="1" applyBorder="1" applyAlignment="1" applyProtection="1">
      <alignment horizontal="center" vertical="center"/>
      <protection locked="0"/>
    </xf>
    <xf numFmtId="0" fontId="17" fillId="2" borderId="41" xfId="0" applyFont="1" applyFill="1" applyBorder="1">
      <alignment vertical="center"/>
    </xf>
    <xf numFmtId="0" fontId="17" fillId="0" borderId="4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9" fillId="2" borderId="41" xfId="0" applyFont="1" applyFill="1" applyBorder="1">
      <alignment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4" xfId="0" applyFont="1" applyBorder="1">
      <alignment vertical="center"/>
    </xf>
    <xf numFmtId="176" fontId="17" fillId="0" borderId="0" xfId="0" applyNumberFormat="1" applyFont="1" applyAlignment="1">
      <alignment horizontal="center" vertical="center"/>
    </xf>
    <xf numFmtId="176" fontId="17" fillId="0" borderId="6" xfId="0" applyNumberFormat="1" applyFont="1" applyBorder="1" applyAlignment="1">
      <alignment horizontal="center" vertical="center"/>
    </xf>
    <xf numFmtId="0" fontId="17" fillId="0" borderId="20" xfId="0" applyFont="1" applyBorder="1">
      <alignment vertical="center"/>
    </xf>
    <xf numFmtId="177" fontId="17" fillId="0" borderId="9" xfId="0" applyNumberFormat="1" applyFont="1" applyBorder="1" applyAlignment="1">
      <alignment horizontal="center" vertical="center"/>
    </xf>
    <xf numFmtId="177" fontId="17" fillId="0" borderId="10" xfId="0" applyNumberFormat="1" applyFont="1" applyBorder="1" applyAlignment="1">
      <alignment horizontal="center" vertical="center"/>
    </xf>
    <xf numFmtId="0" fontId="17" fillId="4" borderId="18" xfId="0" applyFont="1" applyFill="1" applyBorder="1">
      <alignment vertical="center"/>
    </xf>
    <xf numFmtId="0" fontId="17" fillId="4" borderId="20" xfId="0" applyFont="1" applyFill="1" applyBorder="1">
      <alignment vertical="center"/>
    </xf>
    <xf numFmtId="0" fontId="17" fillId="4" borderId="14" xfId="0" applyFont="1" applyFill="1" applyBorder="1">
      <alignment vertical="center"/>
    </xf>
    <xf numFmtId="0" fontId="17" fillId="6" borderId="12" xfId="0" applyFont="1" applyFill="1" applyBorder="1">
      <alignment vertical="center"/>
    </xf>
    <xf numFmtId="0" fontId="17" fillId="0" borderId="14" xfId="0" applyFont="1" applyBorder="1" applyAlignment="1">
      <alignment horizontal="center" vertical="center"/>
    </xf>
    <xf numFmtId="176" fontId="17" fillId="0" borderId="14" xfId="0" applyNumberFormat="1" applyFont="1" applyBorder="1" applyAlignment="1">
      <alignment horizontal="center" vertical="center"/>
    </xf>
    <xf numFmtId="177" fontId="17" fillId="0" borderId="20" xfId="0" applyNumberFormat="1" applyFont="1" applyBorder="1" applyAlignment="1">
      <alignment horizontal="center" vertical="center"/>
    </xf>
    <xf numFmtId="0" fontId="17" fillId="2" borderId="18" xfId="0" applyFont="1" applyFill="1" applyBorder="1">
      <alignment vertical="center"/>
    </xf>
    <xf numFmtId="0" fontId="17" fillId="2" borderId="11" xfId="0" applyFont="1" applyFill="1" applyBorder="1">
      <alignment vertical="center"/>
    </xf>
    <xf numFmtId="0" fontId="17" fillId="2" borderId="12" xfId="0" applyFont="1" applyFill="1" applyBorder="1">
      <alignment vertical="center"/>
    </xf>
    <xf numFmtId="0" fontId="17" fillId="6" borderId="65" xfId="0" applyFont="1" applyFill="1" applyBorder="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6" borderId="20" xfId="0" applyFont="1" applyFill="1" applyBorder="1">
      <alignment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vertical="center" wrapText="1"/>
    </xf>
    <xf numFmtId="0" fontId="18" fillId="0" borderId="6" xfId="0" applyFont="1" applyBorder="1">
      <alignment vertical="center"/>
    </xf>
    <xf numFmtId="0" fontId="18" fillId="0" borderId="6" xfId="0" applyFont="1" applyBorder="1" applyAlignment="1">
      <alignment vertical="center" wrapText="1"/>
    </xf>
    <xf numFmtId="0" fontId="18" fillId="0" borderId="10" xfId="0" applyFont="1" applyBorder="1">
      <alignment vertical="center"/>
    </xf>
    <xf numFmtId="0" fontId="18" fillId="0" borderId="53" xfId="0" applyFont="1" applyBorder="1">
      <alignment vertical="center"/>
    </xf>
    <xf numFmtId="0" fontId="18" fillId="0" borderId="14" xfId="0" applyFont="1" applyBorder="1" applyAlignment="1">
      <alignment horizontal="center" vertical="center"/>
    </xf>
    <xf numFmtId="0" fontId="18" fillId="0" borderId="66" xfId="0" applyFont="1" applyBorder="1" applyAlignment="1">
      <alignment horizontal="center" vertical="center"/>
    </xf>
    <xf numFmtId="0" fontId="18" fillId="0" borderId="66" xfId="0" applyFont="1" applyBorder="1" applyAlignment="1">
      <alignment horizontal="center" vertical="center" wrapText="1"/>
    </xf>
    <xf numFmtId="0" fontId="18" fillId="0" borderId="20" xfId="0" applyFont="1" applyBorder="1" applyAlignment="1">
      <alignment horizontal="center" vertical="center"/>
    </xf>
    <xf numFmtId="0" fontId="18" fillId="0" borderId="59" xfId="0" applyFont="1" applyBorder="1" applyAlignment="1">
      <alignment horizontal="center" vertical="center"/>
    </xf>
    <xf numFmtId="0" fontId="18" fillId="0" borderId="41" xfId="0" applyFont="1" applyBorder="1" applyAlignment="1">
      <alignment horizontal="center" vertical="center"/>
    </xf>
    <xf numFmtId="14" fontId="18" fillId="0" borderId="47" xfId="0" applyNumberFormat="1" applyFont="1" applyBorder="1" applyAlignment="1">
      <alignment horizontal="center" vertical="center"/>
    </xf>
    <xf numFmtId="0" fontId="18" fillId="7" borderId="41" xfId="0" applyFont="1" applyFill="1" applyBorder="1" applyAlignment="1">
      <alignment horizontal="center" vertical="center"/>
    </xf>
    <xf numFmtId="0" fontId="18" fillId="7" borderId="47" xfId="0" applyFont="1" applyFill="1" applyBorder="1" applyAlignment="1">
      <alignment horizontal="center" vertical="center"/>
    </xf>
    <xf numFmtId="0" fontId="18" fillId="7" borderId="53" xfId="0" applyFont="1" applyFill="1" applyBorder="1" applyAlignment="1">
      <alignment horizontal="center" vertical="center"/>
    </xf>
    <xf numFmtId="0" fontId="16" fillId="0" borderId="68" xfId="0" applyFont="1" applyBorder="1" applyAlignment="1">
      <alignment horizontal="left" vertical="center" indent="1"/>
    </xf>
    <xf numFmtId="0" fontId="16" fillId="0" borderId="69" xfId="0" applyFont="1" applyBorder="1">
      <alignment vertical="center"/>
    </xf>
    <xf numFmtId="0" fontId="16" fillId="0" borderId="70" xfId="0" applyFont="1" applyBorder="1">
      <alignment vertical="center"/>
    </xf>
    <xf numFmtId="0" fontId="16" fillId="0" borderId="71" xfId="0" applyFont="1" applyBorder="1" applyAlignment="1">
      <alignment horizontal="left" vertical="center" indent="1"/>
    </xf>
    <xf numFmtId="0" fontId="16" fillId="0" borderId="72" xfId="0" applyFont="1" applyBorder="1">
      <alignment vertical="center"/>
    </xf>
    <xf numFmtId="0" fontId="16" fillId="0" borderId="73" xfId="0" applyFont="1" applyBorder="1">
      <alignment vertical="center"/>
    </xf>
    <xf numFmtId="0" fontId="16" fillId="0" borderId="74" xfId="0" applyFont="1" applyBorder="1" applyAlignment="1">
      <alignment horizontal="left" vertical="center" indent="1"/>
    </xf>
    <xf numFmtId="0" fontId="16" fillId="0" borderId="75" xfId="0" applyFont="1" applyBorder="1">
      <alignment vertical="center"/>
    </xf>
    <xf numFmtId="0" fontId="16" fillId="0" borderId="76" xfId="0" applyFont="1" applyBorder="1">
      <alignment vertical="center"/>
    </xf>
    <xf numFmtId="0" fontId="15" fillId="0" borderId="0" xfId="2" applyFont="1">
      <alignment vertical="center"/>
    </xf>
    <xf numFmtId="0" fontId="15" fillId="0" borderId="122" xfId="2" applyFont="1" applyBorder="1" applyAlignment="1">
      <alignment horizontal="center" vertical="center" textRotation="90"/>
    </xf>
    <xf numFmtId="0" fontId="15" fillId="0" borderId="0" xfId="2" applyFont="1" applyAlignment="1">
      <alignment horizontal="center" vertical="center" textRotation="90"/>
    </xf>
    <xf numFmtId="0" fontId="15" fillId="0" borderId="52" xfId="2" applyFont="1" applyBorder="1">
      <alignment vertical="center"/>
    </xf>
    <xf numFmtId="0" fontId="16" fillId="0" borderId="47" xfId="2" applyFont="1" applyBorder="1">
      <alignment vertical="center"/>
    </xf>
    <xf numFmtId="0" fontId="16" fillId="0" borderId="65" xfId="2" applyFont="1" applyBorder="1" applyAlignment="1">
      <alignment horizontal="center" vertical="center"/>
    </xf>
    <xf numFmtId="0" fontId="21" fillId="2" borderId="79" xfId="0" applyFont="1" applyFill="1" applyBorder="1" applyAlignment="1" applyProtection="1">
      <alignment horizontal="center" vertical="center"/>
      <protection locked="0"/>
    </xf>
    <xf numFmtId="0" fontId="17" fillId="0" borderId="20" xfId="0" applyFont="1" applyBorder="1" applyAlignment="1">
      <alignment horizontal="center" vertical="center"/>
    </xf>
    <xf numFmtId="0" fontId="18" fillId="0" borderId="18" xfId="0" applyFont="1" applyBorder="1" applyAlignment="1">
      <alignment horizontal="center" vertical="center"/>
    </xf>
    <xf numFmtId="14" fontId="18" fillId="0" borderId="65" xfId="0" applyNumberFormat="1" applyFont="1" applyBorder="1" applyAlignment="1">
      <alignment horizontal="center" vertical="center"/>
    </xf>
    <xf numFmtId="0" fontId="18" fillId="0" borderId="12" xfId="0" applyFont="1" applyBorder="1">
      <alignment vertical="center"/>
    </xf>
    <xf numFmtId="0" fontId="18" fillId="0" borderId="65" xfId="0" applyFont="1" applyBorder="1" applyAlignment="1">
      <alignment horizontal="center" vertical="center"/>
    </xf>
    <xf numFmtId="14" fontId="18" fillId="0" borderId="66" xfId="0" applyNumberFormat="1" applyFont="1" applyBorder="1" applyAlignment="1">
      <alignment horizontal="center" vertical="center"/>
    </xf>
    <xf numFmtId="0" fontId="16" fillId="0" borderId="66" xfId="0" applyFont="1" applyBorder="1">
      <alignment vertical="center"/>
    </xf>
    <xf numFmtId="0" fontId="16" fillId="0" borderId="59" xfId="0" quotePrefix="1" applyFont="1" applyBorder="1">
      <alignment vertical="center"/>
    </xf>
    <xf numFmtId="0" fontId="19" fillId="8" borderId="0" xfId="0" applyFont="1" applyFill="1" applyAlignment="1">
      <alignment horizontal="left" vertical="center" indent="1"/>
    </xf>
    <xf numFmtId="14" fontId="17" fillId="0" borderId="66" xfId="0" applyNumberFormat="1" applyFont="1" applyBorder="1" applyAlignment="1">
      <alignment horizontal="center" vertical="center"/>
    </xf>
    <xf numFmtId="0" fontId="18" fillId="0" borderId="10" xfId="0" applyFont="1" applyBorder="1" applyAlignment="1">
      <alignment vertical="center" wrapText="1"/>
    </xf>
    <xf numFmtId="0" fontId="17" fillId="9" borderId="41" xfId="0" applyFont="1" applyFill="1" applyBorder="1" applyAlignment="1">
      <alignment horizontal="center" vertical="center"/>
    </xf>
    <xf numFmtId="176" fontId="17" fillId="9" borderId="41" xfId="0" applyNumberFormat="1" applyFont="1" applyFill="1" applyBorder="1" applyAlignment="1">
      <alignment horizontal="center" vertical="center"/>
    </xf>
    <xf numFmtId="176" fontId="17" fillId="9" borderId="52" xfId="0" applyNumberFormat="1" applyFont="1" applyFill="1" applyBorder="1" applyAlignment="1">
      <alignment horizontal="center" vertical="center"/>
    </xf>
    <xf numFmtId="176" fontId="17" fillId="9" borderId="53" xfId="0" applyNumberFormat="1" applyFont="1" applyFill="1" applyBorder="1" applyAlignment="1">
      <alignment horizontal="center" vertical="center"/>
    </xf>
    <xf numFmtId="0" fontId="19" fillId="9" borderId="41" xfId="0" applyFont="1" applyFill="1" applyBorder="1">
      <alignment vertical="center"/>
    </xf>
    <xf numFmtId="0" fontId="18" fillId="0" borderId="66" xfId="0" applyFont="1" applyBorder="1">
      <alignment vertical="center"/>
    </xf>
    <xf numFmtId="0" fontId="18" fillId="0" borderId="66" xfId="0" applyFont="1" applyBorder="1" applyAlignment="1">
      <alignment horizontal="left" vertical="center" indent="2"/>
    </xf>
    <xf numFmtId="14" fontId="18" fillId="0" borderId="66" xfId="0" applyNumberFormat="1" applyFont="1" applyBorder="1" applyAlignment="1">
      <alignment horizontal="left" vertical="center" indent="2"/>
    </xf>
    <xf numFmtId="0" fontId="18" fillId="0" borderId="14" xfId="0" applyFont="1" applyBorder="1">
      <alignment vertical="center"/>
    </xf>
    <xf numFmtId="0" fontId="18" fillId="0" borderId="20" xfId="0" applyFont="1" applyBorder="1">
      <alignment vertical="center"/>
    </xf>
    <xf numFmtId="0" fontId="18" fillId="0" borderId="59" xfId="0" applyFont="1" applyBorder="1">
      <alignment vertical="center"/>
    </xf>
    <xf numFmtId="0" fontId="3" fillId="0" borderId="14" xfId="0" applyFont="1" applyBorder="1">
      <alignment vertical="center"/>
    </xf>
    <xf numFmtId="0" fontId="3" fillId="0" borderId="15" xfId="0" applyFont="1" applyBorder="1">
      <alignmen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3" fillId="0" borderId="6" xfId="0" applyFont="1" applyBorder="1">
      <alignment vertical="center"/>
    </xf>
    <xf numFmtId="0" fontId="7" fillId="0" borderId="26" xfId="0" applyFont="1" applyBorder="1" applyAlignment="1">
      <alignment horizontal="center"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109" xfId="0" applyFont="1" applyBorder="1" applyAlignment="1">
      <alignment horizontal="center" vertical="center"/>
    </xf>
    <xf numFmtId="0" fontId="3" fillId="0" borderId="81" xfId="0" applyFont="1" applyBorder="1">
      <alignment vertical="center"/>
    </xf>
    <xf numFmtId="0" fontId="7" fillId="0" borderId="81" xfId="0" applyFont="1" applyBorder="1" applyAlignment="1">
      <alignment horizontal="center" vertical="center" wrapText="1"/>
    </xf>
    <xf numFmtId="0" fontId="3" fillId="0" borderId="81" xfId="0" applyFont="1" applyBorder="1" applyAlignment="1">
      <alignment vertical="center" wrapText="1"/>
    </xf>
    <xf numFmtId="0" fontId="7" fillId="0" borderId="81" xfId="0" applyFont="1" applyBorder="1" applyAlignment="1">
      <alignment vertical="center" wrapText="1"/>
    </xf>
    <xf numFmtId="0" fontId="3" fillId="0" borderId="81" xfId="0" applyFont="1" applyBorder="1" applyAlignment="1">
      <alignment horizontal="center" vertical="center" wrapText="1"/>
    </xf>
    <xf numFmtId="0" fontId="10" fillId="0" borderId="2" xfId="0" applyFont="1" applyBorder="1">
      <alignment vertical="center"/>
    </xf>
    <xf numFmtId="0" fontId="5" fillId="0" borderId="5" xfId="0" applyFont="1" applyBorder="1" applyProtection="1">
      <alignment vertical="center"/>
      <protection locked="0"/>
    </xf>
    <xf numFmtId="0" fontId="23" fillId="0" borderId="2" xfId="0" applyFont="1" applyBorder="1" applyProtection="1">
      <alignment vertical="center"/>
      <protection locked="0"/>
    </xf>
    <xf numFmtId="0" fontId="7" fillId="0" borderId="37" xfId="0" applyFont="1" applyBorder="1" applyAlignment="1">
      <alignment horizontal="center" vertical="center" wrapText="1"/>
    </xf>
    <xf numFmtId="0" fontId="3" fillId="0" borderId="37" xfId="0" applyFont="1" applyBorder="1" applyAlignment="1">
      <alignment vertical="center" wrapText="1"/>
    </xf>
    <xf numFmtId="0" fontId="7" fillId="0" borderId="37" xfId="0" applyFont="1" applyBorder="1" applyAlignment="1">
      <alignment vertical="center" wrapText="1"/>
    </xf>
    <xf numFmtId="0" fontId="3" fillId="0" borderId="37" xfId="0" applyFont="1" applyBorder="1" applyAlignment="1">
      <alignment horizontal="center" vertical="center" wrapText="1"/>
    </xf>
    <xf numFmtId="0" fontId="3" fillId="0" borderId="67" xfId="0" applyFont="1" applyBorder="1">
      <alignment vertical="center"/>
    </xf>
    <xf numFmtId="0" fontId="3" fillId="0" borderId="10"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3" xfId="5" applyFont="1" applyBorder="1" applyAlignment="1">
      <alignment horizontal="left" vertical="center"/>
    </xf>
    <xf numFmtId="0" fontId="3" fillId="0" borderId="11" xfId="5" applyFont="1" applyBorder="1">
      <alignment vertical="center"/>
    </xf>
    <xf numFmtId="0" fontId="3" fillId="0" borderId="11" xfId="5" applyFont="1" applyBorder="1" applyAlignment="1">
      <alignment horizontal="right" vertical="center"/>
    </xf>
    <xf numFmtId="0" fontId="3" fillId="0" borderId="11" xfId="5" applyFont="1" applyBorder="1" applyAlignment="1">
      <alignment horizontal="center" vertical="center"/>
    </xf>
    <xf numFmtId="0" fontId="3" fillId="0" borderId="40" xfId="5" applyFont="1" applyBorder="1">
      <alignment vertical="center"/>
    </xf>
    <xf numFmtId="0" fontId="10" fillId="0" borderId="5" xfId="0" applyFont="1" applyBorder="1">
      <alignment vertical="center"/>
    </xf>
    <xf numFmtId="0" fontId="3" fillId="0" borderId="16" xfId="0" applyFont="1" applyBorder="1" applyAlignment="1">
      <alignment horizontal="left" vertical="top"/>
    </xf>
    <xf numFmtId="0" fontId="3" fillId="0" borderId="4" xfId="0" applyFont="1" applyBorder="1" applyAlignment="1">
      <alignment horizontal="left" vertical="top"/>
    </xf>
    <xf numFmtId="0" fontId="3" fillId="0" borderId="16" xfId="0" applyFont="1" applyBorder="1">
      <alignment vertical="center"/>
    </xf>
    <xf numFmtId="0" fontId="3" fillId="0" borderId="17" xfId="0" applyFont="1" applyBorder="1">
      <alignment vertical="center"/>
    </xf>
    <xf numFmtId="0" fontId="3" fillId="0" borderId="123" xfId="0" applyFont="1" applyBorder="1">
      <alignment vertical="center"/>
    </xf>
    <xf numFmtId="0" fontId="3" fillId="0" borderId="4" xfId="0" applyFont="1" applyBorder="1" applyAlignment="1">
      <alignment horizontal="left" vertical="top" wrapText="1"/>
    </xf>
    <xf numFmtId="0" fontId="3" fillId="0" borderId="9" xfId="0" applyFont="1" applyBorder="1" applyAlignment="1">
      <alignment horizontal="left" vertical="top"/>
    </xf>
    <xf numFmtId="0" fontId="3" fillId="0" borderId="20" xfId="0" applyFont="1" applyBorder="1" applyAlignment="1">
      <alignment horizontal="left" vertical="top"/>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29" xfId="0" applyFont="1" applyBorder="1" applyAlignment="1">
      <alignment horizontal="left" vertical="top" wrapText="1"/>
    </xf>
    <xf numFmtId="0" fontId="3" fillId="0" borderId="30" xfId="5" applyFont="1" applyBorder="1" applyAlignment="1">
      <alignment horizontal="left" vertical="center"/>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5" fillId="5" borderId="30" xfId="0" applyFont="1" applyFill="1" applyBorder="1" applyAlignment="1" applyProtection="1">
      <alignment horizontal="center" vertical="center" wrapText="1"/>
      <protection locked="0"/>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3" fillId="0" borderId="5" xfId="0" applyFont="1" applyBorder="1" applyAlignment="1">
      <alignment horizontal="left" vertical="center" wrapText="1"/>
    </xf>
    <xf numFmtId="0" fontId="5" fillId="0" borderId="111" xfId="0" applyFont="1" applyBorder="1" applyAlignment="1">
      <alignment horizontal="center" vertical="center" shrinkToFit="1"/>
    </xf>
    <xf numFmtId="0" fontId="9" fillId="0" borderId="0" xfId="0" applyFont="1">
      <alignment vertical="center"/>
    </xf>
    <xf numFmtId="0" fontId="29" fillId="0" borderId="0" xfId="0" applyFont="1">
      <alignment vertical="center"/>
    </xf>
    <xf numFmtId="0" fontId="29" fillId="0" borderId="6" xfId="0" applyFont="1" applyBorder="1" applyAlignment="1">
      <alignment vertical="top" textRotation="255"/>
    </xf>
    <xf numFmtId="0" fontId="0" fillId="0" borderId="11" xfId="5" applyFont="1" applyBorder="1" applyAlignment="1">
      <alignment horizontal="center" vertical="center"/>
    </xf>
    <xf numFmtId="0" fontId="0" fillId="0" borderId="9" xfId="5" applyFont="1" applyBorder="1" applyAlignment="1">
      <alignment horizontal="center" vertical="center"/>
    </xf>
    <xf numFmtId="0" fontId="5" fillId="0" borderId="13" xfId="0" applyFont="1" applyBorder="1" applyAlignment="1">
      <alignment horizontal="right" vertical="center" wrapText="1"/>
    </xf>
    <xf numFmtId="0" fontId="5" fillId="5" borderId="13" xfId="0" applyFont="1" applyFill="1" applyBorder="1" applyAlignment="1" applyProtection="1">
      <alignment horizontal="center" vertical="center" wrapText="1"/>
      <protection locked="0"/>
    </xf>
    <xf numFmtId="0" fontId="26" fillId="0" borderId="120" xfId="0" applyFont="1" applyBorder="1" applyAlignment="1">
      <alignment vertical="center" wrapText="1"/>
    </xf>
    <xf numFmtId="0" fontId="26" fillId="0" borderId="111" xfId="0" applyFont="1" applyBorder="1" applyAlignment="1">
      <alignment vertical="center" wrapText="1"/>
    </xf>
    <xf numFmtId="0" fontId="5" fillId="5" borderId="3" xfId="0" applyFont="1" applyFill="1" applyBorder="1" applyAlignment="1" applyProtection="1">
      <alignment vertical="center" wrapText="1"/>
      <protection locked="0"/>
    </xf>
    <xf numFmtId="0" fontId="5" fillId="0" borderId="95" xfId="0" applyFont="1" applyBorder="1">
      <alignment vertical="center"/>
    </xf>
    <xf numFmtId="0" fontId="8" fillId="0" borderId="23" xfId="0" applyFont="1" applyBorder="1" applyAlignment="1">
      <alignment horizontal="right" vertical="center"/>
    </xf>
    <xf numFmtId="0" fontId="29" fillId="0" borderId="15" xfId="0" applyFont="1" applyBorder="1">
      <alignment vertical="center"/>
    </xf>
    <xf numFmtId="0" fontId="0" fillId="0" borderId="39" xfId="0" applyBorder="1" applyAlignment="1">
      <alignment vertical="top" textRotation="255"/>
    </xf>
    <xf numFmtId="0" fontId="3" fillId="0" borderId="9" xfId="0" applyFont="1" applyBorder="1" applyAlignment="1">
      <alignment horizontal="center" vertical="center" textRotation="255" shrinkToFit="1"/>
    </xf>
    <xf numFmtId="0" fontId="5" fillId="5" borderId="2"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3" fillId="0" borderId="120" xfId="0" applyFont="1" applyBorder="1" applyAlignment="1">
      <alignment horizontal="right" vertical="center" wrapText="1"/>
    </xf>
    <xf numFmtId="0" fontId="7" fillId="0" borderId="40"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9" xfId="0" applyFont="1" applyBorder="1" applyAlignment="1">
      <alignment horizontal="left" vertical="center" wrapText="1"/>
    </xf>
    <xf numFmtId="0" fontId="7" fillId="0" borderId="12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25" xfId="0" applyFont="1" applyBorder="1" applyAlignment="1">
      <alignment horizontal="center" vertical="center" wrapText="1"/>
    </xf>
    <xf numFmtId="0" fontId="23" fillId="0" borderId="27" xfId="0" applyFont="1" applyBorder="1" applyProtection="1">
      <alignment vertical="center"/>
      <protection locked="0"/>
    </xf>
    <xf numFmtId="0" fontId="3" fillId="14" borderId="29" xfId="5" applyFont="1" applyFill="1" applyBorder="1">
      <alignment vertical="center"/>
    </xf>
    <xf numFmtId="0" fontId="3" fillId="14" borderId="2" xfId="5" applyFont="1" applyFill="1" applyBorder="1">
      <alignment vertical="center"/>
    </xf>
    <xf numFmtId="2" fontId="3" fillId="14" borderId="2" xfId="5" applyNumberFormat="1" applyFont="1" applyFill="1" applyBorder="1">
      <alignment vertical="center"/>
    </xf>
    <xf numFmtId="0" fontId="3" fillId="14" borderId="27" xfId="5" applyFont="1" applyFill="1" applyBorder="1">
      <alignment vertical="center"/>
    </xf>
    <xf numFmtId="0" fontId="3" fillId="0" borderId="3" xfId="5" applyFont="1" applyBorder="1" applyAlignment="1">
      <alignment horizontal="left" vertical="center"/>
    </xf>
    <xf numFmtId="0" fontId="4" fillId="5" borderId="2" xfId="0" applyFont="1" applyFill="1" applyBorder="1" applyAlignment="1" applyProtection="1">
      <alignment horizontal="center" vertical="center"/>
      <protection locked="0"/>
    </xf>
    <xf numFmtId="0" fontId="7" fillId="0" borderId="5" xfId="5" applyFont="1" applyBorder="1">
      <alignment vertical="center"/>
    </xf>
    <xf numFmtId="0" fontId="3" fillId="0" borderId="29" xfId="0" applyFont="1" applyBorder="1" applyAlignment="1">
      <alignment vertical="top" wrapText="1"/>
    </xf>
    <xf numFmtId="0" fontId="3" fillId="0" borderId="14" xfId="0" applyFont="1" applyBorder="1" applyAlignment="1">
      <alignment vertical="top" wrapText="1"/>
    </xf>
    <xf numFmtId="0" fontId="7" fillId="0" borderId="30" xfId="5" applyFont="1" applyBorder="1">
      <alignment vertical="center"/>
    </xf>
    <xf numFmtId="0" fontId="10" fillId="0" borderId="26" xfId="0" applyFont="1" applyBorder="1">
      <alignment vertical="center"/>
    </xf>
    <xf numFmtId="0" fontId="3" fillId="0" borderId="26" xfId="5" applyFont="1" applyBorder="1" applyAlignment="1">
      <alignment horizontal="center" vertical="center"/>
    </xf>
    <xf numFmtId="0" fontId="3" fillId="0" borderId="31" xfId="5" applyFont="1" applyBorder="1" applyAlignment="1">
      <alignment horizontal="right" vertical="center"/>
    </xf>
    <xf numFmtId="0" fontId="16" fillId="0" borderId="0" xfId="2" applyFont="1" applyAlignment="1">
      <alignment horizontal="center" vertical="center"/>
    </xf>
    <xf numFmtId="0" fontId="16" fillId="0" borderId="0" xfId="0" quotePrefix="1" applyFont="1">
      <alignment vertical="center"/>
    </xf>
    <xf numFmtId="0" fontId="15" fillId="0" borderId="122" xfId="2" applyFont="1" applyBorder="1" applyAlignment="1">
      <alignment horizontal="center" vertical="center" textRotation="90" wrapText="1"/>
    </xf>
    <xf numFmtId="0" fontId="15" fillId="0" borderId="47" xfId="2" applyFont="1" applyBorder="1">
      <alignment vertical="center"/>
    </xf>
    <xf numFmtId="0" fontId="7" fillId="0" borderId="5" xfId="5" applyFont="1" applyBorder="1" applyAlignment="1">
      <alignment horizontal="left" vertical="center"/>
    </xf>
    <xf numFmtId="0" fontId="3" fillId="0" borderId="26" xfId="5" applyFont="1" applyBorder="1" applyAlignment="1" applyProtection="1">
      <alignment vertical="center" shrinkToFit="1"/>
      <protection locked="0"/>
    </xf>
    <xf numFmtId="0" fontId="3" fillId="0" borderId="67"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5" xfId="5" applyFont="1" applyBorder="1" applyAlignment="1">
      <alignment horizontal="right" vertical="center"/>
    </xf>
    <xf numFmtId="0" fontId="10" fillId="0" borderId="9" xfId="0" applyFont="1" applyBorder="1">
      <alignment vertical="center"/>
    </xf>
    <xf numFmtId="0" fontId="3" fillId="0" borderId="36" xfId="5" applyFont="1" applyBorder="1">
      <alignment vertical="center"/>
    </xf>
    <xf numFmtId="0" fontId="7" fillId="0" borderId="30" xfId="5" applyFont="1" applyBorder="1" applyAlignment="1">
      <alignment horizontal="left" vertical="center"/>
    </xf>
    <xf numFmtId="0" fontId="3" fillId="0" borderId="4" xfId="5" applyFont="1" applyBorder="1">
      <alignment vertical="center"/>
    </xf>
    <xf numFmtId="0" fontId="3" fillId="0" borderId="4" xfId="5" applyFont="1" applyBorder="1" applyAlignment="1">
      <alignment horizontal="left" vertical="center"/>
    </xf>
    <xf numFmtId="0" fontId="3" fillId="0" borderId="24" xfId="5" applyFont="1" applyBorder="1">
      <alignment vertical="center"/>
    </xf>
    <xf numFmtId="0" fontId="5" fillId="5" borderId="110" xfId="0" applyFont="1" applyFill="1" applyBorder="1" applyAlignment="1" applyProtection="1">
      <alignment horizontal="center" vertical="center" wrapText="1"/>
      <protection locked="0"/>
    </xf>
    <xf numFmtId="0" fontId="5" fillId="15" borderId="12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112"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123" xfId="0" applyFont="1" applyFill="1" applyBorder="1" applyAlignment="1">
      <alignment horizontal="center" vertical="center" wrapText="1"/>
    </xf>
    <xf numFmtId="0" fontId="4" fillId="2" borderId="25" xfId="0" applyFont="1" applyFill="1" applyBorder="1" applyAlignment="1" applyProtection="1">
      <alignment horizontal="center" vertical="center"/>
      <protection locked="0"/>
    </xf>
    <xf numFmtId="0" fontId="21" fillId="2" borderId="85" xfId="0" applyFont="1" applyFill="1" applyBorder="1" applyAlignment="1" applyProtection="1">
      <alignment horizontal="center" vertical="center"/>
      <protection locked="0"/>
    </xf>
    <xf numFmtId="0" fontId="21" fillId="2" borderId="119"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4" fillId="2" borderId="43"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6" fillId="0" borderId="0" xfId="0" applyFont="1" applyAlignment="1">
      <alignment horizontal="center" textRotation="90" wrapText="1"/>
    </xf>
    <xf numFmtId="0" fontId="16" fillId="0" borderId="0" xfId="0" applyFont="1" applyAlignment="1">
      <alignment horizontal="center" vertical="center" wrapText="1"/>
    </xf>
    <xf numFmtId="179" fontId="17" fillId="0" borderId="0" xfId="1" applyNumberFormat="1" applyFont="1" applyFill="1" applyBorder="1" applyAlignment="1" applyProtection="1">
      <alignment vertical="center" wrapText="1"/>
    </xf>
    <xf numFmtId="179" fontId="17" fillId="0" borderId="0" xfId="1" applyNumberFormat="1" applyFont="1" applyFill="1" applyBorder="1" applyAlignment="1" applyProtection="1">
      <alignment horizontal="center" vertical="center" wrapText="1"/>
    </xf>
    <xf numFmtId="0" fontId="16" fillId="0" borderId="0" xfId="0" applyFont="1" applyAlignment="1">
      <alignment vertical="center" wrapText="1"/>
    </xf>
    <xf numFmtId="0" fontId="19" fillId="0" borderId="0" xfId="0" applyFont="1" applyAlignment="1">
      <alignment horizontal="left" vertical="center" indent="1"/>
    </xf>
    <xf numFmtId="0" fontId="16" fillId="0" borderId="0" xfId="0" applyFont="1" applyAlignment="1">
      <alignment horizontal="left" vertical="center" indent="1"/>
    </xf>
    <xf numFmtId="0" fontId="17" fillId="0" borderId="0" xfId="0" applyFont="1" applyAlignment="1" applyProtection="1">
      <alignment horizontal="center" vertical="center"/>
      <protection locked="0"/>
    </xf>
    <xf numFmtId="177" fontId="17" fillId="0" borderId="14" xfId="0" applyNumberFormat="1" applyFont="1" applyBorder="1" applyAlignment="1">
      <alignment horizontal="center" vertical="center"/>
    </xf>
    <xf numFmtId="177" fontId="17" fillId="0" borderId="0" xfId="0" applyNumberFormat="1" applyFont="1" applyAlignment="1">
      <alignment horizontal="center" vertical="center"/>
    </xf>
    <xf numFmtId="177" fontId="17" fillId="0" borderId="6" xfId="0" applyNumberFormat="1" applyFont="1" applyBorder="1" applyAlignment="1">
      <alignment horizontal="center" vertical="center"/>
    </xf>
    <xf numFmtId="0" fontId="17" fillId="4" borderId="135" xfId="0" applyFont="1" applyFill="1" applyBorder="1">
      <alignment vertical="center"/>
    </xf>
    <xf numFmtId="0" fontId="17" fillId="6" borderId="136" xfId="0" applyFont="1" applyFill="1" applyBorder="1">
      <alignment vertical="center"/>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6" fillId="0" borderId="0" xfId="0" applyFont="1" applyAlignment="1">
      <alignment horizontal="center" vertical="center"/>
    </xf>
    <xf numFmtId="0" fontId="21" fillId="2" borderId="25" xfId="0" applyFont="1" applyFill="1" applyBorder="1" applyAlignment="1" applyProtection="1">
      <alignment horizontal="center" vertical="center"/>
      <protection locked="0"/>
    </xf>
    <xf numFmtId="178" fontId="17" fillId="0" borderId="0" xfId="0" applyNumberFormat="1" applyFont="1" applyAlignment="1">
      <alignment horizontal="center" vertical="center"/>
    </xf>
    <xf numFmtId="178" fontId="17" fillId="12" borderId="52" xfId="0" applyNumberFormat="1" applyFont="1" applyFill="1" applyBorder="1" applyAlignment="1" applyProtection="1">
      <alignment horizontal="center" vertical="center"/>
      <protection locked="0"/>
    </xf>
    <xf numFmtId="40" fontId="17" fillId="0" borderId="0" xfId="1" applyNumberFormat="1" applyFont="1" applyFill="1" applyBorder="1" applyAlignment="1" applyProtection="1">
      <alignment horizontal="center" vertical="center" wrapText="1"/>
    </xf>
    <xf numFmtId="4" fontId="17" fillId="0" borderId="0" xfId="1" applyNumberFormat="1" applyFont="1" applyFill="1" applyBorder="1" applyAlignment="1" applyProtection="1">
      <alignment vertical="center"/>
    </xf>
    <xf numFmtId="40" fontId="19" fillId="0" borderId="0" xfId="1" applyNumberFormat="1" applyFont="1" applyFill="1" applyBorder="1" applyAlignment="1" applyProtection="1">
      <alignment horizontal="center" vertical="center"/>
    </xf>
    <xf numFmtId="9" fontId="17" fillId="0" borderId="0" xfId="1" applyNumberFormat="1" applyFont="1" applyFill="1" applyBorder="1" applyAlignment="1" applyProtection="1">
      <alignment vertical="center"/>
    </xf>
    <xf numFmtId="40" fontId="17" fillId="0" borderId="0" xfId="1" applyNumberFormat="1" applyFont="1" applyFill="1" applyBorder="1" applyAlignment="1" applyProtection="1">
      <alignment vertical="center"/>
    </xf>
    <xf numFmtId="40" fontId="19" fillId="0" borderId="0"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wrapText="1"/>
    </xf>
    <xf numFmtId="176" fontId="17" fillId="0" borderId="0" xfId="1" applyNumberFormat="1" applyFont="1" applyFill="1" applyBorder="1" applyAlignment="1" applyProtection="1">
      <alignment vertical="center" wrapText="1"/>
    </xf>
    <xf numFmtId="0" fontId="16" fillId="0" borderId="0" xfId="0" applyFont="1" applyAlignment="1">
      <alignment horizontal="center" wrapText="1"/>
    </xf>
    <xf numFmtId="40" fontId="17" fillId="0" borderId="118" xfId="1" applyNumberFormat="1" applyFont="1" applyFill="1" applyBorder="1" applyAlignment="1" applyProtection="1">
      <alignment vertical="center" wrapText="1"/>
    </xf>
    <xf numFmtId="9" fontId="17" fillId="0" borderId="118" xfId="1" applyNumberFormat="1" applyFont="1" applyFill="1" applyBorder="1" applyAlignment="1" applyProtection="1">
      <alignment vertical="center"/>
    </xf>
    <xf numFmtId="0" fontId="4" fillId="2" borderId="41"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0" fillId="8" borderId="0" xfId="0" applyFill="1">
      <alignment vertical="center"/>
    </xf>
    <xf numFmtId="0" fontId="15" fillId="0" borderId="113" xfId="0" applyFont="1" applyBorder="1" applyAlignment="1">
      <alignment horizontal="center" vertical="center"/>
    </xf>
    <xf numFmtId="0" fontId="15" fillId="0" borderId="109" xfId="0" applyFont="1" applyBorder="1" applyAlignment="1">
      <alignment horizontal="center" vertical="center" wrapText="1"/>
    </xf>
    <xf numFmtId="0" fontId="15" fillId="0" borderId="109" xfId="0" applyFont="1" applyBorder="1" applyAlignment="1">
      <alignment horizontal="center" vertical="center"/>
    </xf>
    <xf numFmtId="0" fontId="15" fillId="0" borderId="112" xfId="0" applyFont="1" applyBorder="1" applyAlignment="1">
      <alignment horizontal="center" vertical="center"/>
    </xf>
    <xf numFmtId="0" fontId="15" fillId="0" borderId="110" xfId="0" applyFont="1" applyBorder="1" applyAlignment="1">
      <alignment horizontal="center" vertical="center" wrapText="1"/>
    </xf>
    <xf numFmtId="9" fontId="15" fillId="10" borderId="131" xfId="0" applyNumberFormat="1" applyFont="1" applyFill="1" applyBorder="1" applyAlignment="1">
      <alignment horizontal="center" vertical="center"/>
    </xf>
    <xf numFmtId="0" fontId="21" fillId="5" borderId="79"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33" fillId="0" borderId="0" xfId="0" applyFont="1">
      <alignment vertical="center"/>
    </xf>
    <xf numFmtId="2" fontId="17" fillId="12" borderId="52" xfId="0" applyNumberFormat="1" applyFont="1" applyFill="1" applyBorder="1" applyAlignment="1" applyProtection="1">
      <alignment horizontal="center" vertical="center"/>
      <protection locked="0"/>
    </xf>
    <xf numFmtId="0" fontId="21" fillId="2" borderId="62" xfId="0" applyFont="1" applyFill="1" applyBorder="1" applyAlignment="1" applyProtection="1">
      <alignment horizontal="center" vertical="center"/>
      <protection locked="0"/>
    </xf>
    <xf numFmtId="0" fontId="21" fillId="5" borderId="164" xfId="0" applyFont="1" applyFill="1" applyBorder="1" applyAlignment="1" applyProtection="1">
      <alignment horizontal="center" vertical="center"/>
      <protection locked="0"/>
    </xf>
    <xf numFmtId="0" fontId="21" fillId="2" borderId="164" xfId="0" applyFont="1" applyFill="1" applyBorder="1" applyAlignment="1" applyProtection="1">
      <alignment horizontal="center" vertical="center"/>
      <protection locked="0"/>
    </xf>
    <xf numFmtId="0" fontId="21" fillId="2" borderId="165" xfId="0" applyFont="1" applyFill="1" applyBorder="1" applyAlignment="1" applyProtection="1">
      <alignment horizontal="center" vertical="center"/>
      <protection locked="0"/>
    </xf>
    <xf numFmtId="178" fontId="17" fillId="12" borderId="34" xfId="0" applyNumberFormat="1" applyFont="1" applyFill="1" applyBorder="1" applyAlignment="1" applyProtection="1">
      <alignment horizontal="center" vertical="center"/>
      <protection locked="0"/>
    </xf>
    <xf numFmtId="0" fontId="17" fillId="0" borderId="80" xfId="0" applyFont="1" applyBorder="1">
      <alignment vertical="center"/>
    </xf>
    <xf numFmtId="0" fontId="17" fillId="0" borderId="40" xfId="0" applyFont="1" applyBorder="1" applyAlignment="1">
      <alignment horizontal="center" textRotation="90"/>
    </xf>
    <xf numFmtId="2" fontId="17" fillId="12" borderId="34" xfId="0" applyNumberFormat="1" applyFont="1" applyFill="1" applyBorder="1" applyAlignment="1" applyProtection="1">
      <alignment horizontal="center" vertical="center"/>
      <protection locked="0"/>
    </xf>
    <xf numFmtId="0" fontId="21" fillId="2" borderId="77" xfId="0" applyFont="1" applyFill="1" applyBorder="1" applyAlignment="1" applyProtection="1">
      <alignment horizontal="center" vertical="center"/>
      <protection locked="0"/>
    </xf>
    <xf numFmtId="0" fontId="21" fillId="2" borderId="78" xfId="0" applyFont="1" applyFill="1" applyBorder="1" applyAlignment="1" applyProtection="1">
      <alignment horizontal="center" vertical="center"/>
      <protection locked="0"/>
    </xf>
    <xf numFmtId="0" fontId="21" fillId="2" borderId="116" xfId="0" applyFont="1" applyFill="1" applyBorder="1" applyAlignment="1" applyProtection="1">
      <alignment horizontal="center" vertical="center"/>
      <protection locked="0"/>
    </xf>
    <xf numFmtId="0" fontId="21" fillId="2" borderId="166" xfId="0" applyFont="1" applyFill="1" applyBorder="1" applyAlignment="1" applyProtection="1">
      <alignment horizontal="center" vertical="center"/>
      <protection locked="0"/>
    </xf>
    <xf numFmtId="0" fontId="17" fillId="0" borderId="90" xfId="0" applyFont="1" applyBorder="1">
      <alignment vertical="center"/>
    </xf>
    <xf numFmtId="0" fontId="17" fillId="0" borderId="0" xfId="0" applyFont="1" applyAlignment="1">
      <alignment horizontal="center" textRotation="90"/>
    </xf>
    <xf numFmtId="0" fontId="21" fillId="2" borderId="52"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178" fontId="17" fillId="0" borderId="52" xfId="0" applyNumberFormat="1" applyFont="1" applyBorder="1" applyAlignment="1">
      <alignment horizontal="center" vertical="center"/>
    </xf>
    <xf numFmtId="178" fontId="17" fillId="0" borderId="34" xfId="0" applyNumberFormat="1" applyFont="1" applyBorder="1" applyAlignment="1">
      <alignment horizontal="center" vertical="center"/>
    </xf>
    <xf numFmtId="0" fontId="17" fillId="12" borderId="56" xfId="0" applyFont="1" applyFill="1" applyBorder="1" applyAlignment="1" applyProtection="1">
      <alignment horizontal="center" vertical="center"/>
      <protection locked="0"/>
    </xf>
    <xf numFmtId="0" fontId="17" fillId="12" borderId="57" xfId="0" applyFont="1" applyFill="1" applyBorder="1" applyAlignment="1" applyProtection="1">
      <alignment horizontal="center" vertical="center"/>
      <protection locked="0"/>
    </xf>
    <xf numFmtId="178" fontId="17" fillId="12" borderId="57" xfId="0" applyNumberFormat="1" applyFont="1" applyFill="1" applyBorder="1" applyAlignment="1" applyProtection="1">
      <alignment horizontal="center" vertical="center"/>
      <protection locked="0"/>
    </xf>
    <xf numFmtId="180" fontId="17" fillId="12" borderId="57" xfId="0" applyNumberFormat="1" applyFont="1" applyFill="1" applyBorder="1" applyAlignment="1" applyProtection="1">
      <alignment horizontal="center" vertical="center"/>
      <protection locked="0"/>
    </xf>
    <xf numFmtId="180" fontId="17" fillId="12" borderId="77" xfId="0" applyNumberFormat="1" applyFont="1" applyFill="1" applyBorder="1" applyAlignment="1" applyProtection="1">
      <alignment horizontal="center" vertical="center"/>
      <protection locked="0"/>
    </xf>
    <xf numFmtId="180" fontId="17" fillId="12" borderId="56" xfId="0" applyNumberFormat="1" applyFont="1" applyFill="1" applyBorder="1" applyAlignment="1" applyProtection="1">
      <alignment horizontal="center" vertical="center"/>
      <protection locked="0"/>
    </xf>
    <xf numFmtId="185" fontId="17" fillId="12" borderId="56" xfId="0" applyNumberFormat="1" applyFont="1" applyFill="1" applyBorder="1" applyProtection="1">
      <alignment vertical="center"/>
      <protection locked="0"/>
    </xf>
    <xf numFmtId="185" fontId="17" fillId="12" borderId="57" xfId="0" applyNumberFormat="1" applyFont="1" applyFill="1" applyBorder="1" applyProtection="1">
      <alignment vertical="center"/>
      <protection locked="0"/>
    </xf>
    <xf numFmtId="177" fontId="17" fillId="12" borderId="57" xfId="0" applyNumberFormat="1" applyFont="1" applyFill="1" applyBorder="1" applyAlignment="1" applyProtection="1">
      <alignment horizontal="center" vertical="center"/>
      <protection locked="0"/>
    </xf>
    <xf numFmtId="185" fontId="17" fillId="12" borderId="62" xfId="0" applyNumberFormat="1" applyFont="1" applyFill="1" applyBorder="1" applyProtection="1">
      <alignment vertical="center"/>
      <protection locked="0"/>
    </xf>
    <xf numFmtId="185" fontId="17" fillId="12" borderId="165" xfId="0" applyNumberFormat="1" applyFont="1" applyFill="1" applyBorder="1" applyProtection="1">
      <alignment vertical="center"/>
      <protection locked="0"/>
    </xf>
    <xf numFmtId="177" fontId="17" fillId="12" borderId="165" xfId="0" applyNumberFormat="1" applyFont="1" applyFill="1" applyBorder="1" applyAlignment="1" applyProtection="1">
      <alignment horizontal="center" vertical="center"/>
      <protection locked="0"/>
    </xf>
    <xf numFmtId="0" fontId="34" fillId="0" borderId="51" xfId="0" applyFont="1" applyBorder="1" applyAlignment="1">
      <alignment horizontal="center" vertical="center"/>
    </xf>
    <xf numFmtId="0" fontId="34" fillId="0" borderId="67" xfId="0" applyFont="1" applyBorder="1" applyAlignment="1">
      <alignment horizontal="center" vertical="center"/>
    </xf>
    <xf numFmtId="0" fontId="34" fillId="0" borderId="163" xfId="0" applyFont="1" applyBorder="1" applyAlignment="1">
      <alignment horizontal="center" vertical="center"/>
    </xf>
    <xf numFmtId="0" fontId="4" fillId="2" borderId="30" xfId="0" applyFont="1" applyFill="1" applyBorder="1" applyAlignment="1" applyProtection="1">
      <alignment horizontal="center" vertical="center"/>
      <protection locked="0"/>
    </xf>
    <xf numFmtId="0" fontId="3" fillId="0" borderId="26" xfId="5" applyFont="1" applyBorder="1" applyAlignment="1">
      <alignment horizontal="left" vertical="center"/>
    </xf>
    <xf numFmtId="0" fontId="4" fillId="2" borderId="26" xfId="0" applyFont="1" applyFill="1" applyBorder="1" applyAlignment="1" applyProtection="1">
      <alignment horizontal="center" vertical="center"/>
      <protection locked="0"/>
    </xf>
    <xf numFmtId="0" fontId="23" fillId="0" borderId="5" xfId="0" applyFont="1" applyBorder="1" applyAlignment="1">
      <alignment vertical="center" wrapText="1"/>
    </xf>
    <xf numFmtId="0" fontId="15" fillId="0" borderId="130" xfId="0" applyFont="1" applyBorder="1" applyAlignment="1">
      <alignment horizontal="center" vertical="center"/>
    </xf>
    <xf numFmtId="9" fontId="15" fillId="10" borderId="143" xfId="0" applyNumberFormat="1" applyFont="1" applyFill="1" applyBorder="1" applyAlignment="1">
      <alignment horizontal="center" vertical="center"/>
    </xf>
    <xf numFmtId="0" fontId="21" fillId="2" borderId="18"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17" fillId="0" borderId="95" xfId="0" applyFont="1" applyBorder="1">
      <alignment vertical="center"/>
    </xf>
    <xf numFmtId="0" fontId="17" fillId="0" borderId="39" xfId="0" applyFont="1" applyBorder="1">
      <alignment vertical="center"/>
    </xf>
    <xf numFmtId="0" fontId="17" fillId="0" borderId="67" xfId="0" applyFont="1" applyBorder="1">
      <alignment vertical="center"/>
    </xf>
    <xf numFmtId="0" fontId="16" fillId="12" borderId="79" xfId="0" applyFont="1" applyFill="1" applyBorder="1" applyAlignment="1" applyProtection="1">
      <alignment horizontal="center" vertical="center"/>
      <protection locked="0"/>
    </xf>
    <xf numFmtId="0" fontId="16" fillId="12" borderId="164" xfId="0" applyFont="1" applyFill="1" applyBorder="1" applyAlignment="1" applyProtection="1">
      <alignment horizontal="center" vertical="center"/>
      <protection locked="0"/>
    </xf>
    <xf numFmtId="0" fontId="16" fillId="12" borderId="77" xfId="0" applyFont="1" applyFill="1" applyBorder="1" applyAlignment="1" applyProtection="1">
      <alignment horizontal="center" vertical="center"/>
      <protection locked="0"/>
    </xf>
    <xf numFmtId="0" fontId="16" fillId="12" borderId="166" xfId="0" applyFont="1" applyFill="1" applyBorder="1" applyAlignment="1" applyProtection="1">
      <alignment horizontal="center" vertical="center"/>
      <protection locked="0"/>
    </xf>
    <xf numFmtId="0" fontId="3" fillId="0" borderId="0" xfId="0" applyFont="1" applyAlignment="1">
      <alignment horizontal="left" vertical="top" wrapText="1"/>
    </xf>
    <xf numFmtId="0" fontId="3" fillId="14" borderId="0" xfId="5" applyFont="1" applyFill="1">
      <alignment vertical="center"/>
    </xf>
    <xf numFmtId="2" fontId="3" fillId="14" borderId="0" xfId="5" applyNumberFormat="1" applyFont="1" applyFill="1">
      <alignment vertical="center"/>
    </xf>
    <xf numFmtId="0" fontId="3" fillId="0" borderId="11" xfId="5" applyFont="1" applyBorder="1" applyAlignment="1">
      <alignment horizontal="left" vertical="center"/>
    </xf>
    <xf numFmtId="0" fontId="3" fillId="0" borderId="11" xfId="5" applyFont="1" applyBorder="1" applyAlignment="1" applyProtection="1">
      <alignment vertical="center" shrinkToFit="1"/>
      <protection locked="0"/>
    </xf>
    <xf numFmtId="0" fontId="7" fillId="0" borderId="2" xfId="5" applyFont="1" applyBorder="1">
      <alignment vertical="center"/>
    </xf>
    <xf numFmtId="0" fontId="3" fillId="0" borderId="2" xfId="5" applyFont="1" applyBorder="1" applyAlignment="1" applyProtection="1">
      <alignment vertical="center" shrinkToFit="1"/>
      <protection locked="0"/>
    </xf>
    <xf numFmtId="0" fontId="3" fillId="0" borderId="27" xfId="5" applyFont="1" applyBorder="1" applyAlignment="1">
      <alignment horizontal="left" vertical="center"/>
    </xf>
    <xf numFmtId="0" fontId="7" fillId="0" borderId="3" xfId="5" applyFont="1" applyBorder="1">
      <alignment vertical="center"/>
    </xf>
    <xf numFmtId="0" fontId="23" fillId="0" borderId="5" xfId="0" applyFont="1" applyBorder="1" applyAlignment="1">
      <alignment vertical="top" wrapText="1"/>
    </xf>
    <xf numFmtId="0" fontId="23" fillId="0" borderId="29"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3" fillId="0" borderId="40" xfId="5" applyFont="1" applyBorder="1" applyAlignment="1">
      <alignment horizontal="left" vertical="center"/>
    </xf>
    <xf numFmtId="0" fontId="7" fillId="0" borderId="9" xfId="5" applyFont="1" applyBorder="1">
      <alignment vertical="center"/>
    </xf>
    <xf numFmtId="0" fontId="3" fillId="0" borderId="9" xfId="5" applyFont="1" applyBorder="1" applyAlignment="1">
      <alignment horizontal="right" vertical="center"/>
    </xf>
    <xf numFmtId="0" fontId="3" fillId="0" borderId="9" xfId="5" applyFont="1" applyBorder="1" applyAlignment="1" applyProtection="1">
      <alignment vertical="center" shrinkToFit="1"/>
      <protection locked="0"/>
    </xf>
    <xf numFmtId="0" fontId="3" fillId="0" borderId="36" xfId="5" applyFont="1" applyBorder="1" applyAlignment="1">
      <alignment horizontal="left" vertical="center"/>
    </xf>
    <xf numFmtId="0" fontId="4" fillId="14" borderId="0" xfId="0" applyFont="1" applyFill="1" applyAlignment="1" applyProtection="1">
      <alignment horizontal="center" vertical="center"/>
      <protection locked="0"/>
    </xf>
    <xf numFmtId="0" fontId="3" fillId="14" borderId="0" xfId="0" applyFont="1" applyFill="1">
      <alignment vertical="center"/>
    </xf>
    <xf numFmtId="0" fontId="10" fillId="14" borderId="0" xfId="0" applyFont="1" applyFill="1">
      <alignment vertical="center"/>
    </xf>
    <xf numFmtId="0" fontId="3" fillId="0" borderId="0" xfId="5" applyFont="1" applyAlignment="1">
      <alignment vertical="center" shrinkToFit="1"/>
    </xf>
    <xf numFmtId="0" fontId="4" fillId="5" borderId="0" xfId="0" applyFont="1" applyFill="1" applyAlignment="1" applyProtection="1">
      <alignment horizontal="center" vertical="center"/>
      <protection locked="0"/>
    </xf>
    <xf numFmtId="0" fontId="23" fillId="0" borderId="0" xfId="0" applyFont="1" applyAlignment="1">
      <alignment vertical="top" wrapText="1"/>
    </xf>
    <xf numFmtId="0" fontId="7" fillId="0" borderId="0" xfId="5" applyFont="1" applyAlignment="1">
      <alignment horizontal="left" vertical="center"/>
    </xf>
    <xf numFmtId="0" fontId="7" fillId="0" borderId="0" xfId="5" applyFont="1">
      <alignment vertical="center"/>
    </xf>
    <xf numFmtId="0" fontId="12" fillId="0" borderId="0" xfId="5" applyFont="1">
      <alignment vertical="center"/>
    </xf>
    <xf numFmtId="0" fontId="4" fillId="0" borderId="0" xfId="0" applyFont="1" applyAlignment="1" applyProtection="1">
      <alignment horizontal="center" vertical="center"/>
      <protection locked="0"/>
    </xf>
    <xf numFmtId="0" fontId="3" fillId="0" borderId="0" xfId="5" applyFont="1" applyAlignment="1">
      <alignment vertical="top"/>
    </xf>
    <xf numFmtId="0" fontId="3" fillId="0" borderId="0" xfId="0" applyFont="1" applyAlignment="1">
      <alignment horizontal="left" vertical="center" wrapText="1"/>
    </xf>
    <xf numFmtId="0" fontId="0" fillId="0" borderId="0" xfId="0" applyAlignment="1">
      <alignment horizontal="center" vertical="top" textRotation="255"/>
    </xf>
    <xf numFmtId="0" fontId="3" fillId="0" borderId="0" xfId="0" applyFont="1" applyAlignment="1">
      <alignment horizontal="center" vertical="center" wrapText="1"/>
    </xf>
    <xf numFmtId="0" fontId="5" fillId="0" borderId="0" xfId="5" applyFont="1" applyAlignment="1">
      <alignment vertical="center" shrinkToFit="1"/>
    </xf>
    <xf numFmtId="0" fontId="23" fillId="0" borderId="0" xfId="0" applyFont="1" applyProtection="1">
      <alignment vertical="center"/>
      <protection locked="0"/>
    </xf>
    <xf numFmtId="0" fontId="5" fillId="0" borderId="0" xfId="5" applyFont="1" applyAlignment="1">
      <alignment vertical="center" wrapText="1" shrinkToFit="1"/>
    </xf>
    <xf numFmtId="0" fontId="8" fillId="0" borderId="0" xfId="0" applyFont="1">
      <alignment vertical="center"/>
    </xf>
    <xf numFmtId="0" fontId="8" fillId="0" borderId="0" xfId="0" applyFont="1" applyProtection="1">
      <alignment vertical="center"/>
      <protection locked="0"/>
    </xf>
    <xf numFmtId="0" fontId="5" fillId="0" borderId="0" xfId="5" applyFont="1" applyAlignment="1">
      <alignment horizontal="left" vertical="center" wrapText="1" shrinkToFit="1"/>
    </xf>
    <xf numFmtId="0" fontId="3" fillId="0" borderId="0" xfId="0" applyFont="1" applyAlignment="1">
      <alignment horizontal="center" vertical="center" textRotation="255" shrinkToFit="1"/>
    </xf>
    <xf numFmtId="0" fontId="3" fillId="0" borderId="0" xfId="5" applyFont="1" applyAlignment="1" applyProtection="1">
      <alignment vertical="center" shrinkToFit="1"/>
      <protection locked="0"/>
    </xf>
    <xf numFmtId="0" fontId="5" fillId="5" borderId="0" xfId="0" applyFont="1" applyFill="1" applyAlignment="1" applyProtection="1">
      <alignment horizontal="center" vertical="center" wrapText="1"/>
      <protection locked="0"/>
    </xf>
    <xf numFmtId="0" fontId="0" fillId="0" borderId="0" xfId="5" applyFont="1" applyAlignment="1">
      <alignment horizontal="center" vertical="center"/>
    </xf>
    <xf numFmtId="0" fontId="26" fillId="0" borderId="0" xfId="0" applyFont="1">
      <alignment vertical="center"/>
    </xf>
    <xf numFmtId="0" fontId="27" fillId="0" borderId="0" xfId="0" applyFont="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wrapText="1"/>
    </xf>
    <xf numFmtId="0" fontId="7" fillId="0" borderId="0" xfId="0" applyFont="1">
      <alignment vertical="center"/>
    </xf>
    <xf numFmtId="0" fontId="25" fillId="8" borderId="77" xfId="0" applyFont="1" applyFill="1" applyBorder="1" applyAlignment="1">
      <alignment horizontal="center" vertical="center"/>
    </xf>
    <xf numFmtId="0" fontId="25" fillId="8" borderId="166" xfId="0" applyFont="1" applyFill="1" applyBorder="1" applyAlignment="1">
      <alignment horizontal="center" vertical="center"/>
    </xf>
    <xf numFmtId="0" fontId="17" fillId="0" borderId="77" xfId="0" applyFont="1" applyBorder="1" applyAlignment="1">
      <alignment horizontal="center" vertical="center"/>
    </xf>
    <xf numFmtId="0" fontId="17" fillId="0" borderId="56" xfId="0" applyFont="1" applyBorder="1" applyAlignment="1">
      <alignment horizontal="center" vertical="center"/>
    </xf>
    <xf numFmtId="0" fontId="17" fillId="0" borderId="166" xfId="0" applyFont="1" applyBorder="1" applyAlignment="1">
      <alignment horizontal="center" vertical="center"/>
    </xf>
    <xf numFmtId="0" fontId="17" fillId="0" borderId="62" xfId="0" applyFont="1" applyBorder="1" applyAlignment="1">
      <alignment horizontal="center" vertical="center"/>
    </xf>
    <xf numFmtId="0" fontId="17" fillId="0" borderId="1" xfId="0" applyFont="1" applyBorder="1">
      <alignment vertical="center"/>
    </xf>
    <xf numFmtId="0" fontId="3" fillId="0" borderId="1" xfId="0" applyFont="1" applyBorder="1" applyAlignment="1">
      <alignment horizontal="right" vertical="center"/>
    </xf>
    <xf numFmtId="0" fontId="3" fillId="0" borderId="15" xfId="0" applyFont="1" applyBorder="1" applyAlignment="1">
      <alignment horizontal="left" vertical="center"/>
    </xf>
    <xf numFmtId="0" fontId="17" fillId="0" borderId="52" xfId="0" applyFont="1" applyBorder="1">
      <alignment vertical="center"/>
    </xf>
    <xf numFmtId="0" fontId="17" fillId="0" borderId="42" xfId="0" applyFont="1" applyBorder="1">
      <alignment vertical="center"/>
    </xf>
    <xf numFmtId="0" fontId="17" fillId="0" borderId="15" xfId="0" applyFont="1" applyBorder="1">
      <alignment vertical="center"/>
    </xf>
    <xf numFmtId="0" fontId="17" fillId="0" borderId="11" xfId="0" applyFont="1" applyBorder="1">
      <alignment vertical="center"/>
    </xf>
    <xf numFmtId="0" fontId="19" fillId="0" borderId="11" xfId="0" applyFont="1" applyBorder="1" applyAlignment="1">
      <alignment vertical="center" wrapText="1"/>
    </xf>
    <xf numFmtId="0" fontId="16" fillId="0" borderId="11" xfId="0" applyFont="1" applyBorder="1" applyAlignment="1">
      <alignment horizontal="center" vertical="center"/>
    </xf>
    <xf numFmtId="0" fontId="16" fillId="0" borderId="19" xfId="0" applyFont="1" applyBorder="1" applyAlignment="1">
      <alignment horizontal="center" vertical="center"/>
    </xf>
    <xf numFmtId="0" fontId="19" fillId="0" borderId="0" xfId="0" applyFont="1" applyAlignment="1">
      <alignment vertical="center" wrapText="1"/>
    </xf>
    <xf numFmtId="0" fontId="17" fillId="0" borderId="9" xfId="0" applyFont="1" applyBorder="1">
      <alignment vertical="center"/>
    </xf>
    <xf numFmtId="0" fontId="20" fillId="0" borderId="9" xfId="0" applyFont="1" applyBorder="1" applyAlignment="1">
      <alignment vertical="center" wrapText="1"/>
    </xf>
    <xf numFmtId="0" fontId="16" fillId="0" borderId="9" xfId="0" applyFont="1" applyBorder="1" applyAlignment="1">
      <alignment horizontal="center" vertical="center"/>
    </xf>
    <xf numFmtId="0" fontId="21" fillId="8" borderId="9" xfId="0" applyFont="1" applyFill="1" applyBorder="1" applyAlignment="1">
      <alignment horizontal="center" vertical="center"/>
    </xf>
    <xf numFmtId="0" fontId="16" fillId="0" borderId="9" xfId="0" applyFont="1" applyBorder="1">
      <alignment vertical="center"/>
    </xf>
    <xf numFmtId="0" fontId="24" fillId="0" borderId="9" xfId="0" applyFont="1" applyBorder="1">
      <alignment vertical="center"/>
    </xf>
    <xf numFmtId="0" fontId="17" fillId="0" borderId="21" xfId="0" applyFont="1" applyBorder="1">
      <alignment vertical="center"/>
    </xf>
    <xf numFmtId="0" fontId="16" fillId="0" borderId="11" xfId="0" applyFont="1" applyBorder="1">
      <alignment vertical="center"/>
    </xf>
    <xf numFmtId="0" fontId="17" fillId="0" borderId="19" xfId="0" applyFont="1" applyBorder="1">
      <alignment vertical="center"/>
    </xf>
    <xf numFmtId="0" fontId="24" fillId="0" borderId="0" xfId="0" applyFont="1">
      <alignment vertical="center"/>
    </xf>
    <xf numFmtId="180" fontId="16" fillId="0" borderId="0" xfId="0" applyNumberFormat="1" applyFont="1" applyAlignment="1">
      <alignment horizontal="center" wrapText="1"/>
    </xf>
    <xf numFmtId="9" fontId="17" fillId="0" borderId="0" xfId="1" applyNumberFormat="1" applyFont="1" applyFill="1" applyBorder="1" applyAlignment="1" applyProtection="1">
      <alignment horizontal="left" vertical="center" wrapText="1"/>
    </xf>
    <xf numFmtId="0" fontId="18" fillId="0" borderId="12" xfId="0" applyFont="1" applyBorder="1" applyAlignment="1">
      <alignment vertical="center" wrapText="1"/>
    </xf>
    <xf numFmtId="180" fontId="17" fillId="10" borderId="47" xfId="0" applyNumberFormat="1" applyFont="1" applyFill="1" applyBorder="1" applyAlignment="1">
      <alignment horizontal="center" vertical="center"/>
    </xf>
    <xf numFmtId="0" fontId="17" fillId="0" borderId="118" xfId="0" applyFont="1" applyBorder="1">
      <alignment vertical="center"/>
    </xf>
    <xf numFmtId="0" fontId="17" fillId="0" borderId="0" xfId="0" applyFont="1" applyAlignment="1">
      <alignment vertical="center" wrapText="1"/>
    </xf>
    <xf numFmtId="180" fontId="17" fillId="12" borderId="61" xfId="0" applyNumberFormat="1" applyFont="1" applyFill="1" applyBorder="1" applyAlignment="1" applyProtection="1">
      <alignment horizontal="center" vertical="center"/>
      <protection locked="0"/>
    </xf>
    <xf numFmtId="180" fontId="17" fillId="12" borderId="173" xfId="0" applyNumberFormat="1" applyFont="1" applyFill="1" applyBorder="1" applyAlignment="1" applyProtection="1">
      <alignment horizontal="center" vertical="center"/>
      <protection locked="0"/>
    </xf>
    <xf numFmtId="180" fontId="17" fillId="10" borderId="118" xfId="0" applyNumberFormat="1" applyFont="1" applyFill="1" applyBorder="1" applyAlignment="1">
      <alignment horizontal="center" vertical="center"/>
    </xf>
    <xf numFmtId="180" fontId="17" fillId="10" borderId="108" xfId="0" applyNumberFormat="1" applyFont="1" applyFill="1" applyBorder="1" applyAlignment="1">
      <alignment horizontal="center" vertical="center"/>
    </xf>
    <xf numFmtId="180" fontId="17" fillId="10" borderId="63" xfId="0" applyNumberFormat="1" applyFont="1" applyFill="1" applyBorder="1" applyAlignment="1">
      <alignment horizontal="center" vertical="center"/>
    </xf>
    <xf numFmtId="9" fontId="17" fillId="0" borderId="108" xfId="1" applyNumberFormat="1" applyFont="1" applyFill="1" applyBorder="1" applyAlignment="1" applyProtection="1">
      <alignment vertical="center"/>
    </xf>
    <xf numFmtId="0" fontId="15" fillId="0" borderId="0" xfId="0" applyFont="1">
      <alignment vertical="center"/>
    </xf>
    <xf numFmtId="0" fontId="30" fillId="0" borderId="0" xfId="0" applyFont="1">
      <alignment vertical="center"/>
    </xf>
    <xf numFmtId="0" fontId="15" fillId="0" borderId="0" xfId="0" applyFont="1" applyAlignment="1">
      <alignment vertical="center" wrapText="1"/>
    </xf>
    <xf numFmtId="177" fontId="17" fillId="10" borderId="47" xfId="0" applyNumberFormat="1" applyFont="1" applyFill="1" applyBorder="1" applyAlignment="1">
      <alignment horizontal="center" vertical="center"/>
    </xf>
    <xf numFmtId="0" fontId="15" fillId="0" borderId="112" xfId="0" applyFont="1" applyBorder="1" applyAlignment="1">
      <alignment horizontal="center" vertical="center" wrapText="1"/>
    </xf>
    <xf numFmtId="0" fontId="20" fillId="0" borderId="0" xfId="0" applyFont="1" applyAlignment="1">
      <alignment horizontal="center" textRotation="90" wrapText="1"/>
    </xf>
    <xf numFmtId="177" fontId="17" fillId="0" borderId="0" xfId="1" applyNumberFormat="1" applyFont="1" applyFill="1" applyBorder="1" applyAlignment="1" applyProtection="1">
      <alignment vertical="center" wrapText="1"/>
    </xf>
    <xf numFmtId="0" fontId="17" fillId="0" borderId="47" xfId="0" applyFont="1" applyBorder="1">
      <alignment vertical="center"/>
    </xf>
    <xf numFmtId="177" fontId="17" fillId="16" borderId="175" xfId="1" applyNumberFormat="1" applyFont="1" applyFill="1" applyBorder="1" applyAlignment="1" applyProtection="1">
      <alignment vertical="center" wrapText="1"/>
    </xf>
    <xf numFmtId="176" fontId="17" fillId="16" borderId="175" xfId="1" applyNumberFormat="1" applyFont="1" applyFill="1" applyBorder="1" applyAlignment="1" applyProtection="1">
      <alignment vertical="center" wrapText="1"/>
    </xf>
    <xf numFmtId="177" fontId="17" fillId="0" borderId="175" xfId="1" applyNumberFormat="1" applyFont="1" applyFill="1" applyBorder="1" applyAlignment="1" applyProtection="1">
      <alignment vertical="center" wrapText="1"/>
    </xf>
    <xf numFmtId="0" fontId="17" fillId="0" borderId="63" xfId="0" applyFont="1" applyBorder="1">
      <alignment vertical="center"/>
    </xf>
    <xf numFmtId="177" fontId="17" fillId="16" borderId="94" xfId="1" applyNumberFormat="1" applyFont="1" applyFill="1" applyBorder="1" applyAlignment="1" applyProtection="1">
      <alignment vertical="center" wrapText="1"/>
    </xf>
    <xf numFmtId="0" fontId="17" fillId="16" borderId="175" xfId="1" applyNumberFormat="1" applyFont="1" applyFill="1" applyBorder="1" applyAlignment="1" applyProtection="1">
      <alignment vertical="center" wrapText="1"/>
    </xf>
    <xf numFmtId="185" fontId="17" fillId="16" borderId="175" xfId="1" applyNumberFormat="1" applyFont="1" applyFill="1" applyBorder="1" applyAlignment="1" applyProtection="1">
      <alignment vertical="center" wrapText="1"/>
    </xf>
    <xf numFmtId="178" fontId="17" fillId="16" borderId="175" xfId="1" applyNumberFormat="1" applyFont="1" applyFill="1" applyBorder="1" applyAlignment="1" applyProtection="1">
      <alignment vertical="center" wrapText="1"/>
    </xf>
    <xf numFmtId="180" fontId="17" fillId="16" borderId="175" xfId="1" applyNumberFormat="1" applyFont="1" applyFill="1" applyBorder="1" applyAlignment="1" applyProtection="1">
      <alignment vertical="center" wrapText="1"/>
    </xf>
    <xf numFmtId="178" fontId="17" fillId="10" borderId="47" xfId="0" applyNumberFormat="1" applyFont="1" applyFill="1" applyBorder="1" applyAlignment="1">
      <alignment horizontal="center" vertical="center"/>
    </xf>
    <xf numFmtId="176" fontId="17" fillId="10" borderId="175" xfId="0" applyNumberFormat="1" applyFont="1" applyFill="1" applyBorder="1" applyAlignment="1">
      <alignment horizontal="center" vertical="center"/>
    </xf>
    <xf numFmtId="177" fontId="17" fillId="10" borderId="63" xfId="0" applyNumberFormat="1" applyFont="1" applyFill="1" applyBorder="1" applyAlignment="1">
      <alignment horizontal="center" vertical="center"/>
    </xf>
    <xf numFmtId="178" fontId="17" fillId="10" borderId="63" xfId="0" applyNumberFormat="1" applyFont="1" applyFill="1" applyBorder="1" applyAlignment="1">
      <alignment horizontal="center" vertical="center"/>
    </xf>
    <xf numFmtId="176" fontId="17" fillId="10" borderId="94" xfId="0" applyNumberFormat="1" applyFont="1" applyFill="1" applyBorder="1" applyAlignment="1">
      <alignment horizontal="center" vertical="center"/>
    </xf>
    <xf numFmtId="0" fontId="17" fillId="0" borderId="96"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59" xfId="0" applyFont="1" applyBorder="1" applyAlignment="1">
      <alignment horizontal="center" vertical="center" wrapText="1"/>
    </xf>
    <xf numFmtId="0" fontId="17" fillId="12" borderId="79" xfId="0" applyFont="1" applyFill="1" applyBorder="1" applyAlignment="1" applyProtection="1">
      <alignment horizontal="center" vertical="center"/>
      <protection locked="0"/>
    </xf>
    <xf numFmtId="180" fontId="17" fillId="12" borderId="79" xfId="0" applyNumberFormat="1" applyFont="1" applyFill="1" applyBorder="1" applyAlignment="1" applyProtection="1">
      <alignment horizontal="center" vertical="center"/>
      <protection locked="0"/>
    </xf>
    <xf numFmtId="185" fontId="17" fillId="12" borderId="79" xfId="0" applyNumberFormat="1" applyFont="1" applyFill="1" applyBorder="1" applyProtection="1">
      <alignment vertical="center"/>
      <protection locked="0"/>
    </xf>
    <xf numFmtId="185" fontId="17" fillId="12" borderId="164" xfId="0" applyNumberFormat="1" applyFont="1" applyFill="1" applyBorder="1" applyProtection="1">
      <alignment vertical="center"/>
      <protection locked="0"/>
    </xf>
    <xf numFmtId="177" fontId="17" fillId="12" borderId="56" xfId="0" applyNumberFormat="1" applyFont="1" applyFill="1" applyBorder="1" applyAlignment="1" applyProtection="1">
      <alignment horizontal="center" vertical="center"/>
      <protection locked="0"/>
    </xf>
    <xf numFmtId="0" fontId="17" fillId="0" borderId="127" xfId="0" applyFont="1" applyBorder="1" applyAlignment="1">
      <alignment horizontal="center" vertical="center" wrapText="1"/>
    </xf>
    <xf numFmtId="178" fontId="17" fillId="12" borderId="117" xfId="0" applyNumberFormat="1" applyFont="1" applyFill="1" applyBorder="1" applyAlignment="1" applyProtection="1">
      <alignment horizontal="center" vertical="center"/>
      <protection locked="0"/>
    </xf>
    <xf numFmtId="177" fontId="17" fillId="12" borderId="117" xfId="0" applyNumberFormat="1" applyFont="1" applyFill="1" applyBorder="1" applyAlignment="1" applyProtection="1">
      <alignment horizontal="center" vertical="center"/>
      <protection locked="0"/>
    </xf>
    <xf numFmtId="177" fontId="17" fillId="12" borderId="171" xfId="0" applyNumberFormat="1" applyFont="1" applyFill="1" applyBorder="1" applyAlignment="1" applyProtection="1">
      <alignment horizontal="center" vertical="center"/>
      <protection locked="0"/>
    </xf>
    <xf numFmtId="0" fontId="17" fillId="0" borderId="155" xfId="0" applyFont="1" applyBorder="1" applyAlignment="1">
      <alignment horizontal="center" vertical="center" wrapText="1"/>
    </xf>
    <xf numFmtId="177" fontId="17" fillId="12" borderId="77" xfId="0" applyNumberFormat="1" applyFont="1" applyFill="1" applyBorder="1" applyAlignment="1" applyProtection="1">
      <alignment horizontal="center" vertical="center"/>
      <protection locked="0"/>
    </xf>
    <xf numFmtId="0" fontId="17" fillId="12" borderId="77" xfId="0" applyFont="1" applyFill="1" applyBorder="1" applyAlignment="1" applyProtection="1">
      <alignment horizontal="center" vertical="center"/>
      <protection locked="0"/>
    </xf>
    <xf numFmtId="185" fontId="17" fillId="12" borderId="77" xfId="0" applyNumberFormat="1" applyFont="1" applyFill="1" applyBorder="1" applyProtection="1">
      <alignment vertical="center"/>
      <protection locked="0"/>
    </xf>
    <xf numFmtId="185" fontId="17" fillId="12" borderId="166" xfId="0" applyNumberFormat="1" applyFont="1" applyFill="1" applyBorder="1" applyProtection="1">
      <alignment vertical="center"/>
      <protection locked="0"/>
    </xf>
    <xf numFmtId="178" fontId="17" fillId="12" borderId="79" xfId="0" applyNumberFormat="1" applyFont="1" applyFill="1" applyBorder="1" applyAlignment="1" applyProtection="1">
      <alignment horizontal="center" vertical="center"/>
      <protection locked="0"/>
    </xf>
    <xf numFmtId="177" fontId="17" fillId="12" borderId="79" xfId="0" applyNumberFormat="1" applyFont="1" applyFill="1" applyBorder="1" applyAlignment="1" applyProtection="1">
      <alignment horizontal="center" vertical="center"/>
      <protection locked="0"/>
    </xf>
    <xf numFmtId="177" fontId="17" fillId="12" borderId="164" xfId="0" applyNumberFormat="1" applyFont="1" applyFill="1" applyBorder="1" applyAlignment="1" applyProtection="1">
      <alignment horizontal="center" vertical="center"/>
      <protection locked="0"/>
    </xf>
    <xf numFmtId="180" fontId="17" fillId="12" borderId="62" xfId="0" applyNumberFormat="1" applyFont="1" applyFill="1" applyBorder="1" applyAlignment="1" applyProtection="1">
      <alignment horizontal="center" vertical="center"/>
      <protection locked="0"/>
    </xf>
    <xf numFmtId="0" fontId="17" fillId="0" borderId="129" xfId="0" applyFont="1" applyBorder="1" applyAlignment="1">
      <alignment horizontal="center" vertical="center" wrapText="1"/>
    </xf>
    <xf numFmtId="0" fontId="17" fillId="0" borderId="130" xfId="0" applyFont="1" applyBorder="1" applyAlignment="1">
      <alignment horizontal="center" vertical="center" wrapText="1"/>
    </xf>
    <xf numFmtId="0" fontId="17" fillId="12" borderId="174" xfId="0" applyFont="1" applyFill="1" applyBorder="1" applyAlignment="1" applyProtection="1">
      <alignment horizontal="center" vertical="center"/>
      <protection locked="0"/>
    </xf>
    <xf numFmtId="180" fontId="17" fillId="12" borderId="174" xfId="0" applyNumberFormat="1" applyFont="1" applyFill="1" applyBorder="1" applyAlignment="1" applyProtection="1">
      <alignment horizontal="center" vertical="center"/>
      <protection locked="0"/>
    </xf>
    <xf numFmtId="185" fontId="17" fillId="12" borderId="174" xfId="0" applyNumberFormat="1" applyFont="1" applyFill="1" applyBorder="1" applyProtection="1">
      <alignment vertical="center"/>
      <protection locked="0"/>
    </xf>
    <xf numFmtId="185" fontId="17" fillId="12" borderId="176" xfId="0" applyNumberFormat="1" applyFont="1" applyFill="1" applyBorder="1" applyProtection="1">
      <alignment vertical="center"/>
      <protection locked="0"/>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4" xfId="0" applyFont="1" applyBorder="1" applyAlignment="1">
      <alignment horizontal="left" vertical="top" wrapText="1"/>
    </xf>
    <xf numFmtId="0" fontId="3" fillId="0" borderId="85" xfId="0" applyFont="1" applyBorder="1" applyAlignment="1">
      <alignment horizontal="center" vertical="center" textRotation="255"/>
    </xf>
    <xf numFmtId="0" fontId="3" fillId="0" borderId="86"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11" xfId="0" applyFont="1" applyBorder="1" applyAlignment="1">
      <alignment horizontal="left" vertical="top"/>
    </xf>
    <xf numFmtId="0" fontId="3" fillId="0" borderId="40"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9" xfId="0" applyFont="1" applyBorder="1" applyAlignment="1">
      <alignment horizontal="left" vertical="top"/>
    </xf>
    <xf numFmtId="0" fontId="3" fillId="0" borderId="36" xfId="0" applyFont="1" applyBorder="1" applyAlignment="1">
      <alignment horizontal="left" vertical="top"/>
    </xf>
    <xf numFmtId="0" fontId="3" fillId="0" borderId="85" xfId="0" applyFont="1" applyBorder="1" applyAlignment="1">
      <alignment horizontal="center" vertical="center" textRotation="255" shrinkToFit="1"/>
    </xf>
    <xf numFmtId="0" fontId="3" fillId="0" borderId="86" xfId="0" applyFont="1" applyBorder="1" applyAlignment="1">
      <alignment horizontal="center" vertical="center" textRotation="255" shrinkToFit="1"/>
    </xf>
    <xf numFmtId="0" fontId="3" fillId="0" borderId="87" xfId="0" applyFont="1" applyBorder="1" applyAlignment="1">
      <alignment horizontal="center" vertical="center" textRotation="255" shrinkToFit="1"/>
    </xf>
    <xf numFmtId="0" fontId="3" fillId="0" borderId="30" xfId="0" applyFont="1" applyBorder="1" applyAlignment="1">
      <alignment horizontal="left" vertical="top"/>
    </xf>
    <xf numFmtId="0" fontId="3" fillId="0" borderId="26" xfId="0" applyFont="1" applyBorder="1" applyAlignment="1">
      <alignment horizontal="left" vertical="top"/>
    </xf>
    <xf numFmtId="0" fontId="3" fillId="0" borderId="31" xfId="0" applyFont="1" applyBorder="1" applyAlignment="1">
      <alignment horizontal="left" vertical="top"/>
    </xf>
    <xf numFmtId="0" fontId="3" fillId="0" borderId="25" xfId="0" applyFont="1" applyBorder="1" applyAlignment="1">
      <alignment horizontal="left" vertical="top"/>
    </xf>
    <xf numFmtId="0" fontId="3" fillId="0" borderId="13" xfId="0" applyFont="1" applyBorder="1" applyAlignment="1">
      <alignment horizontal="left" vertical="top"/>
    </xf>
    <xf numFmtId="0" fontId="3" fillId="0" borderId="5"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27" xfId="0" applyFont="1" applyBorder="1" applyAlignment="1">
      <alignment horizontal="left" vertical="top"/>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0" xfId="0" applyFont="1" applyBorder="1" applyAlignment="1">
      <alignment horizontal="left" vertical="top"/>
    </xf>
    <xf numFmtId="0" fontId="3" fillId="0" borderId="59" xfId="0" applyFont="1" applyBorder="1" applyAlignment="1">
      <alignment horizontal="left" vertical="top"/>
    </xf>
    <xf numFmtId="0" fontId="3" fillId="0" borderId="58" xfId="0" applyFont="1" applyBorder="1" applyAlignment="1">
      <alignment horizontal="left" vertical="top"/>
    </xf>
    <xf numFmtId="0" fontId="3" fillId="0" borderId="53" xfId="0" applyFont="1" applyBorder="1" applyAlignment="1">
      <alignment horizontal="left" vertical="top"/>
    </xf>
    <xf numFmtId="0" fontId="3" fillId="0" borderId="47" xfId="0" applyFont="1" applyBorder="1" applyAlignment="1">
      <alignment horizontal="left" vertical="top"/>
    </xf>
    <xf numFmtId="0" fontId="3" fillId="0" borderId="56" xfId="0" applyFont="1" applyBorder="1" applyAlignment="1">
      <alignment horizontal="left" vertical="top"/>
    </xf>
    <xf numFmtId="0" fontId="3" fillId="0" borderId="20" xfId="0" applyFont="1" applyBorder="1" applyAlignment="1">
      <alignment horizontal="left" vertical="top"/>
    </xf>
    <xf numFmtId="0" fontId="3" fillId="0" borderId="41" xfId="0" applyFont="1" applyBorder="1" applyAlignment="1">
      <alignment horizontal="left" vertical="top"/>
    </xf>
    <xf numFmtId="0" fontId="3" fillId="0" borderId="12" xfId="0" applyFont="1" applyBorder="1" applyAlignment="1">
      <alignment horizontal="left" vertical="top"/>
    </xf>
    <xf numFmtId="0" fontId="3" fillId="0" borderId="65" xfId="0" applyFont="1" applyBorder="1" applyAlignment="1">
      <alignment horizontal="left" vertical="top"/>
    </xf>
    <xf numFmtId="0" fontId="3" fillId="0" borderId="18" xfId="0" applyFont="1" applyBorder="1" applyAlignment="1">
      <alignment horizontal="left" vertical="top"/>
    </xf>
    <xf numFmtId="0" fontId="3" fillId="0" borderId="31" xfId="0" applyFont="1" applyBorder="1" applyAlignment="1">
      <alignment horizontal="lef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53" xfId="0" applyFont="1" applyBorder="1" applyAlignment="1">
      <alignment horizontal="left" vertical="top" wrapText="1"/>
    </xf>
    <xf numFmtId="0" fontId="3" fillId="0" borderId="90" xfId="0" applyFont="1" applyBorder="1" applyAlignment="1">
      <alignment horizontal="left" vertical="top"/>
    </xf>
    <xf numFmtId="0" fontId="3" fillId="0" borderId="84" xfId="0" applyFont="1" applyBorder="1" applyAlignment="1">
      <alignment horizontal="left" vertical="top"/>
    </xf>
    <xf numFmtId="0" fontId="3" fillId="0" borderId="91" xfId="0" applyFont="1" applyBorder="1" applyAlignment="1">
      <alignment horizontal="left" vertical="top"/>
    </xf>
    <xf numFmtId="0" fontId="3" fillId="0" borderId="6" xfId="0" applyFont="1" applyBorder="1" applyAlignment="1">
      <alignment horizontal="left" vertical="top"/>
    </xf>
    <xf numFmtId="0" fontId="3" fillId="0" borderId="66" xfId="0" applyFont="1" applyBorder="1" applyAlignment="1">
      <alignment horizontal="left" vertical="top"/>
    </xf>
    <xf numFmtId="0" fontId="3" fillId="0" borderId="14" xfId="0" applyFont="1" applyBorder="1" applyAlignment="1">
      <alignment horizontal="left" vertical="top"/>
    </xf>
    <xf numFmtId="0" fontId="3" fillId="0" borderId="10" xfId="0" applyFont="1" applyBorder="1" applyAlignment="1">
      <alignment horizontal="left" vertical="top" wrapText="1"/>
    </xf>
    <xf numFmtId="0" fontId="3" fillId="0" borderId="86" xfId="0" applyFont="1" applyBorder="1" applyAlignment="1">
      <alignment horizontal="left" vertical="top"/>
    </xf>
    <xf numFmtId="0" fontId="3" fillId="0" borderId="96" xfId="0" applyFont="1" applyBorder="1" applyAlignment="1">
      <alignment horizontal="left" vertical="top"/>
    </xf>
    <xf numFmtId="0" fontId="3" fillId="0" borderId="27" xfId="0" applyFont="1" applyBorder="1" applyAlignment="1">
      <alignment horizontal="left" vertical="top" wrapText="1"/>
    </xf>
    <xf numFmtId="0" fontId="7" fillId="0" borderId="39"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49" fontId="3" fillId="3" borderId="2" xfId="0" applyNumberFormat="1" applyFont="1" applyFill="1" applyBorder="1" applyAlignment="1" applyProtection="1">
      <alignment horizontal="center" vertical="center"/>
      <protection locked="0"/>
    </xf>
    <xf numFmtId="0" fontId="8" fillId="0" borderId="30" xfId="0" applyFont="1" applyBorder="1" applyAlignment="1">
      <alignment horizontal="left" vertical="top" wrapText="1"/>
    </xf>
    <xf numFmtId="0" fontId="8" fillId="0" borderId="2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3" fillId="0" borderId="95"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9" xfId="0" applyFont="1" applyBorder="1" applyAlignment="1">
      <alignment horizontal="left" vertical="top" wrapText="1"/>
    </xf>
    <xf numFmtId="0" fontId="3" fillId="0" borderId="6" xfId="0" applyFont="1" applyBorder="1" applyAlignment="1">
      <alignment horizontal="left" vertical="top" wrapText="1"/>
    </xf>
    <xf numFmtId="0" fontId="3" fillId="0" borderId="50" xfId="0" applyFont="1" applyBorder="1" applyAlignment="1">
      <alignment horizontal="left" vertical="top"/>
    </xf>
    <xf numFmtId="0" fontId="3" fillId="0" borderId="88" xfId="0" applyFont="1" applyBorder="1" applyAlignment="1">
      <alignment horizontal="left" vertical="top"/>
    </xf>
    <xf numFmtId="0" fontId="3" fillId="0" borderId="45" xfId="0" applyFont="1" applyBorder="1" applyAlignment="1">
      <alignment horizontal="left" vertical="top"/>
    </xf>
    <xf numFmtId="0" fontId="3" fillId="0" borderId="14" xfId="0" applyFont="1" applyBorder="1" applyAlignment="1">
      <alignment horizontal="left" vertical="top" wrapText="1"/>
    </xf>
    <xf numFmtId="0" fontId="14" fillId="11" borderId="41" xfId="0" applyFont="1" applyFill="1" applyBorder="1" applyAlignment="1">
      <alignment horizontal="center" vertical="center"/>
    </xf>
    <xf numFmtId="0" fontId="14" fillId="11" borderId="52" xfId="0" applyFont="1" applyFill="1" applyBorder="1" applyAlignment="1">
      <alignment horizontal="center" vertical="center"/>
    </xf>
    <xf numFmtId="0" fontId="14" fillId="11" borderId="53" xfId="0" applyFont="1" applyFill="1" applyBorder="1" applyAlignment="1">
      <alignment horizontal="center" vertical="center"/>
    </xf>
    <xf numFmtId="0" fontId="3" fillId="0" borderId="88" xfId="0" applyFont="1" applyBorder="1" applyAlignment="1">
      <alignment horizontal="left" vertical="top" wrapText="1"/>
    </xf>
    <xf numFmtId="0" fontId="3" fillId="0" borderId="89" xfId="0" applyFont="1" applyBorder="1" applyAlignment="1">
      <alignment horizontal="left" vertical="top" wrapText="1"/>
    </xf>
    <xf numFmtId="0" fontId="3" fillId="0" borderId="47" xfId="0" applyFont="1" applyBorder="1" applyAlignment="1">
      <alignment horizontal="left" vertical="top" wrapText="1"/>
    </xf>
    <xf numFmtId="0" fontId="3" fillId="0" borderId="56" xfId="0" applyFont="1" applyBorder="1" applyAlignment="1">
      <alignment horizontal="left" vertical="top" wrapText="1"/>
    </xf>
    <xf numFmtId="0" fontId="3" fillId="0" borderId="65" xfId="0" applyFont="1" applyBorder="1" applyAlignment="1">
      <alignment horizontal="left" vertical="top" wrapText="1"/>
    </xf>
    <xf numFmtId="0" fontId="3" fillId="0" borderId="85" xfId="0" applyFont="1" applyBorder="1" applyAlignment="1">
      <alignment horizontal="left" vertical="top" wrapText="1"/>
    </xf>
    <xf numFmtId="0" fontId="14" fillId="11" borderId="41" xfId="0" applyFont="1" applyFill="1" applyBorder="1" applyAlignment="1">
      <alignment horizontal="center" vertical="center" wrapText="1"/>
    </xf>
    <xf numFmtId="0" fontId="14" fillId="11" borderId="52" xfId="0" applyFont="1" applyFill="1" applyBorder="1" applyAlignment="1">
      <alignment horizontal="center" vertical="center" wrapText="1"/>
    </xf>
    <xf numFmtId="0" fontId="14" fillId="11" borderId="53" xfId="0" applyFont="1" applyFill="1" applyBorder="1" applyAlignment="1">
      <alignment horizontal="center" vertical="center" wrapText="1"/>
    </xf>
    <xf numFmtId="0" fontId="3" fillId="0" borderId="18" xfId="0" applyFont="1" applyBorder="1" applyAlignment="1">
      <alignment horizontal="left" vertical="top" wrapText="1"/>
    </xf>
    <xf numFmtId="0" fontId="3" fillId="0" borderId="40" xfId="0" applyFont="1" applyBorder="1" applyAlignment="1">
      <alignment horizontal="left" vertical="top" wrapText="1"/>
    </xf>
    <xf numFmtId="0" fontId="3" fillId="0" borderId="29" xfId="0" applyFont="1" applyBorder="1" applyAlignment="1">
      <alignment horizontal="left" vertical="top" wrapText="1"/>
    </xf>
    <xf numFmtId="0" fontId="3" fillId="0" borderId="54" xfId="0" applyFont="1" applyBorder="1" applyAlignment="1">
      <alignment horizontal="left" vertical="top" wrapText="1"/>
    </xf>
    <xf numFmtId="0" fontId="3" fillId="0" borderId="12" xfId="0" applyFont="1" applyBorder="1" applyAlignment="1">
      <alignment horizontal="left" vertical="top" wrapText="1"/>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14" xfId="0" applyFont="1" applyBorder="1" applyAlignment="1">
      <alignment horizontal="left" vertical="top" wrapText="1"/>
    </xf>
    <xf numFmtId="0" fontId="3" fillId="3" borderId="9" xfId="0" applyFont="1" applyFill="1" applyBorder="1" applyAlignment="1" applyProtection="1">
      <alignment horizontal="left" vertical="center"/>
      <protection locked="0"/>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103" xfId="0" applyFont="1" applyBorder="1" applyAlignment="1">
      <alignment horizontal="center" vertical="center"/>
    </xf>
    <xf numFmtId="49" fontId="3" fillId="3" borderId="103" xfId="0" applyNumberFormat="1" applyFont="1" applyFill="1" applyBorder="1" applyAlignment="1" applyProtection="1">
      <alignment horizontal="left" vertical="center" indent="1"/>
      <protection locked="0"/>
    </xf>
    <xf numFmtId="49" fontId="3" fillId="3" borderId="100" xfId="0" applyNumberFormat="1" applyFont="1" applyFill="1" applyBorder="1" applyAlignment="1" applyProtection="1">
      <alignment horizontal="left" vertical="center" indent="1"/>
      <protection locked="0"/>
    </xf>
    <xf numFmtId="49" fontId="3" fillId="3" borderId="104" xfId="0" applyNumberFormat="1" applyFont="1" applyFill="1" applyBorder="1" applyAlignment="1" applyProtection="1">
      <alignment horizontal="left" vertical="center" indent="1"/>
      <protection locked="0"/>
    </xf>
    <xf numFmtId="0" fontId="8" fillId="0" borderId="88" xfId="0" applyFont="1" applyBorder="1" applyAlignment="1">
      <alignment horizontal="center" vertical="center" wrapText="1"/>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3" fillId="0" borderId="107" xfId="0" applyFont="1" applyBorder="1" applyAlignment="1">
      <alignment horizontal="center" vertical="center"/>
    </xf>
    <xf numFmtId="0" fontId="3" fillId="0" borderId="88" xfId="0" applyFont="1" applyBorder="1" applyAlignment="1">
      <alignment horizontal="center" vertical="center"/>
    </xf>
    <xf numFmtId="0" fontId="3" fillId="0" borderId="108" xfId="0" applyFont="1" applyBorder="1" applyAlignment="1">
      <alignment horizontal="center" vertical="center"/>
    </xf>
    <xf numFmtId="0" fontId="3" fillId="0" borderId="63" xfId="0" applyFont="1" applyBorder="1" applyAlignment="1">
      <alignment horizontal="center" vertical="center"/>
    </xf>
    <xf numFmtId="0" fontId="3" fillId="0" borderId="88" xfId="0" applyFont="1" applyBorder="1" applyAlignment="1">
      <alignment horizontal="center" vertical="center" wrapText="1"/>
    </xf>
    <xf numFmtId="0" fontId="3" fillId="0" borderId="89" xfId="0" applyFont="1" applyBorder="1" applyAlignment="1">
      <alignment horizontal="center" vertical="center"/>
    </xf>
    <xf numFmtId="0" fontId="3" fillId="0" borderId="62" xfId="0" applyFont="1" applyBorder="1" applyAlignment="1">
      <alignment horizontal="center" vertical="center"/>
    </xf>
    <xf numFmtId="0" fontId="3" fillId="0" borderId="97" xfId="0" applyFont="1" applyBorder="1" applyAlignment="1">
      <alignment horizontal="center" vertical="center"/>
    </xf>
    <xf numFmtId="0" fontId="3" fillId="0" borderId="55"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43" xfId="0" applyFont="1" applyBorder="1" applyAlignment="1">
      <alignment horizontal="left" vertical="top" wrapText="1"/>
    </xf>
    <xf numFmtId="0" fontId="3" fillId="0" borderId="22" xfId="0" applyFont="1" applyBorder="1" applyAlignment="1">
      <alignment horizontal="left" vertical="top"/>
    </xf>
    <xf numFmtId="0" fontId="3" fillId="0" borderId="1" xfId="0" applyFont="1" applyBorder="1" applyAlignment="1">
      <alignment horizontal="left" vertical="top"/>
    </xf>
    <xf numFmtId="0" fontId="3" fillId="0" borderId="35" xfId="0" applyFont="1" applyBorder="1" applyAlignment="1">
      <alignment horizontal="left" vertical="top"/>
    </xf>
    <xf numFmtId="0" fontId="3" fillId="0" borderId="9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5" xfId="0" applyFont="1" applyBorder="1" applyAlignment="1">
      <alignment horizontal="center" vertical="center"/>
    </xf>
    <xf numFmtId="0" fontId="3" fillId="0" borderId="2" xfId="0" applyFont="1" applyBorder="1" applyAlignment="1">
      <alignment horizontal="center" vertical="center"/>
    </xf>
    <xf numFmtId="0" fontId="3" fillId="0" borderId="106" xfId="0" applyFont="1" applyBorder="1" applyAlignment="1">
      <alignment horizontal="center" vertical="center"/>
    </xf>
    <xf numFmtId="0" fontId="3" fillId="0" borderId="2" xfId="0" applyFont="1" applyBorder="1" applyAlignment="1">
      <alignment horizontal="left" vertical="center"/>
    </xf>
    <xf numFmtId="0" fontId="3" fillId="0" borderId="30" xfId="5" applyFont="1" applyBorder="1" applyAlignment="1">
      <alignment horizontal="center" vertical="center"/>
    </xf>
    <xf numFmtId="0" fontId="3" fillId="0" borderId="26" xfId="5" applyFont="1" applyBorder="1" applyAlignment="1">
      <alignment horizontal="center" vertical="center"/>
    </xf>
    <xf numFmtId="0" fontId="3" fillId="0" borderId="33" xfId="5" applyFont="1" applyBorder="1" applyAlignment="1">
      <alignment horizontal="center" vertical="center"/>
    </xf>
    <xf numFmtId="0" fontId="3" fillId="0" borderId="4" xfId="5" applyFont="1" applyBorder="1" applyAlignment="1">
      <alignment horizontal="center" vertical="center"/>
    </xf>
    <xf numFmtId="0" fontId="5" fillId="5" borderId="3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31"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27"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29" xfId="0" applyFont="1" applyBorder="1" applyAlignment="1">
      <alignment horizontal="left" vertical="center" wrapText="1"/>
    </xf>
    <xf numFmtId="0" fontId="5" fillId="0" borderId="110" xfId="0" applyFont="1" applyBorder="1" applyAlignment="1">
      <alignment horizontal="center" vertical="center"/>
    </xf>
    <xf numFmtId="0" fontId="5" fillId="0" borderId="120" xfId="0" applyFont="1" applyBorder="1" applyAlignment="1">
      <alignment horizontal="center"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5" fillId="5" borderId="109" xfId="0" applyFont="1" applyFill="1" applyBorder="1" applyAlignment="1" applyProtection="1">
      <alignment horizontal="center" vertical="center" wrapText="1"/>
      <protection locked="0"/>
    </xf>
    <xf numFmtId="0" fontId="5" fillId="5" borderId="110" xfId="0" applyFont="1" applyFill="1" applyBorder="1" applyAlignment="1" applyProtection="1">
      <alignment horizontal="center" vertical="center"/>
      <protection locked="0"/>
    </xf>
    <xf numFmtId="0" fontId="5" fillId="5" borderId="12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5" fillId="5" borderId="57" xfId="0" applyFont="1" applyFill="1" applyBorder="1" applyAlignment="1" applyProtection="1">
      <alignment horizontal="center" vertical="center"/>
      <protection locked="0"/>
    </xf>
    <xf numFmtId="0" fontId="5" fillId="5" borderId="113" xfId="0" applyFont="1" applyFill="1" applyBorder="1" applyAlignment="1" applyProtection="1">
      <alignment horizontal="center" vertical="center"/>
      <protection locked="0"/>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7" xfId="0" applyFont="1" applyBorder="1" applyAlignment="1">
      <alignment horizontal="left" vertical="center"/>
    </xf>
    <xf numFmtId="0" fontId="5" fillId="5" borderId="3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0" borderId="12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1" xfId="0" applyFont="1" applyBorder="1" applyAlignment="1">
      <alignment horizontal="center" vertical="center"/>
    </xf>
    <xf numFmtId="0" fontId="3" fillId="0" borderId="44"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3" fillId="0" borderId="80" xfId="0" applyFont="1" applyBorder="1" applyAlignment="1">
      <alignment horizontal="left" vertical="center" wrapText="1"/>
    </xf>
    <xf numFmtId="0" fontId="3" fillId="0" borderId="127" xfId="0" applyFont="1" applyBorder="1" applyAlignment="1">
      <alignment horizontal="left" vertical="center" wrapText="1"/>
    </xf>
    <xf numFmtId="0" fontId="5" fillId="5" borderId="109" xfId="0" applyFont="1" applyFill="1" applyBorder="1" applyAlignment="1" applyProtection="1">
      <alignment horizontal="center" vertical="center"/>
      <protection locked="0"/>
    </xf>
    <xf numFmtId="0" fontId="3" fillId="0" borderId="5" xfId="0" applyFont="1" applyBorder="1" applyAlignment="1">
      <alignment horizontal="left"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0" xfId="0" applyFont="1" applyBorder="1" applyAlignment="1">
      <alignment horizontal="center" vertical="center" shrinkToFit="1"/>
    </xf>
    <xf numFmtId="0" fontId="5" fillId="0" borderId="111" xfId="0" applyFont="1" applyBorder="1" applyAlignment="1">
      <alignment horizontal="center" vertical="center" shrinkToFit="1"/>
    </xf>
    <xf numFmtId="0" fontId="3" fillId="0" borderId="83" xfId="0" applyFont="1" applyBorder="1" applyAlignment="1">
      <alignment horizontal="left" vertical="center"/>
    </xf>
    <xf numFmtId="0" fontId="3" fillId="0" borderId="128" xfId="0" applyFont="1" applyBorder="1" applyAlignment="1">
      <alignment horizontal="left" vertical="center"/>
    </xf>
    <xf numFmtId="0" fontId="8" fillId="0" borderId="115" xfId="0" applyFont="1" applyBorder="1" applyAlignment="1">
      <alignment horizontal="left" vertical="center" wrapText="1"/>
    </xf>
    <xf numFmtId="0" fontId="8" fillId="0" borderId="81" xfId="0" applyFont="1" applyBorder="1" applyAlignment="1">
      <alignment horizontal="left" vertical="center" wrapText="1"/>
    </xf>
    <xf numFmtId="0" fontId="8" fillId="0" borderId="125" xfId="0" applyFont="1" applyBorder="1" applyAlignment="1">
      <alignment horizontal="left" vertical="center" wrapText="1"/>
    </xf>
    <xf numFmtId="0" fontId="14" fillId="11" borderId="2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3" fillId="0" borderId="115"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09" xfId="0" applyFont="1" applyBorder="1" applyAlignment="1">
      <alignment vertical="center" wrapText="1"/>
    </xf>
    <xf numFmtId="0" fontId="5" fillId="5" borderId="119" xfId="0" applyFont="1" applyFill="1" applyBorder="1" applyAlignment="1" applyProtection="1">
      <alignment horizontal="center" vertical="center"/>
      <protection locked="0"/>
    </xf>
    <xf numFmtId="0" fontId="5" fillId="5" borderId="110" xfId="0" applyFont="1" applyFill="1" applyBorder="1" applyAlignment="1" applyProtection="1">
      <alignment horizontal="center" vertical="center" wrapText="1"/>
      <protection locked="0"/>
    </xf>
    <xf numFmtId="0" fontId="5" fillId="5" borderId="120" xfId="0" applyFont="1" applyFill="1" applyBorder="1" applyAlignment="1" applyProtection="1">
      <alignment horizontal="center" vertical="center" wrapText="1"/>
      <protection locked="0"/>
    </xf>
    <xf numFmtId="0" fontId="5" fillId="5" borderId="111"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40" xfId="0" applyFont="1" applyBorder="1" applyAlignment="1">
      <alignment horizontal="left" vertical="center" wrapText="1"/>
    </xf>
    <xf numFmtId="0" fontId="3" fillId="0" borderId="80" xfId="0" applyFont="1" applyBorder="1" applyAlignment="1">
      <alignment vertical="center" wrapText="1"/>
    </xf>
    <xf numFmtId="0" fontId="3" fillId="0" borderId="127"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15" xfId="0" applyFont="1" applyBorder="1" applyAlignment="1">
      <alignment horizontal="center" vertical="center"/>
    </xf>
    <xf numFmtId="0" fontId="3" fillId="0" borderId="81" xfId="0" applyFont="1" applyBorder="1" applyAlignment="1">
      <alignment horizontal="center" vertical="center"/>
    </xf>
    <xf numFmtId="0" fontId="3" fillId="0" borderId="125" xfId="0" applyFont="1" applyBorder="1" applyAlignment="1">
      <alignment horizontal="center" vertical="center"/>
    </xf>
    <xf numFmtId="0" fontId="3" fillId="0" borderId="109" xfId="0" applyFont="1" applyBorder="1" applyAlignment="1">
      <alignment horizontal="center" vertical="center"/>
    </xf>
    <xf numFmtId="0" fontId="5" fillId="0" borderId="120" xfId="0" applyFont="1" applyBorder="1" applyAlignment="1" applyProtection="1">
      <alignment horizontal="center" vertical="center" textRotation="255"/>
      <protection locked="0"/>
    </xf>
    <xf numFmtId="0" fontId="5" fillId="0" borderId="111" xfId="0" applyFont="1" applyBorder="1" applyAlignment="1" applyProtection="1">
      <alignment horizontal="center" vertical="center" textRotation="255"/>
      <protection locked="0"/>
    </xf>
    <xf numFmtId="0" fontId="3" fillId="2" borderId="18" xfId="5" applyFont="1" applyFill="1" applyBorder="1" applyAlignment="1" applyProtection="1">
      <alignment horizontal="left" vertical="center" wrapText="1" shrinkToFit="1"/>
      <protection locked="0"/>
    </xf>
    <xf numFmtId="0" fontId="3" fillId="2" borderId="11" xfId="5" applyFont="1" applyFill="1" applyBorder="1" applyAlignment="1" applyProtection="1">
      <alignment horizontal="left" vertical="center" wrapText="1" shrinkToFi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3" fillId="2" borderId="14" xfId="5" applyFont="1" applyFill="1" applyBorder="1" applyAlignment="1" applyProtection="1">
      <alignment horizontal="left" vertical="center" wrapText="1" shrinkToFit="1"/>
      <protection locked="0"/>
    </xf>
    <xf numFmtId="0" fontId="3" fillId="2" borderId="0" xfId="5" applyFont="1" applyFill="1" applyAlignment="1" applyProtection="1">
      <alignment horizontal="left" vertical="center" wrapText="1" shrinkToFi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3" fillId="2" borderId="20" xfId="5" applyFont="1" applyFill="1" applyBorder="1" applyAlignment="1" applyProtection="1">
      <alignment horizontal="left" vertical="center" wrapText="1" shrinkToFit="1"/>
      <protection locked="0"/>
    </xf>
    <xf numFmtId="0" fontId="3" fillId="2" borderId="9" xfId="5"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3" fillId="2" borderId="0" xfId="5" applyFont="1" applyFill="1" applyAlignment="1" applyProtection="1">
      <alignment horizontal="left" vertical="center" shrinkToFit="1"/>
      <protection locked="0"/>
    </xf>
    <xf numFmtId="180" fontId="3" fillId="3" borderId="0" xfId="0" applyNumberFormat="1" applyFont="1" applyFill="1" applyAlignment="1" applyProtection="1">
      <alignment horizontal="center" vertical="center"/>
      <protection locked="0"/>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40"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2" borderId="11" xfId="5" applyFont="1" applyFill="1" applyBorder="1" applyAlignment="1" applyProtection="1">
      <alignment horizontal="center" vertical="center"/>
      <protection locked="0"/>
    </xf>
    <xf numFmtId="0" fontId="3" fillId="0" borderId="0" xfId="5" applyFont="1">
      <alignment vertical="center"/>
    </xf>
    <xf numFmtId="0" fontId="3" fillId="0" borderId="0" xfId="5" applyFont="1" applyAlignment="1">
      <alignment horizontal="center" vertical="center"/>
    </xf>
    <xf numFmtId="0" fontId="3" fillId="0" borderId="29" xfId="5" applyFont="1" applyBorder="1" applyAlignment="1">
      <alignment horizontal="center" vertical="center"/>
    </xf>
    <xf numFmtId="0" fontId="23" fillId="0" borderId="5" xfId="0" applyFont="1" applyBorder="1" applyAlignment="1">
      <alignment horizontal="left" vertical="top" wrapText="1"/>
    </xf>
    <xf numFmtId="0" fontId="23" fillId="0" borderId="0" xfId="0" applyFont="1" applyAlignment="1">
      <alignment horizontal="left" vertical="top" wrapText="1"/>
    </xf>
    <xf numFmtId="0" fontId="23" fillId="0" borderId="29" xfId="0" applyFont="1" applyBorder="1" applyAlignment="1">
      <alignment horizontal="left" vertical="top" wrapText="1"/>
    </xf>
    <xf numFmtId="0" fontId="3" fillId="0" borderId="9" xfId="5" applyFont="1" applyBorder="1" applyAlignment="1">
      <alignment horizontal="center" vertical="center"/>
    </xf>
    <xf numFmtId="0" fontId="3" fillId="0" borderId="18" xfId="5"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03" xfId="0" applyFont="1" applyBorder="1" applyAlignment="1">
      <alignment horizontal="left" vertical="center" indent="1"/>
    </xf>
    <xf numFmtId="0" fontId="3" fillId="0" borderId="100" xfId="0" applyFont="1" applyBorder="1" applyAlignment="1">
      <alignment horizontal="left" vertical="center" indent="1"/>
    </xf>
    <xf numFmtId="0" fontId="3" fillId="0" borderId="104" xfId="0" applyFont="1" applyBorder="1" applyAlignment="1">
      <alignment horizontal="left" vertical="center" indent="1"/>
    </xf>
    <xf numFmtId="0" fontId="3" fillId="3" borderId="0" xfId="0" applyFont="1" applyFill="1" applyAlignment="1" applyProtection="1">
      <alignment horizontal="center" vertical="center"/>
      <protection locked="0"/>
    </xf>
    <xf numFmtId="0" fontId="3" fillId="12" borderId="0" xfId="5" applyFont="1" applyFill="1" applyAlignment="1" applyProtection="1">
      <alignment horizontal="center" vertical="center" shrinkToFit="1"/>
      <protection locked="0"/>
    </xf>
    <xf numFmtId="0" fontId="7" fillId="0" borderId="30" xfId="5" applyFont="1" applyBorder="1" applyAlignment="1">
      <alignment horizontal="left" vertical="center"/>
    </xf>
    <xf numFmtId="0" fontId="7" fillId="0" borderId="26" xfId="5" applyFont="1" applyBorder="1" applyAlignment="1">
      <alignment horizontal="left" vertical="center"/>
    </xf>
    <xf numFmtId="0" fontId="3" fillId="2" borderId="26" xfId="5" applyFont="1" applyFill="1" applyBorder="1" applyAlignment="1" applyProtection="1">
      <alignment horizontal="left" vertical="center" shrinkToFit="1"/>
      <protection locked="0"/>
    </xf>
    <xf numFmtId="0" fontId="3" fillId="12" borderId="0" xfId="5" applyFont="1" applyFill="1" applyAlignment="1" applyProtection="1">
      <alignment horizontal="center" vertical="center"/>
      <protection locked="0"/>
    </xf>
    <xf numFmtId="0" fontId="3" fillId="3" borderId="0" xfId="5" applyFont="1" applyFill="1" applyAlignment="1" applyProtection="1">
      <alignment horizontal="center" vertical="center" shrinkToFit="1"/>
      <protection locked="0"/>
    </xf>
    <xf numFmtId="0" fontId="3" fillId="10" borderId="2" xfId="0" applyFont="1" applyFill="1" applyBorder="1" applyAlignment="1">
      <alignment horizontal="left" vertical="center"/>
    </xf>
    <xf numFmtId="0" fontId="3" fillId="5" borderId="0" xfId="0" applyFont="1" applyFill="1" applyAlignment="1" applyProtection="1">
      <alignment horizontal="center" vertical="center"/>
      <protection locked="0"/>
    </xf>
    <xf numFmtId="0" fontId="3" fillId="0" borderId="8" xfId="0" applyFont="1" applyBorder="1" applyAlignment="1">
      <alignment horizontal="left" vertical="top"/>
    </xf>
    <xf numFmtId="0" fontId="3" fillId="0" borderId="39" xfId="0" applyFont="1" applyBorder="1" applyAlignment="1">
      <alignment horizontal="left" vertical="top"/>
    </xf>
    <xf numFmtId="0" fontId="3" fillId="0" borderId="20" xfId="0" applyFont="1" applyBorder="1" applyAlignment="1">
      <alignment horizontal="left" vertical="top" wrapText="1"/>
    </xf>
    <xf numFmtId="0" fontId="14" fillId="11" borderId="45" xfId="0" applyFont="1" applyFill="1" applyBorder="1" applyAlignment="1">
      <alignment horizontal="center" vertical="center" wrapText="1"/>
    </xf>
    <xf numFmtId="0" fontId="14" fillId="11" borderId="49" xfId="0" applyFont="1" applyFill="1" applyBorder="1" applyAlignment="1">
      <alignment horizontal="center" vertical="center" wrapText="1"/>
    </xf>
    <xf numFmtId="0" fontId="14" fillId="11" borderId="50" xfId="0" applyFont="1" applyFill="1" applyBorder="1" applyAlignment="1">
      <alignment horizontal="center" vertical="center" wrapText="1"/>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52" xfId="0" applyFont="1" applyBorder="1" applyAlignment="1">
      <alignment horizontal="center" vertical="center"/>
    </xf>
    <xf numFmtId="0" fontId="15" fillId="0" borderId="42" xfId="0" applyFont="1" applyBorder="1" applyAlignment="1">
      <alignment horizontal="center" vertical="center"/>
    </xf>
    <xf numFmtId="0" fontId="15" fillId="0" borderId="148" xfId="0" applyFont="1" applyBorder="1" applyAlignment="1">
      <alignment horizontal="left" vertical="center" wrapText="1"/>
    </xf>
    <xf numFmtId="0" fontId="15" fillId="0" borderId="109" xfId="0" applyFont="1" applyBorder="1" applyAlignment="1">
      <alignment horizontal="left" vertical="center" wrapText="1"/>
    </xf>
    <xf numFmtId="186" fontId="17" fillId="12" borderId="109" xfId="0" applyNumberFormat="1" applyFont="1" applyFill="1" applyBorder="1" applyAlignment="1">
      <alignment horizontal="center" vertical="center"/>
    </xf>
    <xf numFmtId="186" fontId="17" fillId="12" borderId="131" xfId="0" applyNumberFormat="1" applyFont="1" applyFill="1" applyBorder="1" applyAlignment="1">
      <alignment horizontal="center" vertical="center"/>
    </xf>
    <xf numFmtId="0" fontId="15" fillId="0" borderId="132" xfId="0" applyFont="1" applyBorder="1" applyAlignment="1">
      <alignment horizontal="left" vertical="center" wrapText="1"/>
    </xf>
    <xf numFmtId="0" fontId="15" fillId="0" borderId="133" xfId="0" applyFont="1" applyBorder="1" applyAlignment="1">
      <alignment horizontal="left" vertical="center" wrapText="1"/>
    </xf>
    <xf numFmtId="186" fontId="17" fillId="12" borderId="133" xfId="0" applyNumberFormat="1" applyFont="1" applyFill="1" applyBorder="1" applyAlignment="1">
      <alignment horizontal="center" vertical="center"/>
    </xf>
    <xf numFmtId="186" fontId="17" fillId="12" borderId="134" xfId="0" applyNumberFormat="1" applyFont="1" applyFill="1" applyBorder="1" applyAlignment="1">
      <alignment horizontal="center" vertical="center"/>
    </xf>
    <xf numFmtId="0" fontId="17" fillId="0" borderId="51" xfId="0" applyFont="1" applyBorder="1" applyAlignment="1">
      <alignment horizontal="center" vertical="center"/>
    </xf>
    <xf numFmtId="0" fontId="17" fillId="0" borderId="53" xfId="0" applyFont="1" applyBorder="1" applyAlignment="1">
      <alignment horizontal="center" vertical="center"/>
    </xf>
    <xf numFmtId="178" fontId="17" fillId="0" borderId="51" xfId="1" applyNumberFormat="1" applyFont="1" applyFill="1" applyBorder="1" applyAlignment="1" applyProtection="1">
      <alignment horizontal="center" vertical="center" wrapText="1"/>
    </xf>
    <xf numFmtId="178" fontId="17" fillId="0" borderId="53" xfId="1" applyNumberFormat="1" applyFont="1" applyFill="1" applyBorder="1" applyAlignment="1" applyProtection="1">
      <alignment horizontal="center" vertical="center" wrapText="1"/>
    </xf>
    <xf numFmtId="0" fontId="17" fillId="0" borderId="53" xfId="0" applyFont="1" applyBorder="1" applyAlignment="1">
      <alignment horizontal="center" vertical="center" wrapText="1"/>
    </xf>
    <xf numFmtId="0" fontId="17" fillId="0" borderId="93" xfId="0" applyFont="1" applyBorder="1" applyAlignment="1">
      <alignment horizontal="center" vertical="center" wrapText="1"/>
    </xf>
    <xf numFmtId="0" fontId="17" fillId="0" borderId="47" xfId="0" applyFont="1" applyBorder="1" applyAlignment="1">
      <alignment horizontal="center" vertical="center"/>
    </xf>
    <xf numFmtId="179" fontId="15" fillId="13" borderId="112" xfId="1" applyNumberFormat="1" applyFont="1" applyFill="1" applyBorder="1" applyAlignment="1" applyProtection="1">
      <alignment horizontal="center" vertical="center" wrapText="1"/>
    </xf>
    <xf numFmtId="0" fontId="15" fillId="0" borderId="112" xfId="0" applyFont="1" applyBorder="1" applyAlignment="1">
      <alignment horizontal="center" vertical="center"/>
    </xf>
    <xf numFmtId="0" fontId="15" fillId="10" borderId="112" xfId="0" applyFont="1" applyFill="1" applyBorder="1" applyAlignment="1">
      <alignment horizontal="center" vertical="center"/>
    </xf>
    <xf numFmtId="0" fontId="15" fillId="10" borderId="143" xfId="0" applyFont="1" applyFill="1" applyBorder="1" applyAlignment="1">
      <alignment horizontal="center" vertical="center"/>
    </xf>
    <xf numFmtId="0" fontId="15" fillId="0" borderId="153" xfId="0" applyFont="1" applyBorder="1" applyAlignment="1">
      <alignment horizontal="center" vertical="center"/>
    </xf>
    <xf numFmtId="0" fontId="15" fillId="0" borderId="109" xfId="0" applyFont="1" applyBorder="1" applyAlignment="1">
      <alignment horizontal="center" vertical="center"/>
    </xf>
    <xf numFmtId="0" fontId="15" fillId="0" borderId="154" xfId="0" applyFont="1" applyBorder="1" applyAlignment="1">
      <alignment horizontal="center" vertical="center"/>
    </xf>
    <xf numFmtId="40" fontId="15" fillId="13" borderId="109" xfId="1" applyNumberFormat="1" applyFont="1" applyFill="1" applyBorder="1" applyAlignment="1" applyProtection="1">
      <alignment horizontal="center" vertical="center" wrapText="1"/>
    </xf>
    <xf numFmtId="0" fontId="15" fillId="10" borderId="109" xfId="0" applyFont="1" applyFill="1" applyBorder="1" applyAlignment="1">
      <alignment horizontal="center" vertical="center"/>
    </xf>
    <xf numFmtId="0" fontId="15" fillId="10" borderId="131" xfId="0" applyFont="1" applyFill="1" applyBorder="1" applyAlignment="1">
      <alignment horizontal="center" vertical="center"/>
    </xf>
    <xf numFmtId="0" fontId="15" fillId="0" borderId="149" xfId="0" applyFont="1" applyBorder="1" applyAlignment="1">
      <alignment horizontal="center" vertical="center"/>
    </xf>
    <xf numFmtId="0" fontId="15" fillId="0" borderId="118" xfId="0" applyFont="1" applyBorder="1" applyAlignment="1">
      <alignment horizontal="center" vertical="center" wrapText="1"/>
    </xf>
    <xf numFmtId="0" fontId="15" fillId="0" borderId="47" xfId="0" applyFont="1" applyBorder="1" applyAlignment="1">
      <alignment horizontal="center" vertical="center" wrapText="1"/>
    </xf>
    <xf numFmtId="0" fontId="15" fillId="10" borderId="111" xfId="0" applyFont="1" applyFill="1" applyBorder="1" applyAlignment="1">
      <alignment horizontal="center" vertical="center"/>
    </xf>
    <xf numFmtId="0" fontId="15" fillId="10" borderId="141" xfId="0" applyFont="1" applyFill="1" applyBorder="1" applyAlignment="1">
      <alignment horizontal="center" vertical="center"/>
    </xf>
    <xf numFmtId="180" fontId="17" fillId="0" borderId="53" xfId="1" applyNumberFormat="1" applyFont="1" applyFill="1" applyBorder="1" applyAlignment="1" applyProtection="1">
      <alignment horizontal="center" vertical="center" wrapText="1"/>
    </xf>
    <xf numFmtId="0" fontId="15" fillId="0" borderId="145" xfId="0" applyFont="1" applyBorder="1" applyAlignment="1">
      <alignment horizontal="center" vertical="center"/>
    </xf>
    <xf numFmtId="0" fontId="15" fillId="0" borderId="80" xfId="0" applyFont="1" applyBorder="1" applyAlignment="1">
      <alignment horizontal="center" vertical="center"/>
    </xf>
    <xf numFmtId="0" fontId="15" fillId="0" borderId="127" xfId="0" applyFont="1" applyBorder="1" applyAlignment="1">
      <alignment horizontal="center" vertical="center"/>
    </xf>
    <xf numFmtId="184" fontId="15" fillId="13" borderId="159" xfId="1" applyNumberFormat="1" applyFont="1" applyFill="1" applyBorder="1" applyAlignment="1" applyProtection="1">
      <alignment horizontal="center" vertical="center"/>
    </xf>
    <xf numFmtId="184" fontId="15" fillId="13" borderId="80" xfId="1" applyNumberFormat="1" applyFont="1" applyFill="1" applyBorder="1" applyAlignment="1" applyProtection="1">
      <alignment horizontal="center" vertical="center"/>
    </xf>
    <xf numFmtId="0" fontId="15" fillId="0" borderId="9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59" xfId="0" applyFont="1" applyBorder="1" applyAlignment="1">
      <alignment horizontal="center" vertical="center"/>
    </xf>
    <xf numFmtId="40" fontId="15" fillId="0" borderId="18" xfId="1" applyNumberFormat="1" applyFont="1" applyFill="1" applyBorder="1" applyAlignment="1" applyProtection="1">
      <alignment horizontal="center" vertical="center" wrapText="1"/>
    </xf>
    <xf numFmtId="40" fontId="15" fillId="0" borderId="40" xfId="1" applyNumberFormat="1" applyFont="1" applyFill="1" applyBorder="1" applyAlignment="1" applyProtection="1">
      <alignment horizontal="center" vertical="center" wrapText="1"/>
    </xf>
    <xf numFmtId="40" fontId="15" fillId="0" borderId="43" xfId="1" applyNumberFormat="1" applyFont="1" applyFill="1" applyBorder="1" applyAlignment="1" applyProtection="1">
      <alignment horizontal="center" vertical="center" wrapText="1"/>
    </xf>
    <xf numFmtId="40" fontId="15" fillId="0" borderId="27" xfId="1" applyNumberFormat="1" applyFont="1" applyFill="1" applyBorder="1" applyAlignment="1" applyProtection="1">
      <alignment horizontal="center" vertical="center" wrapText="1"/>
    </xf>
    <xf numFmtId="40" fontId="15" fillId="0" borderId="114" xfId="1" applyNumberFormat="1" applyFont="1" applyFill="1" applyBorder="1" applyAlignment="1" applyProtection="1">
      <alignment horizontal="center" vertical="center" wrapText="1"/>
    </xf>
    <xf numFmtId="40" fontId="15" fillId="0" borderId="31" xfId="1" applyNumberFormat="1" applyFont="1" applyFill="1" applyBorder="1" applyAlignment="1" applyProtection="1">
      <alignment horizontal="center" vertical="center" wrapText="1"/>
    </xf>
    <xf numFmtId="40" fontId="15" fillId="0" borderId="20" xfId="1" applyNumberFormat="1" applyFont="1" applyFill="1" applyBorder="1" applyAlignment="1" applyProtection="1">
      <alignment horizontal="center" vertical="center" wrapText="1"/>
    </xf>
    <xf numFmtId="40" fontId="15" fillId="0" borderId="36" xfId="1" applyNumberFormat="1" applyFont="1" applyFill="1" applyBorder="1" applyAlignment="1" applyProtection="1">
      <alignment horizontal="center" vertical="center" wrapText="1"/>
    </xf>
    <xf numFmtId="0" fontId="15" fillId="0" borderId="115" xfId="0" applyFont="1" applyBorder="1" applyAlignment="1">
      <alignment horizontal="center" vertical="center"/>
    </xf>
    <xf numFmtId="0" fontId="15" fillId="0" borderId="81" xfId="0" applyFont="1" applyBorder="1" applyAlignment="1">
      <alignment horizontal="center" vertical="center"/>
    </xf>
    <xf numFmtId="0" fontId="15" fillId="0" borderId="125" xfId="0" applyFont="1" applyBorder="1" applyAlignment="1">
      <alignment horizontal="center" vertical="center"/>
    </xf>
    <xf numFmtId="0" fontId="15" fillId="0" borderId="123" xfId="0" applyFont="1" applyBorder="1" applyAlignment="1">
      <alignment horizontal="center" vertical="center"/>
    </xf>
    <xf numFmtId="0" fontId="15" fillId="0" borderId="37" xfId="0" applyFont="1" applyBorder="1" applyAlignment="1">
      <alignment horizontal="center" vertical="center"/>
    </xf>
    <xf numFmtId="0" fontId="15" fillId="0" borderId="126" xfId="0" applyFont="1" applyBorder="1" applyAlignment="1">
      <alignment horizontal="center" vertical="center"/>
    </xf>
    <xf numFmtId="0" fontId="15" fillId="0" borderId="114" xfId="0" applyFont="1" applyBorder="1" applyAlignment="1">
      <alignment horizontal="center" vertical="center"/>
    </xf>
    <xf numFmtId="0" fontId="15" fillId="0" borderId="31" xfId="0" applyFont="1" applyBorder="1" applyAlignment="1">
      <alignment horizontal="center" vertical="center"/>
    </xf>
    <xf numFmtId="0" fontId="15" fillId="0" borderId="43"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36" xfId="0" applyFont="1" applyBorder="1" applyAlignment="1">
      <alignment horizontal="center" vertical="center"/>
    </xf>
    <xf numFmtId="40" fontId="15" fillId="13" borderId="115" xfId="1" applyNumberFormat="1" applyFont="1" applyFill="1" applyBorder="1" applyAlignment="1" applyProtection="1">
      <alignment horizontal="center" vertical="center" wrapText="1"/>
    </xf>
    <xf numFmtId="40" fontId="15" fillId="13" borderId="125" xfId="1" applyNumberFormat="1" applyFont="1" applyFill="1" applyBorder="1" applyAlignment="1" applyProtection="1">
      <alignment horizontal="center" vertical="center" wrapText="1"/>
    </xf>
    <xf numFmtId="179" fontId="15" fillId="13" borderId="115" xfId="1" applyNumberFormat="1" applyFont="1" applyFill="1" applyBorder="1" applyAlignment="1" applyProtection="1">
      <alignment horizontal="center" vertical="center" wrapText="1"/>
    </xf>
    <xf numFmtId="179" fontId="15" fillId="13" borderId="125" xfId="1" applyNumberFormat="1" applyFont="1" applyFill="1" applyBorder="1" applyAlignment="1" applyProtection="1">
      <alignment horizontal="center" vertical="center" wrapText="1"/>
    </xf>
    <xf numFmtId="179" fontId="15" fillId="13" borderId="123" xfId="1" applyNumberFormat="1" applyFont="1" applyFill="1" applyBorder="1" applyAlignment="1" applyProtection="1">
      <alignment horizontal="center" vertical="center" wrapText="1"/>
    </xf>
    <xf numFmtId="179" fontId="15" fillId="13" borderId="126" xfId="1" applyNumberFormat="1" applyFont="1" applyFill="1" applyBorder="1" applyAlignment="1" applyProtection="1">
      <alignment horizontal="center" vertical="center" wrapText="1"/>
    </xf>
    <xf numFmtId="0" fontId="15" fillId="0" borderId="91" xfId="0" applyFont="1" applyBorder="1" applyAlignment="1">
      <alignment horizontal="center" vertical="center"/>
    </xf>
    <xf numFmtId="0" fontId="17" fillId="0" borderId="41" xfId="0" applyFont="1" applyBorder="1" applyAlignment="1">
      <alignment horizontal="center" vertical="center"/>
    </xf>
    <xf numFmtId="0" fontId="17" fillId="0" borderId="117" xfId="0" applyFont="1" applyBorder="1" applyAlignment="1">
      <alignment horizontal="center" vertical="center"/>
    </xf>
    <xf numFmtId="178" fontId="17" fillId="0" borderId="41" xfId="0" applyNumberFormat="1" applyFont="1" applyBorder="1" applyAlignment="1">
      <alignment horizontal="center" vertical="center"/>
    </xf>
    <xf numFmtId="178" fontId="17" fillId="0" borderId="53" xfId="0" applyNumberFormat="1" applyFont="1" applyBorder="1" applyAlignment="1">
      <alignment horizontal="center" vertical="center"/>
    </xf>
    <xf numFmtId="49" fontId="17" fillId="12" borderId="108" xfId="0" applyNumberFormat="1" applyFont="1" applyFill="1" applyBorder="1" applyAlignment="1" applyProtection="1">
      <alignment horizontal="center" vertical="center"/>
      <protection locked="0"/>
    </xf>
    <xf numFmtId="49" fontId="17" fillId="12" borderId="63" xfId="0" applyNumberFormat="1" applyFont="1" applyFill="1" applyBorder="1" applyAlignment="1" applyProtection="1">
      <alignment horizontal="center" vertical="center"/>
      <protection locked="0"/>
    </xf>
    <xf numFmtId="49" fontId="17" fillId="12" borderId="93" xfId="0" applyNumberFormat="1" applyFont="1" applyFill="1" applyBorder="1" applyAlignment="1" applyProtection="1">
      <alignment horizontal="left" vertical="center" shrinkToFit="1"/>
      <protection locked="0"/>
    </xf>
    <xf numFmtId="49" fontId="17" fillId="12" borderId="63" xfId="0" applyNumberFormat="1" applyFont="1" applyFill="1" applyBorder="1" applyAlignment="1" applyProtection="1">
      <alignment horizontal="left" vertical="center" shrinkToFit="1"/>
      <protection locked="0"/>
    </xf>
    <xf numFmtId="180" fontId="17" fillId="12" borderId="139" xfId="0" applyNumberFormat="1" applyFont="1" applyFill="1" applyBorder="1" applyAlignment="1" applyProtection="1">
      <alignment horizontal="center" vertical="center"/>
      <protection locked="0"/>
    </xf>
    <xf numFmtId="180" fontId="17" fillId="12" borderId="93" xfId="0" applyNumberFormat="1" applyFont="1" applyFill="1" applyBorder="1" applyAlignment="1" applyProtection="1">
      <alignment horizontal="center" vertical="center"/>
      <protection locked="0"/>
    </xf>
    <xf numFmtId="0" fontId="17" fillId="5" borderId="63" xfId="0" applyFont="1" applyFill="1" applyBorder="1" applyAlignment="1" applyProtection="1">
      <alignment horizontal="left" vertical="center"/>
      <protection locked="0"/>
    </xf>
    <xf numFmtId="0" fontId="16" fillId="12" borderId="165" xfId="0" applyFont="1" applyFill="1" applyBorder="1" applyAlignment="1" applyProtection="1">
      <alignment horizontal="left" vertical="center" shrinkToFit="1"/>
      <protection locked="0"/>
    </xf>
    <xf numFmtId="0" fontId="16" fillId="12" borderId="164" xfId="0" applyFont="1" applyFill="1" applyBorder="1" applyAlignment="1" applyProtection="1">
      <alignment horizontal="left" vertical="center" shrinkToFit="1"/>
      <protection locked="0"/>
    </xf>
    <xf numFmtId="0" fontId="16" fillId="12" borderId="166" xfId="0" applyFont="1" applyFill="1" applyBorder="1" applyAlignment="1" applyProtection="1">
      <alignment horizontal="left" vertical="center" shrinkToFit="1"/>
      <protection locked="0"/>
    </xf>
    <xf numFmtId="0" fontId="17" fillId="0" borderId="139" xfId="0" applyFont="1" applyBorder="1" applyAlignment="1">
      <alignment horizontal="center" vertical="center"/>
    </xf>
    <xf numFmtId="0" fontId="17" fillId="0" borderId="171" xfId="0" applyFont="1" applyBorder="1" applyAlignment="1">
      <alignment horizontal="center" vertical="center"/>
    </xf>
    <xf numFmtId="178" fontId="17" fillId="0" borderId="139" xfId="0" applyNumberFormat="1" applyFont="1" applyBorder="1" applyAlignment="1">
      <alignment horizontal="center" vertical="center"/>
    </xf>
    <xf numFmtId="178" fontId="17" fillId="0" borderId="93" xfId="0" applyNumberFormat="1" applyFont="1" applyBorder="1" applyAlignment="1">
      <alignment horizontal="center" vertical="center"/>
    </xf>
    <xf numFmtId="49" fontId="17" fillId="12" borderId="118" xfId="0" applyNumberFormat="1" applyFont="1" applyFill="1" applyBorder="1" applyAlignment="1" applyProtection="1">
      <alignment horizontal="center" vertical="center"/>
      <protection locked="0"/>
    </xf>
    <xf numFmtId="49" fontId="17" fillId="12" borderId="47" xfId="0" applyNumberFormat="1" applyFont="1" applyFill="1" applyBorder="1" applyAlignment="1" applyProtection="1">
      <alignment horizontal="center" vertical="center"/>
      <protection locked="0"/>
    </xf>
    <xf numFmtId="49" fontId="17" fillId="12" borderId="53" xfId="0" applyNumberFormat="1" applyFont="1" applyFill="1" applyBorder="1" applyAlignment="1" applyProtection="1">
      <alignment horizontal="left" vertical="center" shrinkToFit="1"/>
      <protection locked="0"/>
    </xf>
    <xf numFmtId="49" fontId="17" fillId="12" borderId="47" xfId="0" applyNumberFormat="1" applyFont="1" applyFill="1" applyBorder="1" applyAlignment="1" applyProtection="1">
      <alignment horizontal="left" vertical="center" shrinkToFit="1"/>
      <protection locked="0"/>
    </xf>
    <xf numFmtId="180" fontId="17" fillId="12" borderId="41" xfId="0" applyNumberFormat="1" applyFont="1" applyFill="1" applyBorder="1" applyAlignment="1" applyProtection="1">
      <alignment horizontal="center" vertical="center"/>
      <protection locked="0"/>
    </xf>
    <xf numFmtId="180" fontId="17" fillId="12" borderId="53" xfId="0" applyNumberFormat="1" applyFont="1" applyFill="1" applyBorder="1" applyAlignment="1" applyProtection="1">
      <alignment horizontal="center" vertical="center"/>
      <protection locked="0"/>
    </xf>
    <xf numFmtId="0" fontId="17" fillId="5" borderId="65" xfId="0" applyFont="1" applyFill="1" applyBorder="1" applyAlignment="1" applyProtection="1">
      <alignment horizontal="left" vertical="center"/>
      <protection locked="0"/>
    </xf>
    <xf numFmtId="0" fontId="16" fillId="12" borderId="119" xfId="0" applyFont="1" applyFill="1" applyBorder="1" applyAlignment="1" applyProtection="1">
      <alignment horizontal="left" vertical="center" shrinkToFit="1"/>
      <protection locked="0"/>
    </xf>
    <xf numFmtId="0" fontId="16" fillId="12" borderId="13" xfId="0" applyFont="1" applyFill="1" applyBorder="1" applyAlignment="1" applyProtection="1">
      <alignment horizontal="left" vertical="center" shrinkToFit="1"/>
      <protection locked="0"/>
    </xf>
    <xf numFmtId="0" fontId="16" fillId="12" borderId="116" xfId="0" applyFont="1" applyFill="1" applyBorder="1" applyAlignment="1" applyProtection="1">
      <alignment horizontal="left" vertical="center" shrinkToFit="1"/>
      <protection locked="0"/>
    </xf>
    <xf numFmtId="0" fontId="17" fillId="5" borderId="47" xfId="0" applyFont="1" applyFill="1" applyBorder="1" applyAlignment="1" applyProtection="1">
      <alignment horizontal="left" vertical="center"/>
      <protection locked="0"/>
    </xf>
    <xf numFmtId="0" fontId="16" fillId="12" borderId="57" xfId="0" applyFont="1" applyFill="1" applyBorder="1" applyAlignment="1" applyProtection="1">
      <alignment horizontal="left" vertical="center" shrinkToFit="1"/>
      <protection locked="0"/>
    </xf>
    <xf numFmtId="0" fontId="16" fillId="12" borderId="79" xfId="0" applyFont="1" applyFill="1" applyBorder="1" applyAlignment="1" applyProtection="1">
      <alignment horizontal="left" vertical="center" shrinkToFit="1"/>
      <protection locked="0"/>
    </xf>
    <xf numFmtId="0" fontId="16" fillId="12" borderId="77" xfId="0" applyFont="1" applyFill="1" applyBorder="1" applyAlignment="1" applyProtection="1">
      <alignment horizontal="left" vertical="center" shrinkToFit="1"/>
      <protection locked="0"/>
    </xf>
    <xf numFmtId="0" fontId="17" fillId="5" borderId="41" xfId="0" applyFont="1" applyFill="1" applyBorder="1" applyAlignment="1" applyProtection="1">
      <alignment horizontal="left" vertical="center"/>
      <protection locked="0"/>
    </xf>
    <xf numFmtId="0" fontId="17" fillId="5" borderId="52" xfId="0" applyFont="1" applyFill="1" applyBorder="1" applyAlignment="1" applyProtection="1">
      <alignment horizontal="left" vertical="center"/>
      <protection locked="0"/>
    </xf>
    <xf numFmtId="0" fontId="17" fillId="5" borderId="53" xfId="0" applyFont="1" applyFill="1" applyBorder="1" applyAlignment="1" applyProtection="1">
      <alignment horizontal="left" vertical="center"/>
      <protection locked="0"/>
    </xf>
    <xf numFmtId="0" fontId="17" fillId="5" borderId="59" xfId="0" applyFont="1" applyFill="1" applyBorder="1" applyAlignment="1" applyProtection="1">
      <alignment horizontal="left" vertical="center"/>
      <protection locked="0"/>
    </xf>
    <xf numFmtId="0" fontId="16" fillId="12" borderId="60" xfId="0" applyFont="1" applyFill="1" applyBorder="1" applyAlignment="1" applyProtection="1">
      <alignment horizontal="left" vertical="center" shrinkToFit="1"/>
      <protection locked="0"/>
    </xf>
    <xf numFmtId="0" fontId="16" fillId="12" borderId="25" xfId="0" applyFont="1" applyFill="1" applyBorder="1" applyAlignment="1" applyProtection="1">
      <alignment horizontal="left" vertical="center" shrinkToFit="1"/>
      <protection locked="0"/>
    </xf>
    <xf numFmtId="0" fontId="16" fillId="12" borderId="78" xfId="0" applyFont="1" applyFill="1" applyBorder="1" applyAlignment="1" applyProtection="1">
      <alignment horizontal="left" vertical="center" shrinkToFit="1"/>
      <protection locked="0"/>
    </xf>
    <xf numFmtId="0" fontId="16" fillId="12" borderId="52" xfId="0" applyFont="1" applyFill="1" applyBorder="1" applyAlignment="1" applyProtection="1">
      <alignment horizontal="left" vertical="center" shrinkToFit="1"/>
      <protection locked="0"/>
    </xf>
    <xf numFmtId="0" fontId="16" fillId="12" borderId="53" xfId="0" applyFont="1" applyFill="1" applyBorder="1" applyAlignment="1" applyProtection="1">
      <alignment horizontal="left" vertical="center" shrinkToFit="1"/>
      <protection locked="0"/>
    </xf>
    <xf numFmtId="0" fontId="17" fillId="0" borderId="85" xfId="0" applyFont="1" applyBorder="1" applyAlignment="1">
      <alignment horizontal="center" textRotation="90"/>
    </xf>
    <xf numFmtId="0" fontId="17" fillId="0" borderId="86" xfId="0" applyFont="1" applyBorder="1" applyAlignment="1">
      <alignment horizontal="center" textRotation="90"/>
    </xf>
    <xf numFmtId="0" fontId="17" fillId="0" borderId="58" xfId="0" applyFont="1" applyBorder="1" applyAlignment="1">
      <alignment horizontal="center" textRotation="90"/>
    </xf>
    <xf numFmtId="0" fontId="17" fillId="0" borderId="119" xfId="0" applyFont="1" applyBorder="1" applyAlignment="1">
      <alignment horizontal="center" textRotation="90"/>
    </xf>
    <xf numFmtId="0" fontId="17" fillId="0" borderId="120" xfId="0" applyFont="1" applyBorder="1" applyAlignment="1">
      <alignment horizontal="center" textRotation="90"/>
    </xf>
    <xf numFmtId="0" fontId="17" fillId="0" borderId="60" xfId="0" applyFont="1" applyBorder="1" applyAlignment="1">
      <alignment horizontal="center" textRotation="90"/>
    </xf>
    <xf numFmtId="0" fontId="17" fillId="0" borderId="116" xfId="0" applyFont="1" applyBorder="1" applyAlignment="1">
      <alignment horizontal="center" textRotation="90"/>
    </xf>
    <xf numFmtId="0" fontId="17" fillId="0" borderId="32" xfId="0" applyFont="1" applyBorder="1" applyAlignment="1">
      <alignment horizontal="center" textRotation="90"/>
    </xf>
    <xf numFmtId="0" fontId="17" fillId="0" borderId="78" xfId="0" applyFont="1" applyBorder="1" applyAlignment="1">
      <alignment horizontal="center" textRotation="90"/>
    </xf>
    <xf numFmtId="0" fontId="32" fillId="0" borderId="13" xfId="0" applyFont="1" applyBorder="1" applyAlignment="1">
      <alignment horizontal="center" textRotation="90"/>
    </xf>
    <xf numFmtId="0" fontId="32" fillId="0" borderId="120" xfId="0" applyFont="1" applyBorder="1" applyAlignment="1">
      <alignment horizontal="center" textRotation="90"/>
    </xf>
    <xf numFmtId="0" fontId="32" fillId="0" borderId="60" xfId="0" applyFont="1" applyBorder="1" applyAlignment="1">
      <alignment horizontal="center" textRotation="90"/>
    </xf>
    <xf numFmtId="0" fontId="17" fillId="0" borderId="5" xfId="0" applyFont="1" applyBorder="1" applyAlignment="1">
      <alignment horizontal="center" textRotation="90"/>
    </xf>
    <xf numFmtId="0" fontId="17" fillId="0" borderId="25" xfId="0" applyFont="1" applyBorder="1" applyAlignment="1">
      <alignment horizontal="center" textRotation="90"/>
    </xf>
    <xf numFmtId="0" fontId="16" fillId="0" borderId="86" xfId="0" applyFont="1" applyBorder="1" applyAlignment="1">
      <alignment horizontal="center" textRotation="90"/>
    </xf>
    <xf numFmtId="0" fontId="16" fillId="0" borderId="58" xfId="0" applyFont="1" applyBorder="1" applyAlignment="1">
      <alignment horizontal="center" textRotation="90"/>
    </xf>
    <xf numFmtId="0" fontId="16" fillId="0" borderId="32" xfId="0" applyFont="1" applyBorder="1" applyAlignment="1">
      <alignment horizontal="center" textRotation="90"/>
    </xf>
    <xf numFmtId="0" fontId="16" fillId="0" borderId="78" xfId="0" applyFont="1" applyBorder="1" applyAlignment="1">
      <alignment horizontal="center" textRotation="90"/>
    </xf>
    <xf numFmtId="0" fontId="32" fillId="0" borderId="85" xfId="0" applyFont="1" applyBorder="1" applyAlignment="1">
      <alignment horizontal="center" textRotation="90"/>
    </xf>
    <xf numFmtId="0" fontId="32" fillId="0" borderId="86" xfId="0" applyFont="1" applyBorder="1" applyAlignment="1">
      <alignment horizontal="center" textRotation="90"/>
    </xf>
    <xf numFmtId="0" fontId="32" fillId="0" borderId="58" xfId="0" applyFont="1" applyBorder="1" applyAlignment="1">
      <alignment horizontal="center" textRotation="90"/>
    </xf>
    <xf numFmtId="0" fontId="17" fillId="0" borderId="85" xfId="0" applyFont="1" applyBorder="1" applyAlignment="1">
      <alignment horizontal="center" textRotation="90" wrapText="1"/>
    </xf>
    <xf numFmtId="0" fontId="17" fillId="0" borderId="86" xfId="0" applyFont="1" applyBorder="1" applyAlignment="1">
      <alignment horizontal="center" textRotation="90" wrapText="1"/>
    </xf>
    <xf numFmtId="0" fontId="17" fillId="0" borderId="58" xfId="0" applyFont="1" applyBorder="1" applyAlignment="1">
      <alignment horizontal="center" textRotation="90" wrapText="1"/>
    </xf>
    <xf numFmtId="0" fontId="17" fillId="0" borderId="119" xfId="0" applyFont="1" applyBorder="1" applyAlignment="1">
      <alignment horizontal="center" textRotation="90" wrapText="1"/>
    </xf>
    <xf numFmtId="0" fontId="17" fillId="0" borderId="116" xfId="0" applyFont="1" applyBorder="1" applyAlignment="1">
      <alignment horizontal="center" textRotation="90" wrapText="1"/>
    </xf>
    <xf numFmtId="0" fontId="17" fillId="0" borderId="120" xfId="0" applyFont="1" applyBorder="1" applyAlignment="1">
      <alignment horizontal="center" textRotation="90" wrapText="1"/>
    </xf>
    <xf numFmtId="0" fontId="17" fillId="0" borderId="32" xfId="0" applyFont="1" applyBorder="1" applyAlignment="1">
      <alignment horizontal="center" textRotation="90" wrapText="1"/>
    </xf>
    <xf numFmtId="0" fontId="17" fillId="0" borderId="60" xfId="0" applyFont="1" applyBorder="1" applyAlignment="1">
      <alignment horizontal="center" textRotation="90" wrapText="1"/>
    </xf>
    <xf numFmtId="0" fontId="17" fillId="0" borderId="78" xfId="0" applyFont="1" applyBorder="1" applyAlignment="1">
      <alignment horizontal="center" textRotation="90" wrapText="1"/>
    </xf>
    <xf numFmtId="0" fontId="17" fillId="0" borderId="47" xfId="0" applyFont="1" applyBorder="1" applyAlignment="1">
      <alignment horizontal="center" textRotation="90" wrapText="1"/>
    </xf>
    <xf numFmtId="0" fontId="17" fillId="0" borderId="47" xfId="0" applyFont="1" applyBorder="1" applyAlignment="1">
      <alignment horizontal="center" textRotation="90"/>
    </xf>
    <xf numFmtId="0" fontId="16" fillId="0" borderId="0" xfId="0" applyFont="1" applyAlignment="1">
      <alignment horizontal="center" vertical="center" wrapText="1"/>
    </xf>
    <xf numFmtId="0" fontId="17" fillId="0" borderId="0" xfId="0" applyFont="1" applyAlignment="1">
      <alignment horizontal="center" textRotation="90" wrapText="1"/>
    </xf>
    <xf numFmtId="0" fontId="17" fillId="0" borderId="118" xfId="0" applyFont="1" applyBorder="1" applyAlignment="1">
      <alignment horizontal="center" textRotation="90" wrapText="1"/>
    </xf>
    <xf numFmtId="0" fontId="17" fillId="0" borderId="162" xfId="0" applyFont="1" applyBorder="1" applyAlignment="1">
      <alignment horizontal="center" textRotation="90"/>
    </xf>
    <xf numFmtId="0" fontId="17" fillId="0" borderId="117" xfId="0" applyFont="1" applyBorder="1" applyAlignment="1">
      <alignment horizontal="center" textRotation="90" wrapText="1"/>
    </xf>
    <xf numFmtId="0" fontId="17" fillId="0" borderId="40" xfId="0" applyFont="1" applyBorder="1" applyAlignment="1">
      <alignment horizontal="center" textRotation="90"/>
    </xf>
    <xf numFmtId="0" fontId="17" fillId="0" borderId="29" xfId="0" applyFont="1" applyBorder="1" applyAlignment="1">
      <alignment horizontal="center" textRotation="90"/>
    </xf>
    <xf numFmtId="0" fontId="17" fillId="0" borderId="36" xfId="0" applyFont="1" applyBorder="1" applyAlignment="1">
      <alignment horizontal="center" textRotation="90"/>
    </xf>
    <xf numFmtId="0" fontId="17" fillId="0" borderId="11" xfId="0" applyFont="1" applyBorder="1" applyAlignment="1">
      <alignment horizontal="center" textRotation="90"/>
    </xf>
    <xf numFmtId="0" fontId="17" fillId="0" borderId="110" xfId="0" applyFont="1" applyBorder="1" applyAlignment="1">
      <alignment horizontal="center" textRotation="90"/>
    </xf>
    <xf numFmtId="0" fontId="17" fillId="0" borderId="162" xfId="0" applyFont="1" applyBorder="1" applyAlignment="1">
      <alignment horizontal="center" textRotation="90" wrapText="1"/>
    </xf>
    <xf numFmtId="0" fontId="16" fillId="0" borderId="0" xfId="0" applyFont="1" applyAlignment="1">
      <alignment horizontal="center" vertical="center"/>
    </xf>
    <xf numFmtId="0" fontId="17" fillId="0" borderId="57" xfId="0" applyFont="1" applyBorder="1" applyAlignment="1">
      <alignment horizontal="center" textRotation="90"/>
    </xf>
    <xf numFmtId="0" fontId="17" fillId="0" borderId="13" xfId="0" applyFont="1" applyBorder="1" applyAlignment="1">
      <alignment horizontal="center" textRotation="90"/>
    </xf>
    <xf numFmtId="179" fontId="17" fillId="0" borderId="0" xfId="1" applyNumberFormat="1" applyFont="1" applyFill="1" applyBorder="1" applyAlignment="1" applyProtection="1">
      <alignment horizontal="center" vertical="center" wrapText="1"/>
    </xf>
    <xf numFmtId="181" fontId="17" fillId="0" borderId="0" xfId="1" applyNumberFormat="1" applyFont="1" applyFill="1" applyBorder="1" applyAlignment="1" applyProtection="1">
      <alignment horizontal="center" vertical="center" shrinkToFit="1"/>
    </xf>
    <xf numFmtId="0" fontId="17" fillId="0" borderId="153" xfId="0" applyFont="1" applyBorder="1" applyAlignment="1">
      <alignment horizontal="center" vertical="center" wrapText="1"/>
    </xf>
    <xf numFmtId="0" fontId="17" fillId="0" borderId="109" xfId="0" applyFont="1" applyBorder="1" applyAlignment="1">
      <alignment horizontal="center" vertical="center" wrapText="1"/>
    </xf>
    <xf numFmtId="0" fontId="17" fillId="0" borderId="154" xfId="0" applyFont="1" applyBorder="1" applyAlignment="1">
      <alignment horizontal="center" vertical="center" wrapText="1"/>
    </xf>
    <xf numFmtId="0" fontId="17" fillId="0" borderId="112" xfId="0" applyFont="1" applyBorder="1" applyAlignment="1">
      <alignment horizontal="center" vertical="center" wrapText="1"/>
    </xf>
    <xf numFmtId="0" fontId="17" fillId="0" borderId="115"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53" xfId="0" applyFont="1" applyBorder="1" applyAlignment="1">
      <alignment horizontal="center" textRotation="90" wrapText="1"/>
    </xf>
    <xf numFmtId="0" fontId="17" fillId="0" borderId="156" xfId="0" applyFont="1" applyBorder="1" applyAlignment="1">
      <alignment horizontal="center" textRotation="90" wrapText="1"/>
    </xf>
    <xf numFmtId="0" fontId="17" fillId="0" borderId="154" xfId="0" applyFont="1" applyBorder="1" applyAlignment="1">
      <alignment horizontal="center" textRotation="90" wrapText="1"/>
    </xf>
    <xf numFmtId="0" fontId="17" fillId="0" borderId="157" xfId="0" applyFont="1" applyBorder="1" applyAlignment="1">
      <alignment horizontal="center" textRotation="90" wrapText="1"/>
    </xf>
    <xf numFmtId="0" fontId="17" fillId="0" borderId="114" xfId="0" applyFont="1" applyBorder="1" applyAlignment="1">
      <alignment horizontal="center" textRotation="90" wrapText="1"/>
    </xf>
    <xf numFmtId="0" fontId="17" fillId="0" borderId="26" xfId="0" applyFont="1" applyBorder="1" applyAlignment="1">
      <alignment horizontal="center" textRotation="90" wrapText="1"/>
    </xf>
    <xf numFmtId="0" fontId="17" fillId="0" borderId="14" xfId="0" applyFont="1" applyBorder="1" applyAlignment="1">
      <alignment horizontal="center" textRotation="90" wrapText="1"/>
    </xf>
    <xf numFmtId="0" fontId="17" fillId="0" borderId="20" xfId="0" applyFont="1" applyBorder="1" applyAlignment="1">
      <alignment horizontal="center" textRotation="90" wrapText="1"/>
    </xf>
    <xf numFmtId="0" fontId="17" fillId="0" borderId="9" xfId="0" applyFont="1" applyBorder="1" applyAlignment="1">
      <alignment horizontal="center" textRotation="90" wrapText="1"/>
    </xf>
    <xf numFmtId="0" fontId="17" fillId="0" borderId="169" xfId="0" applyFont="1" applyBorder="1" applyAlignment="1">
      <alignment horizontal="center" textRotation="90" wrapText="1"/>
    </xf>
    <xf numFmtId="0" fontId="17" fillId="0" borderId="6" xfId="0" applyFont="1" applyBorder="1" applyAlignment="1">
      <alignment horizontal="center" textRotation="90" wrapText="1"/>
    </xf>
    <xf numFmtId="0" fontId="17" fillId="0" borderId="10" xfId="0" applyFont="1" applyBorder="1" applyAlignment="1">
      <alignment horizontal="center" textRotation="90"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7" fillId="0" borderId="167"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97" xfId="0" applyFont="1" applyBorder="1" applyAlignment="1">
      <alignment horizontal="center" vertical="center" wrapText="1"/>
    </xf>
    <xf numFmtId="0" fontId="17" fillId="0" borderId="22" xfId="0" applyFont="1" applyBorder="1" applyAlignment="1">
      <alignment horizontal="center" textRotation="90" wrapText="1"/>
    </xf>
    <xf numFmtId="0" fontId="17" fillId="0" borderId="1" xfId="0" applyFont="1" applyBorder="1" applyAlignment="1">
      <alignment horizontal="center" textRotation="90" wrapText="1"/>
    </xf>
    <xf numFmtId="0" fontId="17" fillId="0" borderId="8" xfId="0" applyFont="1" applyBorder="1" applyAlignment="1">
      <alignment horizontal="center" textRotation="90" wrapText="1"/>
    </xf>
    <xf numFmtId="0" fontId="17" fillId="0" borderId="168" xfId="0" applyFont="1" applyBorder="1" applyAlignment="1">
      <alignment horizontal="center" vertical="center" wrapText="1"/>
    </xf>
    <xf numFmtId="0" fontId="17" fillId="0" borderId="156"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57" xfId="0" applyFont="1" applyBorder="1" applyAlignment="1">
      <alignment horizontal="center" textRotation="90" wrapText="1"/>
    </xf>
    <xf numFmtId="0" fontId="17" fillId="0" borderId="13" xfId="0" applyFont="1" applyBorder="1" applyAlignment="1">
      <alignment horizontal="center" textRotation="90" wrapText="1"/>
    </xf>
    <xf numFmtId="0" fontId="17" fillId="0" borderId="5" xfId="0" applyFont="1" applyBorder="1" applyAlignment="1">
      <alignment horizontal="center" textRotation="90" wrapText="1"/>
    </xf>
    <xf numFmtId="0" fontId="17" fillId="0" borderId="25" xfId="0" applyFont="1" applyBorder="1" applyAlignment="1">
      <alignment horizontal="center" textRotation="90" wrapText="1"/>
    </xf>
    <xf numFmtId="0" fontId="32" fillId="0" borderId="14" xfId="0" applyFont="1" applyBorder="1" applyAlignment="1">
      <alignment horizontal="center" textRotation="90"/>
    </xf>
    <xf numFmtId="0" fontId="32" fillId="0" borderId="20" xfId="0" applyFont="1" applyBorder="1" applyAlignment="1">
      <alignment horizontal="center" textRotation="90"/>
    </xf>
    <xf numFmtId="0" fontId="17" fillId="0" borderId="0" xfId="0" applyFont="1" applyAlignment="1">
      <alignment horizontal="center" vertical="center" wrapText="1"/>
    </xf>
    <xf numFmtId="0" fontId="16" fillId="12" borderId="0" xfId="0" applyFont="1" applyFill="1" applyAlignment="1" applyProtection="1">
      <alignment horizontal="center" vertical="center"/>
      <protection locked="0"/>
    </xf>
    <xf numFmtId="0" fontId="16" fillId="12" borderId="15" xfId="0" applyFont="1" applyFill="1" applyBorder="1" applyAlignment="1" applyProtection="1">
      <alignment horizontal="center" vertical="center"/>
      <protection locked="0"/>
    </xf>
    <xf numFmtId="0" fontId="17" fillId="0" borderId="5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5" fillId="0" borderId="109" xfId="0" applyFont="1" applyBorder="1" applyAlignment="1">
      <alignment horizontal="left" vertical="center"/>
    </xf>
    <xf numFmtId="0" fontId="15" fillId="0" borderId="148" xfId="0" applyFont="1" applyBorder="1" applyAlignment="1">
      <alignment horizontal="left" vertical="center"/>
    </xf>
    <xf numFmtId="186" fontId="15" fillId="12" borderId="109" xfId="1" applyNumberFormat="1" applyFont="1" applyFill="1" applyBorder="1" applyAlignment="1" applyProtection="1">
      <alignment horizontal="center" vertical="center" wrapText="1"/>
      <protection locked="0"/>
    </xf>
    <xf numFmtId="186" fontId="15" fillId="12" borderId="131" xfId="1" applyNumberFormat="1" applyFont="1" applyFill="1" applyBorder="1" applyAlignment="1" applyProtection="1">
      <alignment horizontal="center" vertical="center" wrapText="1"/>
      <protection locked="0"/>
    </xf>
    <xf numFmtId="0" fontId="15" fillId="0" borderId="146" xfId="0" applyFont="1" applyBorder="1" applyAlignment="1">
      <alignment horizontal="center" vertical="center"/>
    </xf>
    <xf numFmtId="179" fontId="15" fillId="13" borderId="37" xfId="1" applyNumberFormat="1" applyFont="1" applyFill="1" applyBorder="1" applyAlignment="1" applyProtection="1">
      <alignment horizontal="center" vertical="center" wrapText="1"/>
    </xf>
    <xf numFmtId="179" fontId="15" fillId="13" borderId="161" xfId="1" applyNumberFormat="1" applyFont="1" applyFill="1" applyBorder="1" applyAlignment="1" applyProtection="1">
      <alignment horizontal="center" vertical="center" wrapText="1"/>
    </xf>
    <xf numFmtId="40" fontId="17" fillId="0" borderId="0" xfId="1" applyNumberFormat="1" applyFont="1" applyFill="1" applyBorder="1" applyAlignment="1" applyProtection="1">
      <alignment horizontal="center" vertical="center" wrapText="1"/>
    </xf>
    <xf numFmtId="0" fontId="17" fillId="0" borderId="0" xfId="0" applyFont="1" applyAlignment="1">
      <alignment horizontal="center" vertical="center"/>
    </xf>
    <xf numFmtId="0" fontId="17" fillId="0" borderId="107" xfId="0" applyFont="1" applyBorder="1" applyAlignment="1">
      <alignment horizontal="center" textRotation="90" wrapText="1"/>
    </xf>
    <xf numFmtId="0" fontId="17" fillId="0" borderId="88" xfId="0" applyFont="1" applyBorder="1" applyAlignment="1">
      <alignment horizontal="center" textRotation="90" wrapText="1"/>
    </xf>
    <xf numFmtId="0" fontId="15" fillId="13" borderId="133" xfId="0" applyFont="1" applyFill="1" applyBorder="1" applyAlignment="1">
      <alignment horizontal="center" vertical="center" wrapText="1"/>
    </xf>
    <xf numFmtId="0" fontId="15" fillId="13" borderId="99" xfId="0" applyFont="1" applyFill="1" applyBorder="1" applyAlignment="1">
      <alignment horizontal="center" vertical="center" wrapText="1"/>
    </xf>
    <xf numFmtId="0" fontId="15" fillId="10" borderId="133" xfId="0" applyFont="1" applyFill="1" applyBorder="1" applyAlignment="1">
      <alignment horizontal="center" vertical="center"/>
    </xf>
    <xf numFmtId="0" fontId="15" fillId="10" borderId="134" xfId="0" applyFont="1" applyFill="1" applyBorder="1" applyAlignment="1">
      <alignment horizontal="center" vertical="center"/>
    </xf>
    <xf numFmtId="9" fontId="17" fillId="0" borderId="0" xfId="1" applyNumberFormat="1" applyFont="1" applyFill="1" applyBorder="1" applyAlignment="1" applyProtection="1">
      <alignment horizontal="left" vertical="center" wrapText="1"/>
    </xf>
    <xf numFmtId="0" fontId="17" fillId="0" borderId="175" xfId="0" applyFont="1" applyBorder="1" applyAlignment="1">
      <alignment horizontal="center" textRotation="90" wrapText="1"/>
    </xf>
    <xf numFmtId="0" fontId="17" fillId="0" borderId="175" xfId="0" applyFont="1" applyBorder="1" applyAlignment="1">
      <alignment horizontal="center" textRotation="90"/>
    </xf>
    <xf numFmtId="0" fontId="17" fillId="0" borderId="140" xfId="0" applyFont="1" applyBorder="1" applyAlignment="1">
      <alignment horizontal="center" textRotation="90" wrapText="1"/>
    </xf>
    <xf numFmtId="0" fontId="17" fillId="0" borderId="110" xfId="0" applyFont="1" applyBorder="1" applyAlignment="1">
      <alignment horizontal="center" textRotation="90" wrapText="1"/>
    </xf>
    <xf numFmtId="0" fontId="17" fillId="0" borderId="31" xfId="0" applyFont="1" applyBorder="1" applyAlignment="1">
      <alignment horizontal="center" textRotation="90" wrapText="1"/>
    </xf>
    <xf numFmtId="0" fontId="17" fillId="0" borderId="29" xfId="0" applyFont="1" applyBorder="1" applyAlignment="1">
      <alignment horizontal="center" textRotation="90" wrapText="1"/>
    </xf>
    <xf numFmtId="0" fontId="17" fillId="0" borderId="36" xfId="0" applyFont="1" applyBorder="1" applyAlignment="1">
      <alignment horizontal="center" textRotation="90" wrapText="1"/>
    </xf>
    <xf numFmtId="0" fontId="17" fillId="0" borderId="30" xfId="0" applyFont="1" applyBorder="1" applyAlignment="1">
      <alignment horizontal="center" textRotation="90" wrapText="1"/>
    </xf>
    <xf numFmtId="0" fontId="17" fillId="0" borderId="140" xfId="0" applyFont="1" applyBorder="1" applyAlignment="1">
      <alignment horizontal="center" textRotation="90"/>
    </xf>
    <xf numFmtId="0" fontId="17" fillId="0" borderId="142" xfId="0" applyFont="1" applyBorder="1" applyAlignment="1">
      <alignment horizontal="center" textRotation="90"/>
    </xf>
    <xf numFmtId="0" fontId="17" fillId="0" borderId="172" xfId="0" applyFont="1" applyBorder="1" applyAlignment="1">
      <alignment horizontal="center" textRotation="90"/>
    </xf>
    <xf numFmtId="0" fontId="17" fillId="0" borderId="64" xfId="0" applyFont="1" applyBorder="1" applyAlignment="1">
      <alignment horizontal="center" textRotation="90"/>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29" xfId="0" applyFont="1" applyBorder="1" applyAlignment="1">
      <alignment horizontal="center" vertical="center"/>
    </xf>
    <xf numFmtId="0" fontId="15" fillId="0" borderId="113" xfId="0" applyFont="1" applyBorder="1" applyAlignment="1">
      <alignment horizontal="center" vertical="center"/>
    </xf>
    <xf numFmtId="184" fontId="15" fillId="13" borderId="113" xfId="1" applyNumberFormat="1" applyFont="1" applyFill="1" applyBorder="1" applyAlignment="1" applyProtection="1">
      <alignment horizontal="center" vertical="center"/>
    </xf>
    <xf numFmtId="184" fontId="15" fillId="13" borderId="155" xfId="1" applyNumberFormat="1" applyFont="1" applyFill="1" applyBorder="1" applyAlignment="1" applyProtection="1">
      <alignment horizontal="center" vertical="center"/>
    </xf>
    <xf numFmtId="179" fontId="15" fillId="13" borderId="157" xfId="1" applyNumberFormat="1" applyFont="1" applyFill="1" applyBorder="1" applyAlignment="1" applyProtection="1">
      <alignment horizontal="center" vertical="center" wrapText="1"/>
    </xf>
    <xf numFmtId="0" fontId="16" fillId="12" borderId="4" xfId="0" applyFont="1" applyFill="1" applyBorder="1" applyAlignment="1" applyProtection="1">
      <alignment horizontal="center" vertical="center"/>
      <protection locked="0"/>
    </xf>
    <xf numFmtId="0" fontId="16" fillId="12" borderId="17" xfId="0" applyFont="1" applyFill="1" applyBorder="1" applyAlignment="1" applyProtection="1">
      <alignment horizontal="center" vertical="center"/>
      <protection locked="0"/>
    </xf>
    <xf numFmtId="0" fontId="15" fillId="8" borderId="82" xfId="0" applyFont="1" applyFill="1" applyBorder="1" applyAlignment="1">
      <alignment horizontal="center" vertical="center" wrapText="1"/>
    </xf>
    <xf numFmtId="0" fontId="15" fillId="8" borderId="83" xfId="0" applyFont="1" applyFill="1" applyBorder="1" applyAlignment="1">
      <alignment horizontal="center" vertical="center" wrapText="1"/>
    </xf>
    <xf numFmtId="0" fontId="15" fillId="8" borderId="128" xfId="0" applyFont="1" applyFill="1" applyBorder="1" applyAlignment="1">
      <alignment horizontal="center" vertical="center" wrapText="1"/>
    </xf>
    <xf numFmtId="0" fontId="15" fillId="13" borderId="124" xfId="0" applyFont="1" applyFill="1" applyBorder="1" applyAlignment="1">
      <alignment horizontal="center" vertical="center" wrapText="1"/>
    </xf>
    <xf numFmtId="0" fontId="15" fillId="13" borderId="83" xfId="0" applyFont="1" applyFill="1" applyBorder="1" applyAlignment="1">
      <alignment horizontal="center" vertical="center" wrapText="1"/>
    </xf>
    <xf numFmtId="0" fontId="15" fillId="0" borderId="101" xfId="0" applyFont="1" applyBorder="1" applyAlignment="1">
      <alignment horizontal="center" vertical="center"/>
    </xf>
    <xf numFmtId="0" fontId="15" fillId="0" borderId="83" xfId="0" applyFont="1" applyBorder="1" applyAlignment="1">
      <alignment horizontal="center" vertical="center"/>
    </xf>
    <xf numFmtId="0" fontId="15" fillId="0" borderId="128" xfId="0" applyFont="1" applyBorder="1" applyAlignment="1">
      <alignment horizontal="center" vertical="center"/>
    </xf>
    <xf numFmtId="0" fontId="15" fillId="10" borderId="124" xfId="0" applyFont="1" applyFill="1" applyBorder="1" applyAlignment="1">
      <alignment horizontal="center" vertical="center"/>
    </xf>
    <xf numFmtId="0" fontId="15" fillId="10" borderId="83" xfId="0" applyFont="1" applyFill="1" applyBorder="1" applyAlignment="1">
      <alignment horizontal="center" vertical="center"/>
    </xf>
    <xf numFmtId="0" fontId="15" fillId="10" borderId="170" xfId="0" applyFont="1" applyFill="1" applyBorder="1" applyAlignment="1">
      <alignment horizontal="center" vertical="center"/>
    </xf>
    <xf numFmtId="0" fontId="15" fillId="0" borderId="132" xfId="0" applyFont="1" applyBorder="1" applyAlignment="1">
      <alignment horizontal="center" vertical="center"/>
    </xf>
    <xf numFmtId="0" fontId="15" fillId="0" borderId="133" xfId="0" applyFont="1" applyBorder="1" applyAlignment="1">
      <alignment horizontal="center" vertical="center"/>
    </xf>
    <xf numFmtId="0" fontId="15" fillId="8" borderId="158" xfId="0" applyFont="1" applyFill="1" applyBorder="1" applyAlignment="1">
      <alignment horizontal="center" vertical="center"/>
    </xf>
    <xf numFmtId="0" fontId="15" fillId="8" borderId="81" xfId="0" applyFont="1" applyFill="1" applyBorder="1" applyAlignment="1">
      <alignment horizontal="center" vertical="center"/>
    </xf>
    <xf numFmtId="0" fontId="15" fillId="8" borderId="125" xfId="0" applyFont="1" applyFill="1" applyBorder="1" applyAlignment="1">
      <alignment horizontal="center" vertical="center"/>
    </xf>
    <xf numFmtId="184" fontId="15" fillId="13" borderId="115" xfId="1" applyNumberFormat="1" applyFont="1" applyFill="1" applyBorder="1" applyAlignment="1" applyProtection="1">
      <alignment horizontal="center" vertical="center"/>
    </xf>
    <xf numFmtId="184" fontId="15" fillId="13" borderId="81" xfId="1" applyNumberFormat="1" applyFont="1" applyFill="1" applyBorder="1" applyAlignment="1" applyProtection="1">
      <alignment horizontal="center" vertical="center"/>
    </xf>
    <xf numFmtId="184" fontId="15" fillId="13" borderId="160" xfId="1" applyNumberFormat="1" applyFont="1" applyFill="1" applyBorder="1" applyAlignment="1" applyProtection="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40" xfId="0" applyFont="1" applyBorder="1" applyAlignment="1">
      <alignment horizontal="center" vertical="center"/>
    </xf>
    <xf numFmtId="0" fontId="15" fillId="10" borderId="13" xfId="0" applyFont="1" applyFill="1" applyBorder="1" applyAlignment="1">
      <alignment horizontal="center" vertical="center"/>
    </xf>
    <xf numFmtId="0" fontId="15" fillId="10" borderId="11" xfId="0" applyFont="1" applyFill="1" applyBorder="1" applyAlignment="1">
      <alignment horizontal="center" vertical="center"/>
    </xf>
    <xf numFmtId="0" fontId="15" fillId="10" borderId="19" xfId="0" applyFont="1" applyFill="1" applyBorder="1" applyAlignment="1">
      <alignment horizontal="center" vertical="center"/>
    </xf>
    <xf numFmtId="0" fontId="15" fillId="0" borderId="148" xfId="0" applyFont="1" applyBorder="1" applyAlignment="1">
      <alignment horizontal="center" vertical="center"/>
    </xf>
    <xf numFmtId="184" fontId="15" fillId="13" borderId="109" xfId="1" applyNumberFormat="1" applyFont="1" applyFill="1" applyBorder="1" applyAlignment="1" applyProtection="1">
      <alignment horizontal="center" vertical="center"/>
    </xf>
    <xf numFmtId="184" fontId="15" fillId="13" borderId="156" xfId="1" applyNumberFormat="1" applyFont="1" applyFill="1" applyBorder="1" applyAlignment="1" applyProtection="1">
      <alignment horizontal="center" vertical="center"/>
    </xf>
    <xf numFmtId="0" fontId="17" fillId="0" borderId="147"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48" xfId="0" applyFont="1" applyBorder="1" applyAlignment="1">
      <alignment horizontal="center" vertical="center" wrapText="1"/>
    </xf>
    <xf numFmtId="0" fontId="17" fillId="0" borderId="149" xfId="0" applyFont="1" applyBorder="1" applyAlignment="1">
      <alignment horizontal="center" vertical="center" wrapText="1"/>
    </xf>
    <xf numFmtId="40" fontId="15" fillId="13" borderId="113" xfId="1" applyNumberFormat="1" applyFont="1" applyFill="1" applyBorder="1" applyAlignment="1" applyProtection="1">
      <alignment horizontal="center" vertical="center" wrapText="1"/>
    </xf>
    <xf numFmtId="40" fontId="15" fillId="13" borderId="155" xfId="1" applyNumberFormat="1" applyFont="1" applyFill="1" applyBorder="1" applyAlignment="1" applyProtection="1">
      <alignment horizontal="center" vertical="center" wrapText="1"/>
    </xf>
    <xf numFmtId="0" fontId="17" fillId="0" borderId="29" xfId="0" applyFont="1" applyBorder="1" applyAlignment="1">
      <alignment horizontal="center" vertical="center" wrapText="1"/>
    </xf>
    <xf numFmtId="9" fontId="15" fillId="13" borderId="115" xfId="1" applyNumberFormat="1" applyFont="1" applyFill="1" applyBorder="1" applyAlignment="1" applyProtection="1">
      <alignment horizontal="center" vertical="center"/>
    </xf>
    <xf numFmtId="9" fontId="15" fillId="13" borderId="81" xfId="1" applyNumberFormat="1" applyFont="1" applyFill="1" applyBorder="1" applyAlignment="1" applyProtection="1">
      <alignment horizontal="center" vertical="center"/>
    </xf>
    <xf numFmtId="9" fontId="15" fillId="13" borderId="160" xfId="1" applyNumberFormat="1" applyFont="1" applyFill="1" applyBorder="1" applyAlignment="1" applyProtection="1">
      <alignment horizontal="center" vertical="center"/>
    </xf>
    <xf numFmtId="0" fontId="15" fillId="0" borderId="153" xfId="0" applyFont="1" applyBorder="1" applyAlignment="1">
      <alignment horizontal="center" vertical="center" wrapText="1"/>
    </xf>
    <xf numFmtId="181" fontId="15" fillId="6" borderId="113" xfId="1" applyNumberFormat="1" applyFont="1" applyFill="1" applyBorder="1" applyAlignment="1" applyProtection="1">
      <alignment horizontal="center" vertical="center" shrinkToFit="1"/>
    </xf>
    <xf numFmtId="0" fontId="15" fillId="0" borderId="105" xfId="0" applyFont="1" applyBorder="1" applyAlignment="1">
      <alignment horizontal="center" vertical="center"/>
    </xf>
    <xf numFmtId="0" fontId="15" fillId="0" borderId="2" xfId="0" applyFont="1" applyBorder="1" applyAlignment="1">
      <alignment horizontal="center" vertical="center"/>
    </xf>
    <xf numFmtId="40" fontId="15" fillId="13" borderId="3" xfId="1" applyNumberFormat="1" applyFont="1" applyFill="1" applyBorder="1" applyAlignment="1" applyProtection="1">
      <alignment horizontal="center" vertical="center" wrapText="1"/>
    </xf>
    <xf numFmtId="40" fontId="15" fillId="13" borderId="2" xfId="1" applyNumberFormat="1" applyFont="1" applyFill="1" applyBorder="1" applyAlignment="1" applyProtection="1">
      <alignment horizontal="center" vertical="center" wrapText="1"/>
    </xf>
    <xf numFmtId="40" fontId="15" fillId="13" borderId="106" xfId="1" applyNumberFormat="1" applyFont="1" applyFill="1" applyBorder="1" applyAlignment="1" applyProtection="1">
      <alignment horizontal="center" vertical="center" wrapText="1"/>
    </xf>
    <xf numFmtId="179" fontId="15" fillId="13" borderId="109" xfId="1" applyNumberFormat="1" applyFont="1" applyFill="1" applyBorder="1" applyAlignment="1" applyProtection="1">
      <alignment horizontal="center" vertical="center" wrapText="1"/>
    </xf>
    <xf numFmtId="0" fontId="15" fillId="0" borderId="118" xfId="0" applyFont="1" applyBorder="1" applyAlignment="1">
      <alignment horizontal="center" vertical="center"/>
    </xf>
    <xf numFmtId="0" fontId="15" fillId="0" borderId="47" xfId="0" applyFont="1" applyBorder="1" applyAlignment="1">
      <alignment horizontal="center" vertical="center"/>
    </xf>
    <xf numFmtId="0" fontId="17" fillId="0" borderId="52" xfId="0" applyFont="1" applyBorder="1" applyAlignment="1">
      <alignment horizontal="center" vertical="center"/>
    </xf>
    <xf numFmtId="0" fontId="4" fillId="2" borderId="52" xfId="0" applyFont="1" applyFill="1" applyBorder="1" applyAlignment="1" applyProtection="1">
      <alignment horizontal="center" vertical="center"/>
      <protection locked="0"/>
    </xf>
    <xf numFmtId="0" fontId="17" fillId="0" borderId="54" xfId="0" applyFont="1" applyBorder="1" applyAlignment="1">
      <alignment horizontal="center" vertical="center"/>
    </xf>
    <xf numFmtId="0" fontId="17" fillId="0" borderId="40" xfId="0" applyFont="1" applyBorder="1" applyAlignment="1">
      <alignment horizontal="center" vertical="center"/>
    </xf>
    <xf numFmtId="0" fontId="17" fillId="0" borderId="105" xfId="0" applyFont="1" applyBorder="1" applyAlignment="1">
      <alignment horizontal="center" vertical="center"/>
    </xf>
    <xf numFmtId="0" fontId="17" fillId="0" borderId="27" xfId="0" applyFont="1" applyBorder="1" applyAlignment="1">
      <alignment horizontal="center" vertical="center"/>
    </xf>
    <xf numFmtId="181" fontId="15" fillId="6" borderId="109" xfId="1" applyNumberFormat="1" applyFont="1" applyFill="1" applyBorder="1" applyAlignment="1" applyProtection="1">
      <alignment horizontal="center" vertical="center" shrinkToFit="1"/>
    </xf>
    <xf numFmtId="0" fontId="15" fillId="10" borderId="142" xfId="0" applyFont="1" applyFill="1" applyBorder="1" applyAlignment="1">
      <alignment horizontal="center" vertical="center"/>
    </xf>
    <xf numFmtId="0" fontId="15" fillId="10" borderId="64" xfId="0" applyFont="1" applyFill="1" applyBorder="1" applyAlignment="1">
      <alignment horizontal="center" vertical="center"/>
    </xf>
    <xf numFmtId="0" fontId="17" fillId="0" borderId="10" xfId="0" applyFont="1" applyBorder="1" applyAlignment="1">
      <alignment horizontal="center" vertical="center" wrapText="1"/>
    </xf>
    <xf numFmtId="40" fontId="15" fillId="13" borderId="30" xfId="1" applyNumberFormat="1" applyFont="1" applyFill="1" applyBorder="1" applyAlignment="1" applyProtection="1">
      <alignment horizontal="center" vertical="center"/>
    </xf>
    <xf numFmtId="40" fontId="15" fillId="13" borderId="26" xfId="1" applyNumberFormat="1" applyFont="1" applyFill="1" applyBorder="1" applyAlignment="1" applyProtection="1">
      <alignment horizontal="center" vertical="center"/>
    </xf>
    <xf numFmtId="40" fontId="15" fillId="13" borderId="169" xfId="1" applyNumberFormat="1" applyFont="1" applyFill="1" applyBorder="1" applyAlignment="1" applyProtection="1">
      <alignment horizontal="center" vertical="center"/>
    </xf>
    <xf numFmtId="181" fontId="15" fillId="6" borderId="112" xfId="1" applyNumberFormat="1" applyFont="1" applyFill="1" applyBorder="1" applyAlignment="1" applyProtection="1">
      <alignment horizontal="center" vertical="center" shrinkToFit="1"/>
    </xf>
    <xf numFmtId="40" fontId="15" fillId="13" borderId="109" xfId="1" applyNumberFormat="1" applyFont="1" applyFill="1" applyBorder="1" applyAlignment="1" applyProtection="1">
      <alignment horizontal="center" vertical="center"/>
    </xf>
    <xf numFmtId="40" fontId="15" fillId="13" borderId="156" xfId="1" applyNumberFormat="1" applyFont="1" applyFill="1" applyBorder="1" applyAlignment="1" applyProtection="1">
      <alignment horizontal="center" vertical="center"/>
    </xf>
    <xf numFmtId="0" fontId="15" fillId="6" borderId="123" xfId="0" applyFont="1" applyFill="1" applyBorder="1" applyAlignment="1">
      <alignment horizontal="center" vertical="center"/>
    </xf>
    <xf numFmtId="0" fontId="15" fillId="6" borderId="126" xfId="0" applyFont="1" applyFill="1" applyBorder="1" applyAlignment="1">
      <alignment horizontal="center" vertical="center"/>
    </xf>
    <xf numFmtId="0" fontId="15" fillId="0" borderId="129" xfId="0" applyFont="1" applyBorder="1" applyAlignment="1">
      <alignment horizontal="left" vertical="center" wrapText="1"/>
    </xf>
    <xf numFmtId="0" fontId="15" fillId="0" borderId="113" xfId="0" applyFont="1" applyBorder="1" applyAlignment="1">
      <alignment horizontal="left" vertical="center" wrapText="1"/>
    </xf>
    <xf numFmtId="9" fontId="15" fillId="13" borderId="109" xfId="1" applyNumberFormat="1" applyFont="1" applyFill="1" applyBorder="1" applyAlignment="1" applyProtection="1">
      <alignment horizontal="center" vertical="center"/>
    </xf>
    <xf numFmtId="9" fontId="15" fillId="13" borderId="156" xfId="1" applyNumberFormat="1" applyFont="1" applyFill="1" applyBorder="1" applyAlignment="1" applyProtection="1">
      <alignment horizontal="center" vertical="center"/>
    </xf>
    <xf numFmtId="0" fontId="15" fillId="6" borderId="115" xfId="0" applyFont="1" applyFill="1" applyBorder="1" applyAlignment="1">
      <alignment horizontal="center" vertical="center"/>
    </xf>
    <xf numFmtId="0" fontId="15" fillId="6" borderId="125" xfId="0" applyFont="1" applyFill="1" applyBorder="1" applyAlignment="1">
      <alignment horizontal="center" vertical="center"/>
    </xf>
    <xf numFmtId="0" fontId="17" fillId="0" borderId="118" xfId="0" applyFont="1" applyBorder="1" applyAlignment="1">
      <alignment horizontal="center" vertical="center"/>
    </xf>
    <xf numFmtId="4" fontId="35" fillId="13" borderId="123" xfId="1" applyNumberFormat="1" applyFont="1" applyFill="1" applyBorder="1" applyAlignment="1" applyProtection="1">
      <alignment horizontal="center" vertical="center"/>
    </xf>
    <xf numFmtId="4" fontId="35" fillId="13" borderId="37" xfId="1" applyNumberFormat="1" applyFont="1" applyFill="1" applyBorder="1" applyAlignment="1" applyProtection="1">
      <alignment horizontal="center" vertical="center"/>
    </xf>
    <xf numFmtId="4" fontId="35" fillId="13" borderId="161" xfId="1" applyNumberFormat="1" applyFont="1" applyFill="1" applyBorder="1" applyAlignment="1" applyProtection="1">
      <alignment horizontal="center" vertical="center"/>
    </xf>
    <xf numFmtId="0" fontId="15" fillId="0" borderId="96" xfId="0" applyFont="1" applyBorder="1" applyAlignment="1">
      <alignment horizontal="center" vertical="center"/>
    </xf>
    <xf numFmtId="0" fontId="15" fillId="0" borderId="130" xfId="0" applyFont="1" applyBorder="1" applyAlignment="1">
      <alignment horizontal="center" vertical="center"/>
    </xf>
    <xf numFmtId="4" fontId="15" fillId="13" borderId="112" xfId="1" applyNumberFormat="1" applyFont="1" applyFill="1" applyBorder="1" applyAlignment="1" applyProtection="1">
      <alignment horizontal="center" vertical="center"/>
    </xf>
    <xf numFmtId="4" fontId="15" fillId="13" borderId="157" xfId="1" applyNumberFormat="1" applyFont="1" applyFill="1" applyBorder="1" applyAlignment="1" applyProtection="1">
      <alignment horizontal="center" vertical="center"/>
    </xf>
    <xf numFmtId="186" fontId="15" fillId="12" borderId="113" xfId="1" applyNumberFormat="1" applyFont="1" applyFill="1" applyBorder="1" applyAlignment="1" applyProtection="1">
      <alignment horizontal="center" vertical="center" wrapText="1"/>
      <protection locked="0"/>
    </xf>
    <xf numFmtId="186" fontId="15" fillId="12" borderId="130" xfId="1" applyNumberFormat="1" applyFont="1" applyFill="1" applyBorder="1" applyAlignment="1" applyProtection="1">
      <alignment horizontal="center" vertical="center" wrapText="1"/>
      <protection locked="0"/>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10" borderId="41" xfId="0" applyFont="1" applyFill="1" applyBorder="1" applyAlignment="1">
      <alignment horizontal="center" vertical="center"/>
    </xf>
    <xf numFmtId="0" fontId="17" fillId="10" borderId="52" xfId="0" applyFont="1" applyFill="1" applyBorder="1" applyAlignment="1">
      <alignment horizontal="center" vertical="center"/>
    </xf>
    <xf numFmtId="0" fontId="16" fillId="0" borderId="107" xfId="0" applyFont="1" applyBorder="1" applyAlignment="1">
      <alignment horizontal="center" vertical="center"/>
    </xf>
    <xf numFmtId="0" fontId="16" fillId="0" borderId="92" xfId="0" applyFont="1" applyBorder="1" applyAlignment="1">
      <alignment horizontal="center" vertical="center"/>
    </xf>
    <xf numFmtId="0" fontId="16" fillId="0" borderId="50" xfId="0" applyFont="1" applyBorder="1" applyAlignment="1">
      <alignment horizontal="center" vertical="center"/>
    </xf>
    <xf numFmtId="0" fontId="16" fillId="0" borderId="88" xfId="0" applyFont="1" applyBorder="1" applyAlignment="1">
      <alignment horizontal="center" vertical="center"/>
    </xf>
    <xf numFmtId="0" fontId="17" fillId="0" borderId="107" xfId="0" applyFont="1" applyBorder="1" applyAlignment="1">
      <alignment horizontal="center" vertical="center" wrapText="1"/>
    </xf>
    <xf numFmtId="0" fontId="17" fillId="0" borderId="118" xfId="0" applyFont="1" applyBorder="1" applyAlignment="1">
      <alignment horizontal="center" vertical="center" wrapText="1"/>
    </xf>
    <xf numFmtId="0" fontId="15" fillId="0" borderId="51" xfId="0" applyFont="1" applyBorder="1" applyAlignment="1">
      <alignment horizontal="center" vertical="center"/>
    </xf>
    <xf numFmtId="0" fontId="15" fillId="0" borderId="53" xfId="0" applyFont="1" applyBorder="1" applyAlignment="1">
      <alignment horizontal="center" vertical="center"/>
    </xf>
    <xf numFmtId="181" fontId="15" fillId="0" borderId="0" xfId="1" applyNumberFormat="1" applyFont="1" applyFill="1" applyBorder="1" applyAlignment="1" applyProtection="1">
      <alignment horizontal="center" vertical="center" shrinkToFit="1"/>
    </xf>
    <xf numFmtId="49" fontId="19" fillId="10" borderId="41" xfId="0" applyNumberFormat="1" applyFont="1" applyFill="1" applyBorder="1" applyAlignment="1">
      <alignment horizontal="center" vertical="center"/>
    </xf>
    <xf numFmtId="49" fontId="19" fillId="10" borderId="52" xfId="0" applyNumberFormat="1" applyFont="1" applyFill="1" applyBorder="1" applyAlignment="1">
      <alignment horizontal="center" vertical="center"/>
    </xf>
    <xf numFmtId="49" fontId="19" fillId="10" borderId="42" xfId="0" applyNumberFormat="1" applyFont="1" applyFill="1" applyBorder="1" applyAlignment="1">
      <alignment horizontal="center" vertical="center"/>
    </xf>
    <xf numFmtId="40" fontId="15" fillId="13" borderId="115" xfId="1" applyNumberFormat="1" applyFont="1" applyFill="1" applyBorder="1" applyAlignment="1" applyProtection="1">
      <alignment horizontal="center" vertical="center"/>
    </xf>
    <xf numFmtId="40" fontId="15" fillId="13" borderId="81" xfId="1" applyNumberFormat="1" applyFont="1" applyFill="1" applyBorder="1" applyAlignment="1" applyProtection="1">
      <alignment horizontal="center" vertical="center"/>
    </xf>
    <xf numFmtId="40" fontId="15" fillId="13" borderId="160" xfId="1" applyNumberFormat="1" applyFont="1" applyFill="1" applyBorder="1" applyAlignment="1" applyProtection="1">
      <alignment horizontal="center" vertical="center"/>
    </xf>
    <xf numFmtId="0" fontId="15" fillId="10" borderId="113" xfId="0" applyFont="1" applyFill="1" applyBorder="1" applyAlignment="1">
      <alignment horizontal="center" vertical="center"/>
    </xf>
    <xf numFmtId="0" fontId="15" fillId="10" borderId="130" xfId="0" applyFont="1" applyFill="1" applyBorder="1" applyAlignment="1">
      <alignment horizontal="center" vertical="center"/>
    </xf>
    <xf numFmtId="0" fontId="17" fillId="0" borderId="129" xfId="0" applyFont="1" applyBorder="1" applyAlignment="1">
      <alignment horizontal="center" vertical="center"/>
    </xf>
    <xf numFmtId="0" fontId="17" fillId="0" borderId="113" xfId="0" applyFont="1" applyBorder="1" applyAlignment="1">
      <alignment horizontal="center" vertical="center"/>
    </xf>
    <xf numFmtId="0" fontId="17" fillId="0" borderId="148" xfId="0" applyFont="1" applyBorder="1" applyAlignment="1">
      <alignment horizontal="center" vertical="center"/>
    </xf>
    <xf numFmtId="0" fontId="17" fillId="0" borderId="109" xfId="0" applyFont="1" applyBorder="1" applyAlignment="1">
      <alignment horizontal="center" vertical="center"/>
    </xf>
    <xf numFmtId="0" fontId="17" fillId="0" borderId="150" xfId="0" applyFont="1" applyBorder="1" applyAlignment="1">
      <alignment horizontal="center" textRotation="90" wrapText="1"/>
    </xf>
    <xf numFmtId="0" fontId="17" fillId="0" borderId="144" xfId="0" applyFont="1" applyBorder="1" applyAlignment="1">
      <alignment horizontal="center" textRotation="90" wrapText="1"/>
    </xf>
    <xf numFmtId="0" fontId="17" fillId="0" borderId="151" xfId="0" applyFont="1" applyBorder="1" applyAlignment="1">
      <alignment horizontal="center" textRotation="90" wrapText="1"/>
    </xf>
    <xf numFmtId="0" fontId="15" fillId="10" borderId="121" xfId="0" applyFont="1" applyFill="1" applyBorder="1" applyAlignment="1">
      <alignment horizontal="center" vertical="center"/>
    </xf>
    <xf numFmtId="0" fontId="17" fillId="8" borderId="0" xfId="0" applyFont="1" applyFill="1" applyAlignment="1">
      <alignment horizontal="left" vertical="center"/>
    </xf>
    <xf numFmtId="183" fontId="17" fillId="8" borderId="0" xfId="1" applyNumberFormat="1" applyFont="1" applyFill="1" applyBorder="1" applyAlignment="1" applyProtection="1">
      <alignment horizontal="center" vertical="center" wrapText="1"/>
      <protection locked="0"/>
    </xf>
    <xf numFmtId="0" fontId="17" fillId="8" borderId="0" xfId="0" applyFont="1" applyFill="1" applyAlignment="1">
      <alignment horizontal="center" vertical="center"/>
    </xf>
    <xf numFmtId="182" fontId="17" fillId="8" borderId="0" xfId="1" applyNumberFormat="1" applyFont="1" applyFill="1" applyBorder="1" applyAlignment="1" applyProtection="1">
      <alignment horizontal="center" vertical="center" wrapText="1"/>
      <protection locked="0"/>
    </xf>
    <xf numFmtId="40" fontId="17" fillId="8" borderId="0" xfId="1" applyNumberFormat="1" applyFont="1" applyFill="1" applyBorder="1" applyAlignment="1" applyProtection="1">
      <alignment horizontal="center" vertical="center" wrapText="1"/>
    </xf>
  </cellXfs>
  <cellStyles count="6">
    <cellStyle name="桁区切り" xfId="1" builtinId="6"/>
    <cellStyle name="標準" xfId="0" builtinId="0"/>
    <cellStyle name="標準 2" xfId="2" xr:uid="{00000000-0005-0000-0000-000003000000}"/>
    <cellStyle name="標準 3" xfId="3" xr:uid="{00000000-0005-0000-0000-000004000000}"/>
    <cellStyle name="標準_（トップランナー基準）戸建_RC造_エコポイント対象住宅証明　設計内容説明書20100215" xfId="4" xr:uid="{00000000-0005-0000-0000-000005000000}"/>
    <cellStyle name="標準_HP住-059-2" xfId="5" xr:uid="{00000000-0005-0000-0000-000006000000}"/>
  </cellStyles>
  <dxfs count="29">
    <dxf>
      <fill>
        <patternFill patternType="solid">
          <bgColor theme="0" tint="-0.34998626667073579"/>
        </patternFill>
      </fill>
    </dxf>
    <dxf>
      <fill>
        <patternFill patternType="solid">
          <bgColor theme="0" tint="-0.34998626667073579"/>
        </patternFill>
      </fill>
    </dxf>
    <dxf>
      <fill>
        <patternFill patternType="solid">
          <fgColor indexed="64"/>
          <bgColor theme="0" tint="-0.34998626667073579"/>
        </patternFill>
      </fill>
    </dxf>
    <dxf>
      <font>
        <color rgb="FFFF0000"/>
      </font>
      <fill>
        <patternFill patternType="solid">
          <fgColor theme="5" tint="0.59996337778862885"/>
          <bgColor theme="5" tint="0.59996337778862885"/>
        </patternFill>
      </fill>
    </dxf>
    <dxf>
      <fill>
        <patternFill patternType="solid">
          <bgColor theme="0" tint="-0.34998626667073579"/>
        </patternFill>
      </fill>
    </dxf>
    <dxf>
      <font>
        <color rgb="FFFF0000"/>
      </font>
      <fill>
        <patternFill>
          <fgColor rgb="FFFFFF00"/>
          <bgColor theme="5" tint="0.79998168889431442"/>
        </patternFill>
      </fill>
    </dxf>
    <dxf>
      <fill>
        <patternFill patternType="solid">
          <bgColor theme="0" tint="-0.34998626667073579"/>
        </patternFill>
      </fill>
    </dxf>
    <dxf>
      <fill>
        <patternFill patternType="solid">
          <fgColor theme="0" tint="-0.34998626667073579"/>
          <bgColor theme="0" tint="-0.34998626667073579"/>
        </patternFill>
      </fill>
    </dxf>
    <dxf>
      <fill>
        <patternFill patternType="solid">
          <fgColor theme="0" tint="-0.34998626667073579"/>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CCCC"/>
      <color rgb="FFFFFFCC"/>
      <color rgb="FFFFFF99"/>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8.tmp"/><Relationship Id="rId3" Type="http://schemas.openxmlformats.org/officeDocument/2006/relationships/image" Target="../media/image4.png"/><Relationship Id="rId7" Type="http://schemas.openxmlformats.org/officeDocument/2006/relationships/image" Target="../media/image7.tmp"/><Relationship Id="rId2" Type="http://schemas.openxmlformats.org/officeDocument/2006/relationships/image" Target="../media/image3.PNG"/><Relationship Id="rId1" Type="http://schemas.openxmlformats.org/officeDocument/2006/relationships/image" Target="../media/image2.tmp"/><Relationship Id="rId6" Type="http://schemas.openxmlformats.org/officeDocument/2006/relationships/image" Target="../media/image6.tmp"/><Relationship Id="rId5" Type="http://schemas.openxmlformats.org/officeDocument/2006/relationships/image" Target="../media/image5.tmp"/><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18</xdr:col>
      <xdr:colOff>1</xdr:colOff>
      <xdr:row>31</xdr:row>
      <xdr:rowOff>14838</xdr:rowOff>
    </xdr:from>
    <xdr:to>
      <xdr:col>28</xdr:col>
      <xdr:colOff>160178</xdr:colOff>
      <xdr:row>34</xdr:row>
      <xdr:rowOff>173934</xdr:rowOff>
    </xdr:to>
    <xdr:sp macro="" textlink="">
      <xdr:nvSpPr>
        <xdr:cNvPr id="4" name="角丸四角形 1">
          <a:extLst>
            <a:ext uri="{FF2B5EF4-FFF2-40B4-BE49-F238E27FC236}">
              <a16:creationId xmlns:a16="http://schemas.microsoft.com/office/drawing/2014/main" id="{CDD555D9-7ADF-4860-9591-FEFBA23078D9}"/>
            </a:ext>
          </a:extLst>
        </xdr:cNvPr>
        <xdr:cNvSpPr/>
      </xdr:nvSpPr>
      <xdr:spPr>
        <a:xfrm>
          <a:off x="3785153" y="5663577"/>
          <a:ext cx="2313655" cy="705748"/>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t"/>
        <a:lstStyle/>
        <a:p>
          <a:pPr algn="l"/>
          <a:r>
            <a:rPr kumimoji="1" lang="ja-JP" altLang="en-US" sz="700" b="0">
              <a:solidFill>
                <a:srgbClr val="002060"/>
              </a:solidFill>
              <a:latin typeface="Meiryo UI" panose="020B0604030504040204" pitchFamily="50" charset="-128"/>
              <a:ea typeface="Meiryo UI" panose="020B0604030504040204" pitchFamily="50" charset="-128"/>
            </a:rPr>
            <a:t>「仕様基準」または「誘導仕様基準」を用いる場合は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仕様が確認できる資料をご提出ください。</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　第２～６面を用いることも可能です（任意）</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　</a:t>
          </a:r>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58393</xdr:colOff>
      <xdr:row>98</xdr:row>
      <xdr:rowOff>118433</xdr:rowOff>
    </xdr:from>
    <xdr:to>
      <xdr:col>10</xdr:col>
      <xdr:colOff>115956</xdr:colOff>
      <xdr:row>102</xdr:row>
      <xdr:rowOff>150951</xdr:rowOff>
    </xdr:to>
    <xdr:pic>
      <xdr:nvPicPr>
        <xdr:cNvPr id="2" name="Picture 455" descr="WS00012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2986708"/>
          <a:ext cx="714788" cy="75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58393</xdr:colOff>
      <xdr:row>98</xdr:row>
      <xdr:rowOff>118433</xdr:rowOff>
    </xdr:from>
    <xdr:to>
      <xdr:col>10</xdr:col>
      <xdr:colOff>115956</xdr:colOff>
      <xdr:row>102</xdr:row>
      <xdr:rowOff>150951</xdr:rowOff>
    </xdr:to>
    <xdr:pic>
      <xdr:nvPicPr>
        <xdr:cNvPr id="3" name="Picture 455" descr="WS00012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2986708"/>
          <a:ext cx="714788" cy="75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66675</xdr:colOff>
      <xdr:row>9</xdr:row>
      <xdr:rowOff>28575</xdr:rowOff>
    </xdr:from>
    <xdr:to>
      <xdr:col>61</xdr:col>
      <xdr:colOff>63617</xdr:colOff>
      <xdr:row>23</xdr:row>
      <xdr:rowOff>126423</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728088" y="1668532"/>
          <a:ext cx="4303899" cy="1986282"/>
        </a:xfrm>
        <a:prstGeom prst="roundRect">
          <a:avLst>
            <a:gd name="adj" fmla="val 8327"/>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この面は、仕様基準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申請する場合に用いることが可能です。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任意様式となります。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　　</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性能基準で申請する場合は提出の必要はありません。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editAs="absolute">
    <xdr:from>
      <xdr:col>42</xdr:col>
      <xdr:colOff>36419</xdr:colOff>
      <xdr:row>100</xdr:row>
      <xdr:rowOff>106359</xdr:rowOff>
    </xdr:from>
    <xdr:to>
      <xdr:col>62</xdr:col>
      <xdr:colOff>139363</xdr:colOff>
      <xdr:row>107</xdr:row>
      <xdr:rowOff>58035</xdr:rowOff>
    </xdr:to>
    <xdr:sp macro="" textlink="">
      <xdr:nvSpPr>
        <xdr:cNvPr id="5" name="角丸四角形 2">
          <a:extLst>
            <a:ext uri="{FF2B5EF4-FFF2-40B4-BE49-F238E27FC236}">
              <a16:creationId xmlns:a16="http://schemas.microsoft.com/office/drawing/2014/main" id="{4674EA65-5238-406A-A2B2-08C31DC1B889}"/>
            </a:ext>
          </a:extLst>
        </xdr:cNvPr>
        <xdr:cNvSpPr/>
      </xdr:nvSpPr>
      <xdr:spPr>
        <a:xfrm>
          <a:off x="8046944" y="16917156"/>
          <a:ext cx="4484444" cy="1300499"/>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「定められた仕様と同等以上の評価」については、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該当する評価方法が定められていないため選択できません。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148645</xdr:colOff>
      <xdr:row>19</xdr:row>
      <xdr:rowOff>35407</xdr:rowOff>
    </xdr:from>
    <xdr:to>
      <xdr:col>68</xdr:col>
      <xdr:colOff>67236</xdr:colOff>
      <xdr:row>29</xdr:row>
      <xdr:rowOff>99834</xdr:rowOff>
    </xdr:to>
    <xdr:grpSp>
      <xdr:nvGrpSpPr>
        <xdr:cNvPr id="175" name="グループ化 174">
          <a:extLst>
            <a:ext uri="{FF2B5EF4-FFF2-40B4-BE49-F238E27FC236}">
              <a16:creationId xmlns:a16="http://schemas.microsoft.com/office/drawing/2014/main" id="{C3E757D9-B52F-FC2F-FFF4-C84C69CACEEB}"/>
            </a:ext>
          </a:extLst>
        </xdr:cNvPr>
        <xdr:cNvGrpSpPr/>
      </xdr:nvGrpSpPr>
      <xdr:grpSpPr>
        <a:xfrm>
          <a:off x="4876509" y="5854316"/>
          <a:ext cx="10500000" cy="3008518"/>
          <a:chOff x="12930463" y="2287947"/>
          <a:chExt cx="7447676" cy="2152740"/>
        </a:xfrm>
      </xdr:grpSpPr>
      <xdr:sp macro="" textlink="">
        <xdr:nvSpPr>
          <xdr:cNvPr id="176" name="正方形/長方形 175">
            <a:extLst>
              <a:ext uri="{FF2B5EF4-FFF2-40B4-BE49-F238E27FC236}">
                <a16:creationId xmlns:a16="http://schemas.microsoft.com/office/drawing/2014/main" id="{7249931F-CE50-3990-A9E0-75158CB662A1}"/>
              </a:ext>
            </a:extLst>
          </xdr:cNvPr>
          <xdr:cNvSpPr/>
        </xdr:nvSpPr>
        <xdr:spPr>
          <a:xfrm>
            <a:off x="12930463" y="2287947"/>
            <a:ext cx="7447676" cy="2152740"/>
          </a:xfrm>
          <a:prstGeom prst="rect">
            <a:avLst/>
          </a:prstGeom>
          <a:solidFill>
            <a:schemeClr val="bg1"/>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77" name="図 176">
            <a:extLst>
              <a:ext uri="{FF2B5EF4-FFF2-40B4-BE49-F238E27FC236}">
                <a16:creationId xmlns:a16="http://schemas.microsoft.com/office/drawing/2014/main" id="{0589DA1C-9CF6-64FF-EDED-DB9221783E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9" t="6582" r="1567" b="63199"/>
          <a:stretch/>
        </xdr:blipFill>
        <xdr:spPr>
          <a:xfrm>
            <a:off x="13139489" y="2372156"/>
            <a:ext cx="7135064" cy="1996205"/>
          </a:xfrm>
          <a:prstGeom prst="rect">
            <a:avLst/>
          </a:prstGeom>
        </xdr:spPr>
      </xdr:pic>
      <xdr:sp macro="" textlink="">
        <xdr:nvSpPr>
          <xdr:cNvPr id="178" name="四角形: 角を丸くする 177">
            <a:extLst>
              <a:ext uri="{FF2B5EF4-FFF2-40B4-BE49-F238E27FC236}">
                <a16:creationId xmlns:a16="http://schemas.microsoft.com/office/drawing/2014/main" id="{30049C86-516E-4064-A123-E89CBB0E0896}"/>
              </a:ext>
            </a:extLst>
          </xdr:cNvPr>
          <xdr:cNvSpPr/>
        </xdr:nvSpPr>
        <xdr:spPr>
          <a:xfrm>
            <a:off x="15885635" y="3890071"/>
            <a:ext cx="344965" cy="16485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9" name="四角形: 角を丸くする 178">
            <a:extLst>
              <a:ext uri="{FF2B5EF4-FFF2-40B4-BE49-F238E27FC236}">
                <a16:creationId xmlns:a16="http://schemas.microsoft.com/office/drawing/2014/main" id="{FB49B124-214A-1C57-269F-FDDEA84BAF33}"/>
              </a:ext>
            </a:extLst>
          </xdr:cNvPr>
          <xdr:cNvSpPr/>
        </xdr:nvSpPr>
        <xdr:spPr>
          <a:xfrm>
            <a:off x="15885635" y="4050635"/>
            <a:ext cx="344965" cy="16758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0" name="四角形: 角を丸くする 179">
            <a:extLst>
              <a:ext uri="{FF2B5EF4-FFF2-40B4-BE49-F238E27FC236}">
                <a16:creationId xmlns:a16="http://schemas.microsoft.com/office/drawing/2014/main" id="{3EB2300E-BA1C-C95D-C765-001B5607B9C1}"/>
              </a:ext>
            </a:extLst>
          </xdr:cNvPr>
          <xdr:cNvSpPr/>
        </xdr:nvSpPr>
        <xdr:spPr>
          <a:xfrm>
            <a:off x="17834178" y="3890071"/>
            <a:ext cx="339522" cy="16485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1" name="四角形: 角を丸くする 180">
            <a:extLst>
              <a:ext uri="{FF2B5EF4-FFF2-40B4-BE49-F238E27FC236}">
                <a16:creationId xmlns:a16="http://schemas.microsoft.com/office/drawing/2014/main" id="{E1F973CF-2F8E-0F1E-FC48-C87259309705}"/>
              </a:ext>
            </a:extLst>
          </xdr:cNvPr>
          <xdr:cNvSpPr/>
        </xdr:nvSpPr>
        <xdr:spPr>
          <a:xfrm>
            <a:off x="17834178" y="4050635"/>
            <a:ext cx="339522" cy="16758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2" name="四角形: 角を丸くする 181">
            <a:extLst>
              <a:ext uri="{FF2B5EF4-FFF2-40B4-BE49-F238E27FC236}">
                <a16:creationId xmlns:a16="http://schemas.microsoft.com/office/drawing/2014/main" id="{E4300F80-656A-EE7B-FC2D-91721C20496E}"/>
              </a:ext>
            </a:extLst>
          </xdr:cNvPr>
          <xdr:cNvSpPr/>
        </xdr:nvSpPr>
        <xdr:spPr>
          <a:xfrm>
            <a:off x="17651326" y="2876808"/>
            <a:ext cx="347687" cy="16485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3" name="四角形: 角を丸くする 182">
            <a:extLst>
              <a:ext uri="{FF2B5EF4-FFF2-40B4-BE49-F238E27FC236}">
                <a16:creationId xmlns:a16="http://schemas.microsoft.com/office/drawing/2014/main" id="{FE740741-B503-C4BA-F327-42E33CE83779}"/>
              </a:ext>
            </a:extLst>
          </xdr:cNvPr>
          <xdr:cNvSpPr/>
        </xdr:nvSpPr>
        <xdr:spPr>
          <a:xfrm>
            <a:off x="17651326" y="3041032"/>
            <a:ext cx="347687" cy="15289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4" name="四角形: 角を丸くする 183">
            <a:extLst>
              <a:ext uri="{FF2B5EF4-FFF2-40B4-BE49-F238E27FC236}">
                <a16:creationId xmlns:a16="http://schemas.microsoft.com/office/drawing/2014/main" id="{3DF08B50-FF00-19A8-39D5-575AE38F84D4}"/>
              </a:ext>
            </a:extLst>
          </xdr:cNvPr>
          <xdr:cNvSpPr/>
        </xdr:nvSpPr>
        <xdr:spPr>
          <a:xfrm>
            <a:off x="17651326" y="3195402"/>
            <a:ext cx="347687" cy="15617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195139</xdr:colOff>
      <xdr:row>3</xdr:row>
      <xdr:rowOff>214560</xdr:rowOff>
    </xdr:from>
    <xdr:to>
      <xdr:col>60</xdr:col>
      <xdr:colOff>108858</xdr:colOff>
      <xdr:row>17</xdr:row>
      <xdr:rowOff>63161</xdr:rowOff>
    </xdr:to>
    <xdr:grpSp>
      <xdr:nvGrpSpPr>
        <xdr:cNvPr id="174" name="グループ化 173">
          <a:extLst>
            <a:ext uri="{FF2B5EF4-FFF2-40B4-BE49-F238E27FC236}">
              <a16:creationId xmlns:a16="http://schemas.microsoft.com/office/drawing/2014/main" id="{71951276-BD06-5981-0C6D-F0FF812BFD7D}"/>
            </a:ext>
          </a:extLst>
        </xdr:cNvPr>
        <xdr:cNvGrpSpPr/>
      </xdr:nvGrpSpPr>
      <xdr:grpSpPr>
        <a:xfrm>
          <a:off x="5823548" y="1322924"/>
          <a:ext cx="7793492" cy="3970328"/>
          <a:chOff x="12962041" y="2231571"/>
          <a:chExt cx="7448543" cy="3849334"/>
        </a:xfrm>
      </xdr:grpSpPr>
      <xdr:sp macro="" textlink="">
        <xdr:nvSpPr>
          <xdr:cNvPr id="173" name="正方形/長方形 172">
            <a:extLst>
              <a:ext uri="{FF2B5EF4-FFF2-40B4-BE49-F238E27FC236}">
                <a16:creationId xmlns:a16="http://schemas.microsoft.com/office/drawing/2014/main" id="{CD1346B5-DEF6-4B10-A608-7C37EF9A34C0}"/>
              </a:ext>
            </a:extLst>
          </xdr:cNvPr>
          <xdr:cNvSpPr/>
        </xdr:nvSpPr>
        <xdr:spPr>
          <a:xfrm>
            <a:off x="12962908" y="2248024"/>
            <a:ext cx="7447676" cy="3832881"/>
          </a:xfrm>
          <a:prstGeom prst="rect">
            <a:avLst/>
          </a:prstGeom>
          <a:solidFill>
            <a:schemeClr val="bg1"/>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62" name="図 161">
            <a:extLst>
              <a:ext uri="{FF2B5EF4-FFF2-40B4-BE49-F238E27FC236}">
                <a16:creationId xmlns:a16="http://schemas.microsoft.com/office/drawing/2014/main" id="{5D0E9746-A204-A93C-EEA8-FA3B731272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455" b="38934"/>
          <a:stretch/>
        </xdr:blipFill>
        <xdr:spPr>
          <a:xfrm>
            <a:off x="12962041" y="2231571"/>
            <a:ext cx="7428890" cy="3739506"/>
          </a:xfrm>
          <a:prstGeom prst="rect">
            <a:avLst/>
          </a:prstGeom>
        </xdr:spPr>
      </xdr:pic>
      <xdr:sp macro="" textlink="">
        <xdr:nvSpPr>
          <xdr:cNvPr id="164" name="四角形: 角を丸くする 163">
            <a:extLst>
              <a:ext uri="{FF2B5EF4-FFF2-40B4-BE49-F238E27FC236}">
                <a16:creationId xmlns:a16="http://schemas.microsoft.com/office/drawing/2014/main" id="{52BB2282-48ED-9416-C910-06DC1E942A39}"/>
              </a:ext>
            </a:extLst>
          </xdr:cNvPr>
          <xdr:cNvSpPr/>
        </xdr:nvSpPr>
        <xdr:spPr>
          <a:xfrm>
            <a:off x="15885635" y="3890071"/>
            <a:ext cx="344965" cy="16485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 name="四角形: 角を丸くする 164">
            <a:extLst>
              <a:ext uri="{FF2B5EF4-FFF2-40B4-BE49-F238E27FC236}">
                <a16:creationId xmlns:a16="http://schemas.microsoft.com/office/drawing/2014/main" id="{C9425D38-0484-108D-B3C9-5EBD1CBE0BA6}"/>
              </a:ext>
            </a:extLst>
          </xdr:cNvPr>
          <xdr:cNvSpPr/>
        </xdr:nvSpPr>
        <xdr:spPr>
          <a:xfrm>
            <a:off x="15885635" y="4050635"/>
            <a:ext cx="344965" cy="16758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7" name="四角形: 角を丸くする 166">
            <a:extLst>
              <a:ext uri="{FF2B5EF4-FFF2-40B4-BE49-F238E27FC236}">
                <a16:creationId xmlns:a16="http://schemas.microsoft.com/office/drawing/2014/main" id="{F800747A-BF50-C9BA-EA54-309F7BF93CD8}"/>
              </a:ext>
            </a:extLst>
          </xdr:cNvPr>
          <xdr:cNvSpPr/>
        </xdr:nvSpPr>
        <xdr:spPr>
          <a:xfrm>
            <a:off x="17834178" y="3890071"/>
            <a:ext cx="339522" cy="16485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8" name="四角形: 角を丸くする 167">
            <a:extLst>
              <a:ext uri="{FF2B5EF4-FFF2-40B4-BE49-F238E27FC236}">
                <a16:creationId xmlns:a16="http://schemas.microsoft.com/office/drawing/2014/main" id="{F91704F2-E9E0-E9A0-DD6C-1C441A391D93}"/>
              </a:ext>
            </a:extLst>
          </xdr:cNvPr>
          <xdr:cNvSpPr/>
        </xdr:nvSpPr>
        <xdr:spPr>
          <a:xfrm>
            <a:off x="17834178" y="4050635"/>
            <a:ext cx="339522" cy="16758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9" name="四角形: 角を丸くする 168">
            <a:extLst>
              <a:ext uri="{FF2B5EF4-FFF2-40B4-BE49-F238E27FC236}">
                <a16:creationId xmlns:a16="http://schemas.microsoft.com/office/drawing/2014/main" id="{A0E89C73-ABF7-0271-50D3-A4C683E70188}"/>
              </a:ext>
            </a:extLst>
          </xdr:cNvPr>
          <xdr:cNvSpPr/>
        </xdr:nvSpPr>
        <xdr:spPr>
          <a:xfrm>
            <a:off x="17651326" y="2876808"/>
            <a:ext cx="347687" cy="16485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0" name="四角形: 角を丸くする 169">
            <a:extLst>
              <a:ext uri="{FF2B5EF4-FFF2-40B4-BE49-F238E27FC236}">
                <a16:creationId xmlns:a16="http://schemas.microsoft.com/office/drawing/2014/main" id="{B1C721F5-FE62-0A28-1574-4AA5AE12EB6A}"/>
              </a:ext>
            </a:extLst>
          </xdr:cNvPr>
          <xdr:cNvSpPr/>
        </xdr:nvSpPr>
        <xdr:spPr>
          <a:xfrm>
            <a:off x="17651326" y="3041032"/>
            <a:ext cx="347687" cy="15289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2" name="四角形: 角を丸くする 171">
            <a:extLst>
              <a:ext uri="{FF2B5EF4-FFF2-40B4-BE49-F238E27FC236}">
                <a16:creationId xmlns:a16="http://schemas.microsoft.com/office/drawing/2014/main" id="{112BB90D-9634-FE06-5B5E-6064E9B8AB64}"/>
              </a:ext>
            </a:extLst>
          </xdr:cNvPr>
          <xdr:cNvSpPr/>
        </xdr:nvSpPr>
        <xdr:spPr>
          <a:xfrm>
            <a:off x="17651326" y="3195402"/>
            <a:ext cx="347687" cy="15617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xdr:col>
      <xdr:colOff>81642</xdr:colOff>
      <xdr:row>3</xdr:row>
      <xdr:rowOff>136071</xdr:rowOff>
    </xdr:from>
    <xdr:to>
      <xdr:col>18</xdr:col>
      <xdr:colOff>68035</xdr:colOff>
      <xdr:row>18</xdr:row>
      <xdr:rowOff>190500</xdr:rowOff>
    </xdr:to>
    <xdr:pic>
      <xdr:nvPicPr>
        <xdr:cNvPr id="126" name="図 125">
          <a:extLst>
            <a:ext uri="{FF2B5EF4-FFF2-40B4-BE49-F238E27FC236}">
              <a16:creationId xmlns:a16="http://schemas.microsoft.com/office/drawing/2014/main" id="{7644D372-CA46-CD92-524F-4EB7AB60F42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959" r="5508" b="7763"/>
        <a:stretch/>
      </xdr:blipFill>
      <xdr:spPr>
        <a:xfrm>
          <a:off x="734785" y="1224642"/>
          <a:ext cx="3252107" cy="4340679"/>
        </a:xfrm>
        <a:prstGeom prst="rect">
          <a:avLst/>
        </a:prstGeom>
      </xdr:spPr>
    </xdr:pic>
    <xdr:clientData/>
  </xdr:twoCellAnchor>
  <xdr:twoCellAnchor editAs="oneCell">
    <xdr:from>
      <xdr:col>18</xdr:col>
      <xdr:colOff>108860</xdr:colOff>
      <xdr:row>35</xdr:row>
      <xdr:rowOff>81642</xdr:rowOff>
    </xdr:from>
    <xdr:to>
      <xdr:col>55</xdr:col>
      <xdr:colOff>2095</xdr:colOff>
      <xdr:row>48</xdr:row>
      <xdr:rowOff>109238</xdr:rowOff>
    </xdr:to>
    <xdr:pic>
      <xdr:nvPicPr>
        <xdr:cNvPr id="29" name="図 28">
          <a:extLst>
            <a:ext uri="{FF2B5EF4-FFF2-40B4-BE49-F238E27FC236}">
              <a16:creationId xmlns:a16="http://schemas.microsoft.com/office/drawing/2014/main" id="{E9682BF4-E853-E889-91FB-665A2E2FD97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25000"/>
                  </a14:imgEffect>
                </a14:imgLayer>
              </a14:imgProps>
            </a:ext>
            <a:ext uri="{28A0092B-C50C-407E-A947-70E740481C1C}">
              <a14:useLocalDpi xmlns:a14="http://schemas.microsoft.com/office/drawing/2010/main" val="0"/>
            </a:ext>
          </a:extLst>
        </a:blip>
        <a:srcRect b="11999"/>
        <a:stretch/>
      </xdr:blipFill>
      <xdr:spPr>
        <a:xfrm>
          <a:off x="3985121" y="10451468"/>
          <a:ext cx="7861104" cy="3796183"/>
        </a:xfrm>
        <a:prstGeom prst="rect">
          <a:avLst/>
        </a:prstGeom>
      </xdr:spPr>
    </xdr:pic>
    <xdr:clientData/>
  </xdr:twoCellAnchor>
  <xdr:twoCellAnchor>
    <xdr:from>
      <xdr:col>2</xdr:col>
      <xdr:colOff>128710</xdr:colOff>
      <xdr:row>83</xdr:row>
      <xdr:rowOff>137000</xdr:rowOff>
    </xdr:from>
    <xdr:to>
      <xdr:col>36</xdr:col>
      <xdr:colOff>190500</xdr:colOff>
      <xdr:row>95</xdr:row>
      <xdr:rowOff>162792</xdr:rowOff>
    </xdr:to>
    <xdr:grpSp>
      <xdr:nvGrpSpPr>
        <xdr:cNvPr id="154" name="グループ化 153">
          <a:extLst>
            <a:ext uri="{FF2B5EF4-FFF2-40B4-BE49-F238E27FC236}">
              <a16:creationId xmlns:a16="http://schemas.microsoft.com/office/drawing/2014/main" id="{15463649-FA2D-E18C-B1A6-913543C83DF5}"/>
            </a:ext>
          </a:extLst>
        </xdr:cNvPr>
        <xdr:cNvGrpSpPr/>
      </xdr:nvGrpSpPr>
      <xdr:grpSpPr>
        <a:xfrm>
          <a:off x="578983" y="24798091"/>
          <a:ext cx="7716426" cy="3558701"/>
          <a:chOff x="3562659" y="30341640"/>
          <a:chExt cx="7479037" cy="3462204"/>
        </a:xfrm>
      </xdr:grpSpPr>
      <xdr:sp macro="" textlink="">
        <xdr:nvSpPr>
          <xdr:cNvPr id="150" name="正方形/長方形 149">
            <a:extLst>
              <a:ext uri="{FF2B5EF4-FFF2-40B4-BE49-F238E27FC236}">
                <a16:creationId xmlns:a16="http://schemas.microsoft.com/office/drawing/2014/main" id="{18B21CED-2BC6-9B57-6872-B8426C1F4F4B}"/>
              </a:ext>
            </a:extLst>
          </xdr:cNvPr>
          <xdr:cNvSpPr/>
        </xdr:nvSpPr>
        <xdr:spPr>
          <a:xfrm>
            <a:off x="3562659" y="30341640"/>
            <a:ext cx="7479037" cy="3462204"/>
          </a:xfrm>
          <a:prstGeom prst="rect">
            <a:avLst/>
          </a:prstGeom>
          <a:solidFill>
            <a:schemeClr val="bg1"/>
          </a:solidFill>
          <a:ln w="6350">
            <a:solidFill>
              <a:schemeClr val="bg1">
                <a:lumMod val="6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53" name="図 152">
            <a:extLst>
              <a:ext uri="{FF2B5EF4-FFF2-40B4-BE49-F238E27FC236}">
                <a16:creationId xmlns:a16="http://schemas.microsoft.com/office/drawing/2014/main" id="{64D1870C-6AAC-C24D-703D-C1EFC2CE06DB}"/>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534" t="2999" r="1978" b="41888"/>
          <a:stretch/>
        </xdr:blipFill>
        <xdr:spPr>
          <a:xfrm>
            <a:off x="3673929" y="30466394"/>
            <a:ext cx="7247098" cy="3084721"/>
          </a:xfrm>
          <a:prstGeom prst="rect">
            <a:avLst/>
          </a:prstGeom>
        </xdr:spPr>
      </xdr:pic>
    </xdr:grpSp>
    <xdr:clientData/>
  </xdr:twoCellAnchor>
  <xdr:twoCellAnchor>
    <xdr:from>
      <xdr:col>17</xdr:col>
      <xdr:colOff>210266</xdr:colOff>
      <xdr:row>5</xdr:row>
      <xdr:rowOff>176887</xdr:rowOff>
    </xdr:from>
    <xdr:to>
      <xdr:col>19</xdr:col>
      <xdr:colOff>82715</xdr:colOff>
      <xdr:row>6</xdr:row>
      <xdr:rowOff>193852</xdr:rowOff>
    </xdr:to>
    <xdr:sp macro="" textlink="">
      <xdr:nvSpPr>
        <xdr:cNvPr id="13" name="四角形: 角を丸くする 12">
          <a:extLst>
            <a:ext uri="{FF2B5EF4-FFF2-40B4-BE49-F238E27FC236}">
              <a16:creationId xmlns:a16="http://schemas.microsoft.com/office/drawing/2014/main" id="{77175F1E-F960-B290-0037-5C00372D62E5}"/>
            </a:ext>
          </a:extLst>
        </xdr:cNvPr>
        <xdr:cNvSpPr>
          <a:spLocks noChangeAspect="1"/>
        </xdr:cNvSpPr>
      </xdr:nvSpPr>
      <xdr:spPr>
        <a:xfrm>
          <a:off x="3895456" y="1845404"/>
          <a:ext cx="306000" cy="306000"/>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1</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17</xdr:col>
      <xdr:colOff>210266</xdr:colOff>
      <xdr:row>7</xdr:row>
      <xdr:rowOff>138517</xdr:rowOff>
    </xdr:from>
    <xdr:to>
      <xdr:col>19</xdr:col>
      <xdr:colOff>82715</xdr:colOff>
      <xdr:row>8</xdr:row>
      <xdr:rowOff>155482</xdr:rowOff>
    </xdr:to>
    <xdr:sp macro="" textlink="">
      <xdr:nvSpPr>
        <xdr:cNvPr id="14" name="四角形: 角を丸くする 13">
          <a:extLst>
            <a:ext uri="{FF2B5EF4-FFF2-40B4-BE49-F238E27FC236}">
              <a16:creationId xmlns:a16="http://schemas.microsoft.com/office/drawing/2014/main" id="{DDC65B18-0644-E40C-1756-AF65CB667271}"/>
            </a:ext>
          </a:extLst>
        </xdr:cNvPr>
        <xdr:cNvSpPr>
          <a:spLocks noChangeAspect="1"/>
        </xdr:cNvSpPr>
      </xdr:nvSpPr>
      <xdr:spPr>
        <a:xfrm>
          <a:off x="3895456" y="2385103"/>
          <a:ext cx="306000" cy="306000"/>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17</xdr:col>
      <xdr:colOff>210266</xdr:colOff>
      <xdr:row>9</xdr:row>
      <xdr:rowOff>100147</xdr:rowOff>
    </xdr:from>
    <xdr:to>
      <xdr:col>19</xdr:col>
      <xdr:colOff>82715</xdr:colOff>
      <xdr:row>10</xdr:row>
      <xdr:rowOff>117112</xdr:rowOff>
    </xdr:to>
    <xdr:sp macro="" textlink="">
      <xdr:nvSpPr>
        <xdr:cNvPr id="15" name="四角形: 角を丸くする 14">
          <a:extLst>
            <a:ext uri="{FF2B5EF4-FFF2-40B4-BE49-F238E27FC236}">
              <a16:creationId xmlns:a16="http://schemas.microsoft.com/office/drawing/2014/main" id="{2A776560-AEDD-3360-FDF6-220FCE2538CD}"/>
            </a:ext>
          </a:extLst>
        </xdr:cNvPr>
        <xdr:cNvSpPr>
          <a:spLocks noChangeAspect="1"/>
        </xdr:cNvSpPr>
      </xdr:nvSpPr>
      <xdr:spPr>
        <a:xfrm>
          <a:off x="3895456" y="2924802"/>
          <a:ext cx="306000" cy="306000"/>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17</xdr:col>
      <xdr:colOff>210266</xdr:colOff>
      <xdr:row>11</xdr:row>
      <xdr:rowOff>61777</xdr:rowOff>
    </xdr:from>
    <xdr:to>
      <xdr:col>19</xdr:col>
      <xdr:colOff>82715</xdr:colOff>
      <xdr:row>12</xdr:row>
      <xdr:rowOff>78742</xdr:rowOff>
    </xdr:to>
    <xdr:sp macro="" textlink="">
      <xdr:nvSpPr>
        <xdr:cNvPr id="16" name="四角形: 角を丸くする 15">
          <a:extLst>
            <a:ext uri="{FF2B5EF4-FFF2-40B4-BE49-F238E27FC236}">
              <a16:creationId xmlns:a16="http://schemas.microsoft.com/office/drawing/2014/main" id="{A44CD67F-6A4C-A701-8EB3-C123BE454D89}"/>
            </a:ext>
          </a:extLst>
        </xdr:cNvPr>
        <xdr:cNvSpPr>
          <a:spLocks noChangeAspect="1"/>
        </xdr:cNvSpPr>
      </xdr:nvSpPr>
      <xdr:spPr>
        <a:xfrm>
          <a:off x="3895456" y="3464501"/>
          <a:ext cx="306000" cy="306000"/>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4</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17</xdr:col>
      <xdr:colOff>210266</xdr:colOff>
      <xdr:row>13</xdr:row>
      <xdr:rowOff>23407</xdr:rowOff>
    </xdr:from>
    <xdr:to>
      <xdr:col>19</xdr:col>
      <xdr:colOff>82715</xdr:colOff>
      <xdr:row>14</xdr:row>
      <xdr:rowOff>40372</xdr:rowOff>
    </xdr:to>
    <xdr:sp macro="" textlink="">
      <xdr:nvSpPr>
        <xdr:cNvPr id="17" name="四角形: 角を丸くする 16">
          <a:extLst>
            <a:ext uri="{FF2B5EF4-FFF2-40B4-BE49-F238E27FC236}">
              <a16:creationId xmlns:a16="http://schemas.microsoft.com/office/drawing/2014/main" id="{2AFB9898-04D4-C954-576C-0D4663742BB4}"/>
            </a:ext>
          </a:extLst>
        </xdr:cNvPr>
        <xdr:cNvSpPr>
          <a:spLocks noChangeAspect="1"/>
        </xdr:cNvSpPr>
      </xdr:nvSpPr>
      <xdr:spPr>
        <a:xfrm>
          <a:off x="3895456" y="4004200"/>
          <a:ext cx="306000" cy="306000"/>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5</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17</xdr:col>
      <xdr:colOff>210266</xdr:colOff>
      <xdr:row>14</xdr:row>
      <xdr:rowOff>274071</xdr:rowOff>
    </xdr:from>
    <xdr:to>
      <xdr:col>19</xdr:col>
      <xdr:colOff>82715</xdr:colOff>
      <xdr:row>16</xdr:row>
      <xdr:rowOff>2002</xdr:rowOff>
    </xdr:to>
    <xdr:sp macro="" textlink="">
      <xdr:nvSpPr>
        <xdr:cNvPr id="18" name="四角形: 角を丸くする 17">
          <a:extLst>
            <a:ext uri="{FF2B5EF4-FFF2-40B4-BE49-F238E27FC236}">
              <a16:creationId xmlns:a16="http://schemas.microsoft.com/office/drawing/2014/main" id="{3D1A49DB-DEA6-D6E1-8A93-0BDCBF800376}"/>
            </a:ext>
          </a:extLst>
        </xdr:cNvPr>
        <xdr:cNvSpPr>
          <a:spLocks noChangeAspect="1"/>
        </xdr:cNvSpPr>
      </xdr:nvSpPr>
      <xdr:spPr>
        <a:xfrm>
          <a:off x="3895456" y="4543899"/>
          <a:ext cx="306000" cy="306000"/>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6</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xdr:col>
      <xdr:colOff>101013</xdr:colOff>
      <xdr:row>0</xdr:row>
      <xdr:rowOff>264429</xdr:rowOff>
    </xdr:from>
    <xdr:to>
      <xdr:col>72</xdr:col>
      <xdr:colOff>17318</xdr:colOff>
      <xdr:row>2</xdr:row>
      <xdr:rowOff>53046</xdr:rowOff>
    </xdr:to>
    <xdr:sp macro="" textlink="">
      <xdr:nvSpPr>
        <xdr:cNvPr id="2" name="四角形: 角を丸くする 1">
          <a:extLst>
            <a:ext uri="{FF2B5EF4-FFF2-40B4-BE49-F238E27FC236}">
              <a16:creationId xmlns:a16="http://schemas.microsoft.com/office/drawing/2014/main" id="{7C74E822-F8BD-6912-3366-B022B79C0F0F}"/>
            </a:ext>
          </a:extLst>
        </xdr:cNvPr>
        <xdr:cNvSpPr/>
      </xdr:nvSpPr>
      <xdr:spPr>
        <a:xfrm>
          <a:off x="754156" y="264429"/>
          <a:ext cx="14938591" cy="591438"/>
        </a:xfrm>
        <a:prstGeom prst="roundRect">
          <a:avLst/>
        </a:prstGeom>
        <a:solidFill>
          <a:schemeClr val="bg1">
            <a:lumMod val="9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2">
                  <a:lumMod val="75000"/>
                </a:schemeClr>
              </a:solidFill>
              <a:latin typeface="メイリオ" panose="020B0604030504040204" pitchFamily="50" charset="-128"/>
              <a:ea typeface="メイリオ" panose="020B0604030504040204" pitchFamily="50" charset="-128"/>
            </a:rPr>
            <a:t>共用部　標準入力法シートの転記について</a:t>
          </a:r>
        </a:p>
      </xdr:txBody>
    </xdr:sp>
    <xdr:clientData/>
  </xdr:twoCellAnchor>
  <xdr:twoCellAnchor>
    <xdr:from>
      <xdr:col>3</xdr:col>
      <xdr:colOff>142874</xdr:colOff>
      <xdr:row>32</xdr:row>
      <xdr:rowOff>206799</xdr:rowOff>
    </xdr:from>
    <xdr:to>
      <xdr:col>72</xdr:col>
      <xdr:colOff>27214</xdr:colOff>
      <xdr:row>34</xdr:row>
      <xdr:rowOff>229211</xdr:rowOff>
    </xdr:to>
    <xdr:sp macro="" textlink="">
      <xdr:nvSpPr>
        <xdr:cNvPr id="4" name="四角形: 角を丸くする 3">
          <a:extLst>
            <a:ext uri="{FF2B5EF4-FFF2-40B4-BE49-F238E27FC236}">
              <a16:creationId xmlns:a16="http://schemas.microsoft.com/office/drawing/2014/main" id="{2E75053C-6D99-103D-5831-1432C89218CD}"/>
            </a:ext>
          </a:extLst>
        </xdr:cNvPr>
        <xdr:cNvSpPr/>
      </xdr:nvSpPr>
      <xdr:spPr>
        <a:xfrm>
          <a:off x="815227" y="9754211"/>
          <a:ext cx="15348458" cy="605118"/>
        </a:xfrm>
        <a:prstGeom prst="roundRect">
          <a:avLst/>
        </a:prstGeom>
        <a:solidFill>
          <a:schemeClr val="bg1">
            <a:lumMod val="9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2">
                  <a:lumMod val="75000"/>
                </a:schemeClr>
              </a:solidFill>
              <a:latin typeface="メイリオ" panose="020B0604030504040204" pitchFamily="50" charset="-128"/>
              <a:ea typeface="メイリオ" panose="020B0604030504040204" pitchFamily="50" charset="-128"/>
            </a:rPr>
            <a:t>住戸部分　一次エネルギー消費量計算結果（住宅版）の転記について</a:t>
          </a:r>
        </a:p>
      </xdr:txBody>
    </xdr:sp>
    <xdr:clientData/>
  </xdr:twoCellAnchor>
  <xdr:twoCellAnchor>
    <xdr:from>
      <xdr:col>0</xdr:col>
      <xdr:colOff>121227</xdr:colOff>
      <xdr:row>0</xdr:row>
      <xdr:rowOff>69274</xdr:rowOff>
    </xdr:from>
    <xdr:to>
      <xdr:col>74</xdr:col>
      <xdr:colOff>155863</xdr:colOff>
      <xdr:row>31</xdr:row>
      <xdr:rowOff>34638</xdr:rowOff>
    </xdr:to>
    <xdr:sp macro="" textlink="">
      <xdr:nvSpPr>
        <xdr:cNvPr id="5" name="四角形: 角を丸くする 4">
          <a:extLst>
            <a:ext uri="{FF2B5EF4-FFF2-40B4-BE49-F238E27FC236}">
              <a16:creationId xmlns:a16="http://schemas.microsoft.com/office/drawing/2014/main" id="{9CA9204D-1411-F227-8475-4143254775DB}"/>
            </a:ext>
          </a:extLst>
        </xdr:cNvPr>
        <xdr:cNvSpPr/>
      </xdr:nvSpPr>
      <xdr:spPr>
        <a:xfrm>
          <a:off x="121227" y="69274"/>
          <a:ext cx="16694727" cy="9317182"/>
        </a:xfrm>
        <a:prstGeom prst="roundRect">
          <a:avLst>
            <a:gd name="adj" fmla="val 3102"/>
          </a:avLst>
        </a:prstGeom>
        <a:noFill/>
        <a:ln w="28575">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800" b="1">
            <a:solidFill>
              <a:schemeClr val="tx2">
                <a:lumMod val="75000"/>
              </a:schemeClr>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121227</xdr:colOff>
      <xdr:row>31</xdr:row>
      <xdr:rowOff>149878</xdr:rowOff>
    </xdr:from>
    <xdr:to>
      <xdr:col>74</xdr:col>
      <xdr:colOff>155863</xdr:colOff>
      <xdr:row>78</xdr:row>
      <xdr:rowOff>259773</xdr:rowOff>
    </xdr:to>
    <xdr:sp macro="" textlink="">
      <xdr:nvSpPr>
        <xdr:cNvPr id="6" name="四角形: 角を丸くする 5">
          <a:extLst>
            <a:ext uri="{FF2B5EF4-FFF2-40B4-BE49-F238E27FC236}">
              <a16:creationId xmlns:a16="http://schemas.microsoft.com/office/drawing/2014/main" id="{42BDDCE6-8071-44D9-10C5-97F5527564B9}"/>
            </a:ext>
          </a:extLst>
        </xdr:cNvPr>
        <xdr:cNvSpPr/>
      </xdr:nvSpPr>
      <xdr:spPr>
        <a:xfrm>
          <a:off x="121227" y="9501696"/>
          <a:ext cx="16694727" cy="13947122"/>
        </a:xfrm>
        <a:prstGeom prst="roundRect">
          <a:avLst>
            <a:gd name="adj" fmla="val 1488"/>
          </a:avLst>
        </a:prstGeom>
        <a:noFill/>
        <a:ln w="28575">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800" b="1">
            <a:solidFill>
              <a:schemeClr val="tx2">
                <a:lumMod val="75000"/>
              </a:schemeClr>
            </a:solidFill>
            <a:latin typeface="メイリオ" panose="020B0604030504040204" pitchFamily="50" charset="-128"/>
            <a:ea typeface="メイリオ" panose="020B0604030504040204" pitchFamily="50" charset="-128"/>
          </a:endParaRPr>
        </a:p>
      </xdr:txBody>
    </xdr:sp>
    <xdr:clientData/>
  </xdr:twoCellAnchor>
  <xdr:twoCellAnchor>
    <xdr:from>
      <xdr:col>26</xdr:col>
      <xdr:colOff>128084</xdr:colOff>
      <xdr:row>36</xdr:row>
      <xdr:rowOff>8465</xdr:rowOff>
    </xdr:from>
    <xdr:to>
      <xdr:col>28</xdr:col>
      <xdr:colOff>3388</xdr:colOff>
      <xdr:row>37</xdr:row>
      <xdr:rowOff>24573</xdr:rowOff>
    </xdr:to>
    <xdr:sp macro="" textlink="">
      <xdr:nvSpPr>
        <xdr:cNvPr id="61" name="四角形: 角を丸くする 60">
          <a:extLst>
            <a:ext uri="{FF2B5EF4-FFF2-40B4-BE49-F238E27FC236}">
              <a16:creationId xmlns:a16="http://schemas.microsoft.com/office/drawing/2014/main" id="{D2C679B9-84E3-49F1-BD36-1281873AD80F}"/>
            </a:ext>
          </a:extLst>
        </xdr:cNvPr>
        <xdr:cNvSpPr/>
      </xdr:nvSpPr>
      <xdr:spPr>
        <a:xfrm>
          <a:off x="5824034" y="10524065"/>
          <a:ext cx="313454"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1</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26</xdr:col>
      <xdr:colOff>43529</xdr:colOff>
      <xdr:row>37</xdr:row>
      <xdr:rowOff>78442</xdr:rowOff>
    </xdr:from>
    <xdr:to>
      <xdr:col>28</xdr:col>
      <xdr:colOff>56030</xdr:colOff>
      <xdr:row>46</xdr:row>
      <xdr:rowOff>56029</xdr:rowOff>
    </xdr:to>
    <xdr:sp macro="" textlink="">
      <xdr:nvSpPr>
        <xdr:cNvPr id="63" name="四角形: 角を丸くする 62">
          <a:extLst>
            <a:ext uri="{FF2B5EF4-FFF2-40B4-BE49-F238E27FC236}">
              <a16:creationId xmlns:a16="http://schemas.microsoft.com/office/drawing/2014/main" id="{07195E33-4FF4-A624-EEDD-05F98215712B}"/>
            </a:ext>
          </a:extLst>
        </xdr:cNvPr>
        <xdr:cNvSpPr/>
      </xdr:nvSpPr>
      <xdr:spPr>
        <a:xfrm>
          <a:off x="5642572" y="11028051"/>
          <a:ext cx="443197" cy="2586608"/>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136187</xdr:colOff>
      <xdr:row>36</xdr:row>
      <xdr:rowOff>8465</xdr:rowOff>
    </xdr:from>
    <xdr:to>
      <xdr:col>30</xdr:col>
      <xdr:colOff>11491</xdr:colOff>
      <xdr:row>37</xdr:row>
      <xdr:rowOff>24573</xdr:rowOff>
    </xdr:to>
    <xdr:sp macro="" textlink="">
      <xdr:nvSpPr>
        <xdr:cNvPr id="93" name="四角形: 角を丸くする 92">
          <a:extLst>
            <a:ext uri="{FF2B5EF4-FFF2-40B4-BE49-F238E27FC236}">
              <a16:creationId xmlns:a16="http://schemas.microsoft.com/office/drawing/2014/main" id="{5D9727B6-0EF1-AD77-44CE-023B5A1D13D0}"/>
            </a:ext>
          </a:extLst>
        </xdr:cNvPr>
        <xdr:cNvSpPr/>
      </xdr:nvSpPr>
      <xdr:spPr>
        <a:xfrm>
          <a:off x="6270287" y="10524065"/>
          <a:ext cx="313454"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30</xdr:col>
      <xdr:colOff>144290</xdr:colOff>
      <xdr:row>36</xdr:row>
      <xdr:rowOff>8465</xdr:rowOff>
    </xdr:from>
    <xdr:to>
      <xdr:col>32</xdr:col>
      <xdr:colOff>19595</xdr:colOff>
      <xdr:row>37</xdr:row>
      <xdr:rowOff>24573</xdr:rowOff>
    </xdr:to>
    <xdr:sp macro="" textlink="">
      <xdr:nvSpPr>
        <xdr:cNvPr id="94" name="四角形: 角を丸くする 93">
          <a:extLst>
            <a:ext uri="{FF2B5EF4-FFF2-40B4-BE49-F238E27FC236}">
              <a16:creationId xmlns:a16="http://schemas.microsoft.com/office/drawing/2014/main" id="{FBC001EE-B6A3-61F0-4D10-47767941ABA4}"/>
            </a:ext>
          </a:extLst>
        </xdr:cNvPr>
        <xdr:cNvSpPr/>
      </xdr:nvSpPr>
      <xdr:spPr>
        <a:xfrm>
          <a:off x="6716540" y="10524065"/>
          <a:ext cx="313455"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32</xdr:col>
      <xdr:colOff>152394</xdr:colOff>
      <xdr:row>36</xdr:row>
      <xdr:rowOff>8465</xdr:rowOff>
    </xdr:from>
    <xdr:to>
      <xdr:col>34</xdr:col>
      <xdr:colOff>27698</xdr:colOff>
      <xdr:row>37</xdr:row>
      <xdr:rowOff>24573</xdr:rowOff>
    </xdr:to>
    <xdr:sp macro="" textlink="">
      <xdr:nvSpPr>
        <xdr:cNvPr id="95" name="四角形: 角を丸くする 94">
          <a:extLst>
            <a:ext uri="{FF2B5EF4-FFF2-40B4-BE49-F238E27FC236}">
              <a16:creationId xmlns:a16="http://schemas.microsoft.com/office/drawing/2014/main" id="{3D96A007-1289-F766-9030-49B65A23E7CC}"/>
            </a:ext>
          </a:extLst>
        </xdr:cNvPr>
        <xdr:cNvSpPr/>
      </xdr:nvSpPr>
      <xdr:spPr>
        <a:xfrm>
          <a:off x="7162794" y="10524065"/>
          <a:ext cx="313454"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4</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34</xdr:col>
      <xdr:colOff>160497</xdr:colOff>
      <xdr:row>36</xdr:row>
      <xdr:rowOff>8465</xdr:rowOff>
    </xdr:from>
    <xdr:to>
      <xdr:col>36</xdr:col>
      <xdr:colOff>32074</xdr:colOff>
      <xdr:row>37</xdr:row>
      <xdr:rowOff>24573</xdr:rowOff>
    </xdr:to>
    <xdr:sp macro="" textlink="">
      <xdr:nvSpPr>
        <xdr:cNvPr id="96" name="四角形: 角を丸くする 95">
          <a:extLst>
            <a:ext uri="{FF2B5EF4-FFF2-40B4-BE49-F238E27FC236}">
              <a16:creationId xmlns:a16="http://schemas.microsoft.com/office/drawing/2014/main" id="{EDF601DA-681A-CF1A-659E-EA10EA80A244}"/>
            </a:ext>
          </a:extLst>
        </xdr:cNvPr>
        <xdr:cNvSpPr/>
      </xdr:nvSpPr>
      <xdr:spPr>
        <a:xfrm>
          <a:off x="7609047" y="10524065"/>
          <a:ext cx="309727"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5</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36</xdr:col>
      <xdr:colOff>164873</xdr:colOff>
      <xdr:row>36</xdr:row>
      <xdr:rowOff>8465</xdr:rowOff>
    </xdr:from>
    <xdr:to>
      <xdr:col>38</xdr:col>
      <xdr:colOff>36451</xdr:colOff>
      <xdr:row>37</xdr:row>
      <xdr:rowOff>24573</xdr:rowOff>
    </xdr:to>
    <xdr:sp macro="" textlink="">
      <xdr:nvSpPr>
        <xdr:cNvPr id="98" name="四角形: 角を丸くする 97">
          <a:extLst>
            <a:ext uri="{FF2B5EF4-FFF2-40B4-BE49-F238E27FC236}">
              <a16:creationId xmlns:a16="http://schemas.microsoft.com/office/drawing/2014/main" id="{D37F8317-EB5F-8E58-92C8-37018DD9B094}"/>
            </a:ext>
          </a:extLst>
        </xdr:cNvPr>
        <xdr:cNvSpPr/>
      </xdr:nvSpPr>
      <xdr:spPr>
        <a:xfrm>
          <a:off x="8051573" y="10524065"/>
          <a:ext cx="309728"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6</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50</xdr:col>
      <xdr:colOff>2281</xdr:colOff>
      <xdr:row>53</xdr:row>
      <xdr:rowOff>231010</xdr:rowOff>
    </xdr:from>
    <xdr:to>
      <xdr:col>50</xdr:col>
      <xdr:colOff>11549</xdr:colOff>
      <xdr:row>53</xdr:row>
      <xdr:rowOff>277277</xdr:rowOff>
    </xdr:to>
    <xdr:pic>
      <xdr:nvPicPr>
        <xdr:cNvPr id="66" name="図 65">
          <a:extLst>
            <a:ext uri="{FF2B5EF4-FFF2-40B4-BE49-F238E27FC236}">
              <a16:creationId xmlns:a16="http://schemas.microsoft.com/office/drawing/2014/main" id="{601557B4-53F0-6EA3-0A42-1B215186699A}"/>
            </a:ext>
          </a:extLst>
        </xdr:cNvPr>
        <xdr:cNvPicPr>
          <a:picLocks noChangeAspect="1"/>
        </xdr:cNvPicPr>
      </xdr:nvPicPr>
      <xdr:blipFill>
        <a:blip xmlns:r="http://schemas.openxmlformats.org/officeDocument/2006/relationships" r:embed="rId6"/>
        <a:stretch>
          <a:fillRect/>
        </a:stretch>
      </xdr:blipFill>
      <xdr:spPr>
        <a:xfrm>
          <a:off x="10956031" y="15604360"/>
          <a:ext cx="9268" cy="46267"/>
        </a:xfrm>
        <a:prstGeom prst="rect">
          <a:avLst/>
        </a:prstGeom>
      </xdr:spPr>
    </xdr:pic>
    <xdr:clientData/>
  </xdr:twoCellAnchor>
  <xdr:twoCellAnchor>
    <xdr:from>
      <xdr:col>38</xdr:col>
      <xdr:colOff>104569</xdr:colOff>
      <xdr:row>49</xdr:row>
      <xdr:rowOff>88357</xdr:rowOff>
    </xdr:from>
    <xdr:to>
      <xdr:col>72</xdr:col>
      <xdr:colOff>214873</xdr:colOff>
      <xdr:row>62</xdr:row>
      <xdr:rowOff>112285</xdr:rowOff>
    </xdr:to>
    <xdr:grpSp>
      <xdr:nvGrpSpPr>
        <xdr:cNvPr id="58" name="グループ化 57">
          <a:extLst>
            <a:ext uri="{FF2B5EF4-FFF2-40B4-BE49-F238E27FC236}">
              <a16:creationId xmlns:a16="http://schemas.microsoft.com/office/drawing/2014/main" id="{3EEAF280-4AF4-4B28-F770-57625AFE0D06}"/>
            </a:ext>
          </a:extLst>
        </xdr:cNvPr>
        <xdr:cNvGrpSpPr/>
      </xdr:nvGrpSpPr>
      <xdr:grpSpPr>
        <a:xfrm>
          <a:off x="8659751" y="14739539"/>
          <a:ext cx="7764940" cy="3851246"/>
          <a:chOff x="7489247" y="12335370"/>
          <a:chExt cx="6286501" cy="3112447"/>
        </a:xfrm>
      </xdr:grpSpPr>
      <xdr:sp macro="" textlink="">
        <xdr:nvSpPr>
          <xdr:cNvPr id="42" name="正方形/長方形 41">
            <a:extLst>
              <a:ext uri="{FF2B5EF4-FFF2-40B4-BE49-F238E27FC236}">
                <a16:creationId xmlns:a16="http://schemas.microsoft.com/office/drawing/2014/main" id="{D6F7F7F6-6411-CEB5-CCB8-C1981C43E3FB}"/>
              </a:ext>
            </a:extLst>
          </xdr:cNvPr>
          <xdr:cNvSpPr/>
        </xdr:nvSpPr>
        <xdr:spPr>
          <a:xfrm>
            <a:off x="7489247" y="12335370"/>
            <a:ext cx="6286501" cy="3112447"/>
          </a:xfrm>
          <a:prstGeom prst="rect">
            <a:avLst/>
          </a:prstGeom>
          <a:solidFill>
            <a:schemeClr val="bg1"/>
          </a:solidFill>
          <a:ln w="6350">
            <a:solidFill>
              <a:schemeClr val="bg1">
                <a:lumMod val="6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5" name="図 24">
            <a:extLst>
              <a:ext uri="{FF2B5EF4-FFF2-40B4-BE49-F238E27FC236}">
                <a16:creationId xmlns:a16="http://schemas.microsoft.com/office/drawing/2014/main" id="{0723F079-42CD-7259-92A1-B23A93DF47A6}"/>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994" b="26394"/>
          <a:stretch/>
        </xdr:blipFill>
        <xdr:spPr>
          <a:xfrm>
            <a:off x="7538726" y="12486409"/>
            <a:ext cx="6224910" cy="2580409"/>
          </a:xfrm>
          <a:prstGeom prst="rect">
            <a:avLst/>
          </a:prstGeom>
        </xdr:spPr>
      </xdr:pic>
    </xdr:grpSp>
    <xdr:clientData/>
  </xdr:twoCellAnchor>
  <xdr:twoCellAnchor>
    <xdr:from>
      <xdr:col>47</xdr:col>
      <xdr:colOff>97051</xdr:colOff>
      <xdr:row>57</xdr:row>
      <xdr:rowOff>215076</xdr:rowOff>
    </xdr:from>
    <xdr:to>
      <xdr:col>55</xdr:col>
      <xdr:colOff>97192</xdr:colOff>
      <xdr:row>59</xdr:row>
      <xdr:rowOff>38396</xdr:rowOff>
    </xdr:to>
    <xdr:sp macro="" textlink="">
      <xdr:nvSpPr>
        <xdr:cNvPr id="81" name="四角形: 角を丸くする 80">
          <a:extLst>
            <a:ext uri="{FF2B5EF4-FFF2-40B4-BE49-F238E27FC236}">
              <a16:creationId xmlns:a16="http://schemas.microsoft.com/office/drawing/2014/main" id="{60D10E1B-2934-3080-290F-E7A43651B3A8}"/>
            </a:ext>
          </a:extLst>
        </xdr:cNvPr>
        <xdr:cNvSpPr/>
      </xdr:nvSpPr>
      <xdr:spPr>
        <a:xfrm>
          <a:off x="10393576" y="16731426"/>
          <a:ext cx="1752741" cy="394820"/>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91638</xdr:colOff>
      <xdr:row>57</xdr:row>
      <xdr:rowOff>215076</xdr:rowOff>
    </xdr:from>
    <xdr:to>
      <xdr:col>71</xdr:col>
      <xdr:colOff>85549</xdr:colOff>
      <xdr:row>59</xdr:row>
      <xdr:rowOff>38396</xdr:rowOff>
    </xdr:to>
    <xdr:sp macro="" textlink="">
      <xdr:nvSpPr>
        <xdr:cNvPr id="82" name="四角形: 角を丸くする 81">
          <a:extLst>
            <a:ext uri="{FF2B5EF4-FFF2-40B4-BE49-F238E27FC236}">
              <a16:creationId xmlns:a16="http://schemas.microsoft.com/office/drawing/2014/main" id="{B7F3678A-1742-89BC-50EA-63D7F9BF7D69}"/>
            </a:ext>
          </a:extLst>
        </xdr:cNvPr>
        <xdr:cNvSpPr/>
      </xdr:nvSpPr>
      <xdr:spPr>
        <a:xfrm>
          <a:off x="13893363" y="16731426"/>
          <a:ext cx="1746511" cy="394820"/>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169250</xdr:colOff>
      <xdr:row>36</xdr:row>
      <xdr:rowOff>8465</xdr:rowOff>
    </xdr:from>
    <xdr:to>
      <xdr:col>40</xdr:col>
      <xdr:colOff>40827</xdr:colOff>
      <xdr:row>37</xdr:row>
      <xdr:rowOff>24573</xdr:rowOff>
    </xdr:to>
    <xdr:sp macro="" textlink="">
      <xdr:nvSpPr>
        <xdr:cNvPr id="99" name="四角形: 角を丸くする 98">
          <a:extLst>
            <a:ext uri="{FF2B5EF4-FFF2-40B4-BE49-F238E27FC236}">
              <a16:creationId xmlns:a16="http://schemas.microsoft.com/office/drawing/2014/main" id="{CFFA6F2E-9C88-4D01-83FC-E7375D54ACB3}"/>
            </a:ext>
          </a:extLst>
        </xdr:cNvPr>
        <xdr:cNvSpPr/>
      </xdr:nvSpPr>
      <xdr:spPr>
        <a:xfrm>
          <a:off x="8494100" y="10524065"/>
          <a:ext cx="309727"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7</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40</xdr:col>
      <xdr:colOff>173626</xdr:colOff>
      <xdr:row>36</xdr:row>
      <xdr:rowOff>8465</xdr:rowOff>
    </xdr:from>
    <xdr:to>
      <xdr:col>42</xdr:col>
      <xdr:colOff>45203</xdr:colOff>
      <xdr:row>37</xdr:row>
      <xdr:rowOff>24573</xdr:rowOff>
    </xdr:to>
    <xdr:sp macro="" textlink="">
      <xdr:nvSpPr>
        <xdr:cNvPr id="100" name="四角形: 角を丸くする 99">
          <a:extLst>
            <a:ext uri="{FF2B5EF4-FFF2-40B4-BE49-F238E27FC236}">
              <a16:creationId xmlns:a16="http://schemas.microsoft.com/office/drawing/2014/main" id="{4A129947-D7B9-923D-6671-6CC85B59BD0D}"/>
            </a:ext>
          </a:extLst>
        </xdr:cNvPr>
        <xdr:cNvSpPr/>
      </xdr:nvSpPr>
      <xdr:spPr>
        <a:xfrm>
          <a:off x="8936626" y="10524065"/>
          <a:ext cx="309727"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8</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42</xdr:col>
      <xdr:colOff>178005</xdr:colOff>
      <xdr:row>36</xdr:row>
      <xdr:rowOff>8465</xdr:rowOff>
    </xdr:from>
    <xdr:to>
      <xdr:col>44</xdr:col>
      <xdr:colOff>49583</xdr:colOff>
      <xdr:row>37</xdr:row>
      <xdr:rowOff>24573</xdr:rowOff>
    </xdr:to>
    <xdr:sp macro="" textlink="">
      <xdr:nvSpPr>
        <xdr:cNvPr id="101" name="四角形: 角を丸くする 100">
          <a:extLst>
            <a:ext uri="{FF2B5EF4-FFF2-40B4-BE49-F238E27FC236}">
              <a16:creationId xmlns:a16="http://schemas.microsoft.com/office/drawing/2014/main" id="{19F3941F-E706-4F67-3651-ECF62A762C69}"/>
            </a:ext>
          </a:extLst>
        </xdr:cNvPr>
        <xdr:cNvSpPr/>
      </xdr:nvSpPr>
      <xdr:spPr>
        <a:xfrm>
          <a:off x="9379155" y="10524065"/>
          <a:ext cx="309728" cy="301858"/>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9</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xdr:col>
      <xdr:colOff>216177</xdr:colOff>
      <xdr:row>5</xdr:row>
      <xdr:rowOff>36856</xdr:rowOff>
    </xdr:from>
    <xdr:to>
      <xdr:col>17</xdr:col>
      <xdr:colOff>114300</xdr:colOff>
      <xdr:row>7</xdr:row>
      <xdr:rowOff>9525</xdr:rowOff>
    </xdr:to>
    <xdr:sp macro="" textlink="">
      <xdr:nvSpPr>
        <xdr:cNvPr id="37" name="四角形: 角を丸くする 36">
          <a:extLst>
            <a:ext uri="{FF2B5EF4-FFF2-40B4-BE49-F238E27FC236}">
              <a16:creationId xmlns:a16="http://schemas.microsoft.com/office/drawing/2014/main" id="{1308CA4F-F79B-6C8C-815F-EA5C664A0895}"/>
            </a:ext>
          </a:extLst>
        </xdr:cNvPr>
        <xdr:cNvSpPr/>
      </xdr:nvSpPr>
      <xdr:spPr>
        <a:xfrm>
          <a:off x="873402" y="1694206"/>
          <a:ext cx="2965173" cy="544169"/>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102053</xdr:colOff>
      <xdr:row>80</xdr:row>
      <xdr:rowOff>145676</xdr:rowOff>
    </xdr:from>
    <xdr:to>
      <xdr:col>72</xdr:col>
      <xdr:colOff>23812</xdr:colOff>
      <xdr:row>82</xdr:row>
      <xdr:rowOff>168089</xdr:rowOff>
    </xdr:to>
    <xdr:sp macro="" textlink="">
      <xdr:nvSpPr>
        <xdr:cNvPr id="132" name="四角形: 角を丸くする 131">
          <a:extLst>
            <a:ext uri="{FF2B5EF4-FFF2-40B4-BE49-F238E27FC236}">
              <a16:creationId xmlns:a16="http://schemas.microsoft.com/office/drawing/2014/main" id="{4CA608E3-BB8A-4E10-2475-BEB56796B2DA}"/>
            </a:ext>
          </a:extLst>
        </xdr:cNvPr>
        <xdr:cNvSpPr/>
      </xdr:nvSpPr>
      <xdr:spPr>
        <a:xfrm>
          <a:off x="787853" y="24148676"/>
          <a:ext cx="15695159" cy="632013"/>
        </a:xfrm>
        <a:prstGeom prst="roundRect">
          <a:avLst/>
        </a:prstGeom>
        <a:solidFill>
          <a:schemeClr val="bg1">
            <a:lumMod val="9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2">
                  <a:lumMod val="75000"/>
                </a:schemeClr>
              </a:solidFill>
              <a:latin typeface="メイリオ" panose="020B0604030504040204" pitchFamily="50" charset="-128"/>
              <a:ea typeface="メイリオ" panose="020B0604030504040204" pitchFamily="50" charset="-128"/>
            </a:rPr>
            <a:t>住戸部分　</a:t>
          </a:r>
          <a:r>
            <a:rPr kumimoji="1" lang="en-US" altLang="ja-JP" sz="1800" b="1">
              <a:solidFill>
                <a:schemeClr val="tx2">
                  <a:lumMod val="75000"/>
                </a:schemeClr>
              </a:solidFill>
              <a:latin typeface="メイリオ" panose="020B0604030504040204" pitchFamily="50" charset="-128"/>
              <a:ea typeface="メイリオ" panose="020B0604030504040204" pitchFamily="50" charset="-128"/>
            </a:rPr>
            <a:t>UA</a:t>
          </a:r>
          <a:r>
            <a:rPr kumimoji="1" lang="ja-JP" altLang="en-US" sz="1800" b="1">
              <a:solidFill>
                <a:schemeClr val="tx2">
                  <a:lumMod val="75000"/>
                </a:schemeClr>
              </a:solidFill>
              <a:latin typeface="メイリオ" panose="020B0604030504040204" pitchFamily="50" charset="-128"/>
              <a:ea typeface="メイリオ" panose="020B0604030504040204" pitchFamily="50" charset="-128"/>
            </a:rPr>
            <a:t>値および</a:t>
          </a:r>
          <a:r>
            <a:rPr kumimoji="1" lang="en-US" altLang="ja-JP" sz="1800" b="1">
              <a:solidFill>
                <a:schemeClr val="tx2">
                  <a:lumMod val="75000"/>
                </a:schemeClr>
              </a:solidFill>
              <a:latin typeface="メイリオ" panose="020B0604030504040204" pitchFamily="50" charset="-128"/>
              <a:ea typeface="メイリオ" panose="020B0604030504040204" pitchFamily="50" charset="-128"/>
            </a:rPr>
            <a:t>ηAC</a:t>
          </a:r>
          <a:r>
            <a:rPr kumimoji="1" lang="ja-JP" altLang="en-US" sz="1800" b="1">
              <a:solidFill>
                <a:schemeClr val="tx2">
                  <a:lumMod val="75000"/>
                </a:schemeClr>
              </a:solidFill>
              <a:latin typeface="メイリオ" panose="020B0604030504040204" pitchFamily="50" charset="-128"/>
              <a:ea typeface="メイリオ" panose="020B0604030504040204" pitchFamily="50" charset="-128"/>
            </a:rPr>
            <a:t>値の入力について（たすき掛けの場合）</a:t>
          </a:r>
        </a:p>
      </xdr:txBody>
    </xdr:sp>
    <xdr:clientData/>
  </xdr:twoCellAnchor>
  <xdr:twoCellAnchor>
    <xdr:from>
      <xdr:col>0</xdr:col>
      <xdr:colOff>121227</xdr:colOff>
      <xdr:row>79</xdr:row>
      <xdr:rowOff>0</xdr:rowOff>
    </xdr:from>
    <xdr:to>
      <xdr:col>74</xdr:col>
      <xdr:colOff>155863</xdr:colOff>
      <xdr:row>97</xdr:row>
      <xdr:rowOff>266700</xdr:rowOff>
    </xdr:to>
    <xdr:sp macro="" textlink="">
      <xdr:nvSpPr>
        <xdr:cNvPr id="133" name="四角形: 角を丸くする 132">
          <a:extLst>
            <a:ext uri="{FF2B5EF4-FFF2-40B4-BE49-F238E27FC236}">
              <a16:creationId xmlns:a16="http://schemas.microsoft.com/office/drawing/2014/main" id="{331C6440-6C37-D303-E2D9-AA794238496E}"/>
            </a:ext>
          </a:extLst>
        </xdr:cNvPr>
        <xdr:cNvSpPr/>
      </xdr:nvSpPr>
      <xdr:spPr>
        <a:xfrm>
          <a:off x="121227" y="23561387"/>
          <a:ext cx="16951036" cy="5889913"/>
        </a:xfrm>
        <a:prstGeom prst="roundRect">
          <a:avLst>
            <a:gd name="adj" fmla="val 3102"/>
          </a:avLst>
        </a:prstGeom>
        <a:noFill/>
        <a:ln w="28575">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800" b="1">
            <a:solidFill>
              <a:schemeClr val="tx2">
                <a:lumMod val="75000"/>
              </a:schemeClr>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134181</xdr:colOff>
      <xdr:row>86</xdr:row>
      <xdr:rowOff>31870</xdr:rowOff>
    </xdr:from>
    <xdr:to>
      <xdr:col>23</xdr:col>
      <xdr:colOff>38101</xdr:colOff>
      <xdr:row>86</xdr:row>
      <xdr:rowOff>228600</xdr:rowOff>
    </xdr:to>
    <xdr:sp macro="" textlink="">
      <xdr:nvSpPr>
        <xdr:cNvPr id="136" name="四角形: 角を丸くする 135">
          <a:extLst>
            <a:ext uri="{FF2B5EF4-FFF2-40B4-BE49-F238E27FC236}">
              <a16:creationId xmlns:a16="http://schemas.microsoft.com/office/drawing/2014/main" id="{082FEC75-D942-C297-863C-529A588647AA}"/>
            </a:ext>
          </a:extLst>
        </xdr:cNvPr>
        <xdr:cNvSpPr/>
      </xdr:nvSpPr>
      <xdr:spPr>
        <a:xfrm>
          <a:off x="3105981" y="25863670"/>
          <a:ext cx="2189920" cy="19673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204945</xdr:colOff>
      <xdr:row>86</xdr:row>
      <xdr:rowOff>85976</xdr:rowOff>
    </xdr:from>
    <xdr:to>
      <xdr:col>25</xdr:col>
      <xdr:colOff>56695</xdr:colOff>
      <xdr:row>87</xdr:row>
      <xdr:rowOff>85497</xdr:rowOff>
    </xdr:to>
    <xdr:sp macro="" textlink="">
      <xdr:nvSpPr>
        <xdr:cNvPr id="143" name="四角形: 角を丸くする 142">
          <a:extLst>
            <a:ext uri="{FF2B5EF4-FFF2-40B4-BE49-F238E27FC236}">
              <a16:creationId xmlns:a16="http://schemas.microsoft.com/office/drawing/2014/main" id="{EEE9DF0F-65D9-14F0-AA39-7C29A202D5C1}"/>
            </a:ext>
          </a:extLst>
        </xdr:cNvPr>
        <xdr:cNvSpPr/>
      </xdr:nvSpPr>
      <xdr:spPr>
        <a:xfrm>
          <a:off x="5462745" y="25917776"/>
          <a:ext cx="308950" cy="304321"/>
        </a:xfrm>
        <a:prstGeom prst="round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1</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13</xdr:col>
      <xdr:colOff>134181</xdr:colOff>
      <xdr:row>86</xdr:row>
      <xdr:rowOff>231895</xdr:rowOff>
    </xdr:from>
    <xdr:to>
      <xdr:col>23</xdr:col>
      <xdr:colOff>38101</xdr:colOff>
      <xdr:row>87</xdr:row>
      <xdr:rowOff>104775</xdr:rowOff>
    </xdr:to>
    <xdr:sp macro="" textlink="">
      <xdr:nvSpPr>
        <xdr:cNvPr id="155" name="四角形: 角を丸くする 154">
          <a:extLst>
            <a:ext uri="{FF2B5EF4-FFF2-40B4-BE49-F238E27FC236}">
              <a16:creationId xmlns:a16="http://schemas.microsoft.com/office/drawing/2014/main" id="{B7CB62BA-BE8C-0CDA-E1D5-FBCA07E9D486}"/>
            </a:ext>
          </a:extLst>
        </xdr:cNvPr>
        <xdr:cNvSpPr/>
      </xdr:nvSpPr>
      <xdr:spPr>
        <a:xfrm>
          <a:off x="3105981" y="26063695"/>
          <a:ext cx="2189920" cy="1776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129052</xdr:colOff>
      <xdr:row>87</xdr:row>
      <xdr:rowOff>108070</xdr:rowOff>
    </xdr:from>
    <xdr:to>
      <xdr:col>30</xdr:col>
      <xdr:colOff>205153</xdr:colOff>
      <xdr:row>87</xdr:row>
      <xdr:rowOff>295275</xdr:rowOff>
    </xdr:to>
    <xdr:sp macro="" textlink="">
      <xdr:nvSpPr>
        <xdr:cNvPr id="156" name="四角形: 角を丸くする 155">
          <a:extLst>
            <a:ext uri="{FF2B5EF4-FFF2-40B4-BE49-F238E27FC236}">
              <a16:creationId xmlns:a16="http://schemas.microsoft.com/office/drawing/2014/main" id="{8021C765-65CF-FB6C-3C3E-8F68797B535D}"/>
            </a:ext>
          </a:extLst>
        </xdr:cNvPr>
        <xdr:cNvSpPr/>
      </xdr:nvSpPr>
      <xdr:spPr>
        <a:xfrm>
          <a:off x="5158252" y="26244670"/>
          <a:ext cx="1904901" cy="18720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145505</xdr:colOff>
      <xdr:row>87</xdr:row>
      <xdr:rowOff>57718</xdr:rowOff>
    </xdr:from>
    <xdr:to>
      <xdr:col>32</xdr:col>
      <xdr:colOff>212602</xdr:colOff>
      <xdr:row>88</xdr:row>
      <xdr:rowOff>57239</xdr:rowOff>
    </xdr:to>
    <xdr:sp macro="" textlink="">
      <xdr:nvSpPr>
        <xdr:cNvPr id="157" name="四角形: 角を丸くする 156">
          <a:extLst>
            <a:ext uri="{FF2B5EF4-FFF2-40B4-BE49-F238E27FC236}">
              <a16:creationId xmlns:a16="http://schemas.microsoft.com/office/drawing/2014/main" id="{934DC170-BB3E-FCE1-84E3-E1151E18672F}"/>
            </a:ext>
          </a:extLst>
        </xdr:cNvPr>
        <xdr:cNvSpPr/>
      </xdr:nvSpPr>
      <xdr:spPr>
        <a:xfrm>
          <a:off x="7232105" y="26194318"/>
          <a:ext cx="295697" cy="304321"/>
        </a:xfrm>
        <a:prstGeom prst="round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38</xdr:col>
      <xdr:colOff>160501</xdr:colOff>
      <xdr:row>83</xdr:row>
      <xdr:rowOff>111040</xdr:rowOff>
    </xdr:from>
    <xdr:to>
      <xdr:col>72</xdr:col>
      <xdr:colOff>106073</xdr:colOff>
      <xdr:row>95</xdr:row>
      <xdr:rowOff>294409</xdr:rowOff>
    </xdr:to>
    <xdr:sp macro="" textlink="">
      <xdr:nvSpPr>
        <xdr:cNvPr id="159" name="四角形: 角を丸くする 158">
          <a:extLst>
            <a:ext uri="{FF2B5EF4-FFF2-40B4-BE49-F238E27FC236}">
              <a16:creationId xmlns:a16="http://schemas.microsoft.com/office/drawing/2014/main" id="{E9A78409-68F8-D913-09D5-8B3FF8FAA613}"/>
            </a:ext>
          </a:extLst>
        </xdr:cNvPr>
        <xdr:cNvSpPr/>
      </xdr:nvSpPr>
      <xdr:spPr>
        <a:xfrm>
          <a:off x="8847301" y="25028440"/>
          <a:ext cx="7717972" cy="3840969"/>
        </a:xfrm>
        <a:prstGeom prst="roundRect">
          <a:avLst>
            <a:gd name="adj" fmla="val 5485"/>
          </a:avLst>
        </a:prstGeom>
        <a:solidFill>
          <a:srgbClr val="FFFF99"/>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たすき掛け（外皮性能：仕様基準 または 誘導仕様基準 </a:t>
          </a:r>
          <a:r>
            <a:rPr kumimoji="1" lang="en-US" altLang="ja-JP" sz="1800" b="0">
              <a:solidFill>
                <a:schemeClr val="tx2">
                  <a:lumMod val="75000"/>
                </a:schemeClr>
              </a:solidFill>
              <a:latin typeface="メイリオ" panose="020B0604030504040204" pitchFamily="50" charset="-128"/>
              <a:ea typeface="メイリオ" panose="020B0604030504040204" pitchFamily="50" charset="-128"/>
            </a:rPr>
            <a:t>× </a:t>
          </a:r>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一次エネ消費量：性能基準）の場合の</a:t>
          </a:r>
          <a:r>
            <a:rPr kumimoji="1" lang="en-US" altLang="ja-JP" sz="1800" b="0">
              <a:solidFill>
                <a:schemeClr val="tx2">
                  <a:lumMod val="75000"/>
                </a:schemeClr>
              </a:solidFill>
              <a:latin typeface="メイリオ" panose="020B0604030504040204" pitchFamily="50" charset="-128"/>
              <a:ea typeface="メイリオ" panose="020B0604030504040204" pitchFamily="50" charset="-128"/>
            </a:rPr>
            <a:t>UA</a:t>
          </a:r>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値 および </a:t>
          </a:r>
          <a:r>
            <a:rPr kumimoji="1" lang="en-US" altLang="ja-JP" sz="1800" b="0">
              <a:solidFill>
                <a:schemeClr val="tx2">
                  <a:lumMod val="75000"/>
                </a:schemeClr>
              </a:solidFill>
              <a:latin typeface="メイリオ" panose="020B0604030504040204" pitchFamily="50" charset="-128"/>
              <a:ea typeface="メイリオ" panose="020B0604030504040204" pitchFamily="50" charset="-128"/>
            </a:rPr>
            <a:t>ηAC</a:t>
          </a:r>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値の入力については、</a:t>
          </a:r>
          <a:endParaRPr kumimoji="1" lang="en-US" altLang="ja-JP" sz="1800" b="0">
            <a:solidFill>
              <a:schemeClr val="tx2">
                <a:lumMod val="75000"/>
              </a:schemeClr>
            </a:solidFill>
            <a:latin typeface="メイリオ" panose="020B0604030504040204" pitchFamily="50" charset="-128"/>
            <a:ea typeface="メイリオ" panose="020B0604030504040204" pitchFamily="50" charset="-128"/>
          </a:endParaRPr>
        </a:p>
        <a:p>
          <a:pPr algn="l"/>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基準値ではなく、［一次エネルギー消費量計算結果］に表示される</a:t>
          </a:r>
          <a:endParaRPr kumimoji="1" lang="en-US" altLang="ja-JP" sz="1800" b="0">
            <a:solidFill>
              <a:schemeClr val="tx2">
                <a:lumMod val="75000"/>
              </a:schemeClr>
            </a:solidFill>
            <a:latin typeface="メイリオ" panose="020B0604030504040204" pitchFamily="50" charset="-128"/>
            <a:ea typeface="メイリオ" panose="020B0604030504040204" pitchFamily="50" charset="-128"/>
          </a:endParaRPr>
        </a:p>
        <a:p>
          <a:pPr algn="l"/>
          <a:r>
            <a:rPr kumimoji="1" lang="en-US" altLang="ja-JP" sz="1800" b="0">
              <a:solidFill>
                <a:schemeClr val="tx2">
                  <a:lumMod val="75000"/>
                </a:schemeClr>
              </a:solidFill>
              <a:latin typeface="メイリオ" panose="020B0604030504040204" pitchFamily="50" charset="-128"/>
              <a:ea typeface="メイリオ" panose="020B0604030504040204" pitchFamily="50" charset="-128"/>
            </a:rPr>
            <a:t>UA</a:t>
          </a:r>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値 および </a:t>
          </a:r>
          <a:r>
            <a:rPr kumimoji="1" lang="el-GR" altLang="ja-JP" sz="1800" b="0">
              <a:solidFill>
                <a:schemeClr val="tx2">
                  <a:lumMod val="75000"/>
                </a:schemeClr>
              </a:solidFill>
              <a:latin typeface="メイリオ" panose="020B0604030504040204" pitchFamily="50" charset="-128"/>
              <a:ea typeface="メイリオ" panose="020B0604030504040204" pitchFamily="50" charset="-128"/>
            </a:rPr>
            <a:t>η</a:t>
          </a:r>
          <a:r>
            <a:rPr kumimoji="1" lang="en-US" altLang="ja-JP" sz="1800" b="0">
              <a:solidFill>
                <a:schemeClr val="tx2">
                  <a:lumMod val="75000"/>
                </a:schemeClr>
              </a:solidFill>
              <a:latin typeface="メイリオ" panose="020B0604030504040204" pitchFamily="50" charset="-128"/>
              <a:ea typeface="メイリオ" panose="020B0604030504040204" pitchFamily="50" charset="-128"/>
            </a:rPr>
            <a:t>AC</a:t>
          </a:r>
          <a:r>
            <a:rPr kumimoji="1" lang="ja-JP" altLang="en-US" sz="1800" b="0">
              <a:solidFill>
                <a:schemeClr val="tx2">
                  <a:lumMod val="75000"/>
                </a:schemeClr>
              </a:solidFill>
              <a:latin typeface="メイリオ" panose="020B0604030504040204" pitchFamily="50" charset="-128"/>
              <a:ea typeface="メイリオ" panose="020B0604030504040204" pitchFamily="50" charset="-128"/>
            </a:rPr>
            <a:t>値を転記してください。</a:t>
          </a:r>
        </a:p>
      </xdr:txBody>
    </xdr:sp>
    <xdr:clientData/>
  </xdr:twoCellAnchor>
  <xdr:twoCellAnchor>
    <xdr:from>
      <xdr:col>2</xdr:col>
      <xdr:colOff>10116</xdr:colOff>
      <xdr:row>49</xdr:row>
      <xdr:rowOff>117899</xdr:rowOff>
    </xdr:from>
    <xdr:to>
      <xdr:col>36</xdr:col>
      <xdr:colOff>82623</xdr:colOff>
      <xdr:row>77</xdr:row>
      <xdr:rowOff>272142</xdr:rowOff>
    </xdr:to>
    <xdr:sp macro="" textlink="">
      <xdr:nvSpPr>
        <xdr:cNvPr id="34" name="正方形/長方形 33">
          <a:extLst>
            <a:ext uri="{FF2B5EF4-FFF2-40B4-BE49-F238E27FC236}">
              <a16:creationId xmlns:a16="http://schemas.microsoft.com/office/drawing/2014/main" id="{07CCCBE6-EFF8-BEF7-602D-A2B574DE2872}"/>
            </a:ext>
          </a:extLst>
        </xdr:cNvPr>
        <xdr:cNvSpPr/>
      </xdr:nvSpPr>
      <xdr:spPr>
        <a:xfrm>
          <a:off x="445545" y="14350970"/>
          <a:ext cx="7474792" cy="8155243"/>
        </a:xfrm>
        <a:prstGeom prst="rect">
          <a:avLst/>
        </a:prstGeom>
        <a:solidFill>
          <a:schemeClr val="bg1"/>
        </a:solidFill>
        <a:ln w="6350">
          <a:solidFill>
            <a:schemeClr val="bg1">
              <a:lumMod val="6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61227</xdr:colOff>
      <xdr:row>49</xdr:row>
      <xdr:rowOff>172526</xdr:rowOff>
    </xdr:from>
    <xdr:to>
      <xdr:col>36</xdr:col>
      <xdr:colOff>79623</xdr:colOff>
      <xdr:row>78</xdr:row>
      <xdr:rowOff>0</xdr:rowOff>
    </xdr:to>
    <xdr:pic>
      <xdr:nvPicPr>
        <xdr:cNvPr id="22" name="図 21">
          <a:extLst>
            <a:ext uri="{FF2B5EF4-FFF2-40B4-BE49-F238E27FC236}">
              <a16:creationId xmlns:a16="http://schemas.microsoft.com/office/drawing/2014/main" id="{7CAE4647-BE19-063D-32CD-604E5A40A52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1" b="761"/>
        <a:stretch/>
      </xdr:blipFill>
      <xdr:spPr>
        <a:xfrm>
          <a:off x="496656" y="14405597"/>
          <a:ext cx="7420681" cy="8114224"/>
        </a:xfrm>
        <a:prstGeom prst="rect">
          <a:avLst/>
        </a:prstGeom>
      </xdr:spPr>
    </xdr:pic>
    <xdr:clientData/>
  </xdr:twoCellAnchor>
  <xdr:twoCellAnchor>
    <xdr:from>
      <xdr:col>13</xdr:col>
      <xdr:colOff>44512</xdr:colOff>
      <xdr:row>58</xdr:row>
      <xdr:rowOff>107264</xdr:rowOff>
    </xdr:from>
    <xdr:to>
      <xdr:col>30</xdr:col>
      <xdr:colOff>76927</xdr:colOff>
      <xdr:row>59</xdr:row>
      <xdr:rowOff>22937</xdr:rowOff>
    </xdr:to>
    <xdr:sp macro="" textlink="">
      <xdr:nvSpPr>
        <xdr:cNvPr id="60" name="四角形: 角を丸くする 59">
          <a:extLst>
            <a:ext uri="{FF2B5EF4-FFF2-40B4-BE49-F238E27FC236}">
              <a16:creationId xmlns:a16="http://schemas.microsoft.com/office/drawing/2014/main" id="{11B56407-94C5-4638-98E7-76C45F4FE73A}"/>
            </a:ext>
          </a:extLst>
        </xdr:cNvPr>
        <xdr:cNvSpPr/>
      </xdr:nvSpPr>
      <xdr:spPr>
        <a:xfrm>
          <a:off x="2892487" y="16909364"/>
          <a:ext cx="3756690" cy="20142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12870</xdr:colOff>
      <xdr:row>60</xdr:row>
      <xdr:rowOff>266788</xdr:rowOff>
    </xdr:from>
    <xdr:to>
      <xdr:col>30</xdr:col>
      <xdr:colOff>45285</xdr:colOff>
      <xdr:row>61</xdr:row>
      <xdr:rowOff>174053</xdr:rowOff>
    </xdr:to>
    <xdr:sp macro="" textlink="">
      <xdr:nvSpPr>
        <xdr:cNvPr id="69" name="四角形: 角を丸くする 68">
          <a:extLst>
            <a:ext uri="{FF2B5EF4-FFF2-40B4-BE49-F238E27FC236}">
              <a16:creationId xmlns:a16="http://schemas.microsoft.com/office/drawing/2014/main" id="{61B9847F-C087-02DA-EC23-E2B9AB2D929E}"/>
            </a:ext>
          </a:extLst>
        </xdr:cNvPr>
        <xdr:cNvSpPr/>
      </xdr:nvSpPr>
      <xdr:spPr>
        <a:xfrm>
          <a:off x="2860845" y="17640388"/>
          <a:ext cx="3756690" cy="1930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12870</xdr:colOff>
      <xdr:row>61</xdr:row>
      <xdr:rowOff>184615</xdr:rowOff>
    </xdr:from>
    <xdr:to>
      <xdr:col>30</xdr:col>
      <xdr:colOff>45285</xdr:colOff>
      <xdr:row>62</xdr:row>
      <xdr:rowOff>97407</xdr:rowOff>
    </xdr:to>
    <xdr:sp macro="" textlink="">
      <xdr:nvSpPr>
        <xdr:cNvPr id="70" name="四角形: 角を丸くする 69">
          <a:extLst>
            <a:ext uri="{FF2B5EF4-FFF2-40B4-BE49-F238E27FC236}">
              <a16:creationId xmlns:a16="http://schemas.microsoft.com/office/drawing/2014/main" id="{8919E51C-B794-9A93-F6C0-AFF095A41003}"/>
            </a:ext>
          </a:extLst>
        </xdr:cNvPr>
        <xdr:cNvSpPr/>
      </xdr:nvSpPr>
      <xdr:spPr>
        <a:xfrm>
          <a:off x="2860845" y="17843965"/>
          <a:ext cx="3756690" cy="19854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55832</xdr:colOff>
      <xdr:row>60</xdr:row>
      <xdr:rowOff>266787</xdr:rowOff>
    </xdr:from>
    <xdr:to>
      <xdr:col>34</xdr:col>
      <xdr:colOff>204632</xdr:colOff>
      <xdr:row>62</xdr:row>
      <xdr:rowOff>86843</xdr:rowOff>
    </xdr:to>
    <xdr:sp macro="" textlink="">
      <xdr:nvSpPr>
        <xdr:cNvPr id="71" name="四角形: 角を丸くする 70">
          <a:extLst>
            <a:ext uri="{FF2B5EF4-FFF2-40B4-BE49-F238E27FC236}">
              <a16:creationId xmlns:a16="http://schemas.microsoft.com/office/drawing/2014/main" id="{1DC9B37C-4A70-A2D3-2273-5722EA7831C4}"/>
            </a:ext>
          </a:extLst>
        </xdr:cNvPr>
        <xdr:cNvSpPr/>
      </xdr:nvSpPr>
      <xdr:spPr>
        <a:xfrm>
          <a:off x="6628082" y="17640387"/>
          <a:ext cx="1025100" cy="39155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115002</xdr:colOff>
      <xdr:row>73</xdr:row>
      <xdr:rowOff>151831</xdr:rowOff>
    </xdr:from>
    <xdr:to>
      <xdr:col>25</xdr:col>
      <xdr:colOff>185049</xdr:colOff>
      <xdr:row>74</xdr:row>
      <xdr:rowOff>198784</xdr:rowOff>
    </xdr:to>
    <xdr:sp macro="" textlink="">
      <xdr:nvSpPr>
        <xdr:cNvPr id="74" name="四角形: 角を丸くする 73">
          <a:extLst>
            <a:ext uri="{FF2B5EF4-FFF2-40B4-BE49-F238E27FC236}">
              <a16:creationId xmlns:a16="http://schemas.microsoft.com/office/drawing/2014/main" id="{9E47AA65-5F9D-2F32-7292-44A333C8CC2E}"/>
            </a:ext>
          </a:extLst>
        </xdr:cNvPr>
        <xdr:cNvSpPr/>
      </xdr:nvSpPr>
      <xdr:spPr>
        <a:xfrm>
          <a:off x="4206611" y="21537527"/>
          <a:ext cx="1362134" cy="336844"/>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115002</xdr:colOff>
      <xdr:row>74</xdr:row>
      <xdr:rowOff>197362</xdr:rowOff>
    </xdr:from>
    <xdr:to>
      <xdr:col>25</xdr:col>
      <xdr:colOff>185049</xdr:colOff>
      <xdr:row>75</xdr:row>
      <xdr:rowOff>223631</xdr:rowOff>
    </xdr:to>
    <xdr:sp macro="" textlink="">
      <xdr:nvSpPr>
        <xdr:cNvPr id="79" name="四角形: 角を丸くする 78">
          <a:extLst>
            <a:ext uri="{FF2B5EF4-FFF2-40B4-BE49-F238E27FC236}">
              <a16:creationId xmlns:a16="http://schemas.microsoft.com/office/drawing/2014/main" id="{A2FFE9AF-85F2-24FF-63AA-A6C12507C7FC}"/>
            </a:ext>
          </a:extLst>
        </xdr:cNvPr>
        <xdr:cNvSpPr/>
      </xdr:nvSpPr>
      <xdr:spPr>
        <a:xfrm>
          <a:off x="4206611" y="21872949"/>
          <a:ext cx="1362134" cy="316160"/>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182217</xdr:colOff>
      <xdr:row>73</xdr:row>
      <xdr:rowOff>151828</xdr:rowOff>
    </xdr:from>
    <xdr:to>
      <xdr:col>32</xdr:col>
      <xdr:colOff>41414</xdr:colOff>
      <xdr:row>76</xdr:row>
      <xdr:rowOff>253930</xdr:rowOff>
    </xdr:to>
    <xdr:sp macro="" textlink="">
      <xdr:nvSpPr>
        <xdr:cNvPr id="80" name="四角形: 角を丸くする 79">
          <a:extLst>
            <a:ext uri="{FF2B5EF4-FFF2-40B4-BE49-F238E27FC236}">
              <a16:creationId xmlns:a16="http://schemas.microsoft.com/office/drawing/2014/main" id="{AC79B3C8-A597-FE50-353E-284341B162AF}"/>
            </a:ext>
          </a:extLst>
        </xdr:cNvPr>
        <xdr:cNvSpPr/>
      </xdr:nvSpPr>
      <xdr:spPr>
        <a:xfrm>
          <a:off x="5565913" y="21537524"/>
          <a:ext cx="1366631" cy="971776"/>
        </a:xfrm>
        <a:prstGeom prst="roundRect">
          <a:avLst>
            <a:gd name="adj" fmla="val 5416"/>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103785</xdr:colOff>
      <xdr:row>58</xdr:row>
      <xdr:rowOff>51284</xdr:rowOff>
    </xdr:from>
    <xdr:to>
      <xdr:col>12</xdr:col>
      <xdr:colOff>169983</xdr:colOff>
      <xdr:row>59</xdr:row>
      <xdr:rowOff>51017</xdr:rowOff>
    </xdr:to>
    <xdr:sp macro="" textlink="">
      <xdr:nvSpPr>
        <xdr:cNvPr id="105" name="四角形: 角を丸くする 104">
          <a:extLst>
            <a:ext uri="{FF2B5EF4-FFF2-40B4-BE49-F238E27FC236}">
              <a16:creationId xmlns:a16="http://schemas.microsoft.com/office/drawing/2014/main" id="{E15D5224-B2D4-709A-E343-55DC9EAD532A}"/>
            </a:ext>
          </a:extLst>
        </xdr:cNvPr>
        <xdr:cNvSpPr/>
      </xdr:nvSpPr>
      <xdr:spPr>
        <a:xfrm>
          <a:off x="2513610" y="16853384"/>
          <a:ext cx="285273" cy="285483"/>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1</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11</xdr:col>
      <xdr:colOff>103785</xdr:colOff>
      <xdr:row>60</xdr:row>
      <xdr:rowOff>177798</xdr:rowOff>
    </xdr:from>
    <xdr:to>
      <xdr:col>12</xdr:col>
      <xdr:colOff>169983</xdr:colOff>
      <xdr:row>61</xdr:row>
      <xdr:rowOff>177530</xdr:rowOff>
    </xdr:to>
    <xdr:sp macro="" textlink="">
      <xdr:nvSpPr>
        <xdr:cNvPr id="106" name="四角形: 角を丸くする 105">
          <a:extLst>
            <a:ext uri="{FF2B5EF4-FFF2-40B4-BE49-F238E27FC236}">
              <a16:creationId xmlns:a16="http://schemas.microsoft.com/office/drawing/2014/main" id="{5028802C-C2D9-40D9-AF1B-E25273D6E2B8}"/>
            </a:ext>
          </a:extLst>
        </xdr:cNvPr>
        <xdr:cNvSpPr/>
      </xdr:nvSpPr>
      <xdr:spPr>
        <a:xfrm>
          <a:off x="2513610" y="17551398"/>
          <a:ext cx="285273" cy="28548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11</xdr:col>
      <xdr:colOff>103785</xdr:colOff>
      <xdr:row>61</xdr:row>
      <xdr:rowOff>208759</xdr:rowOff>
    </xdr:from>
    <xdr:to>
      <xdr:col>12</xdr:col>
      <xdr:colOff>169983</xdr:colOff>
      <xdr:row>62</xdr:row>
      <xdr:rowOff>208493</xdr:rowOff>
    </xdr:to>
    <xdr:sp macro="" textlink="">
      <xdr:nvSpPr>
        <xdr:cNvPr id="107" name="四角形: 角を丸くする 106">
          <a:extLst>
            <a:ext uri="{FF2B5EF4-FFF2-40B4-BE49-F238E27FC236}">
              <a16:creationId xmlns:a16="http://schemas.microsoft.com/office/drawing/2014/main" id="{4C49383A-50C3-4630-8FC5-1944DFDB45AE}"/>
            </a:ext>
          </a:extLst>
        </xdr:cNvPr>
        <xdr:cNvSpPr/>
      </xdr:nvSpPr>
      <xdr:spPr>
        <a:xfrm>
          <a:off x="2513610" y="17868109"/>
          <a:ext cx="285273" cy="285484"/>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35</xdr:col>
      <xdr:colOff>43404</xdr:colOff>
      <xdr:row>61</xdr:row>
      <xdr:rowOff>23591</xdr:rowOff>
    </xdr:from>
    <xdr:to>
      <xdr:col>36</xdr:col>
      <xdr:colOff>109601</xdr:colOff>
      <xdr:row>62</xdr:row>
      <xdr:rowOff>23323</xdr:rowOff>
    </xdr:to>
    <xdr:sp macro="" textlink="">
      <xdr:nvSpPr>
        <xdr:cNvPr id="108" name="四角形: 角を丸くする 107">
          <a:extLst>
            <a:ext uri="{FF2B5EF4-FFF2-40B4-BE49-F238E27FC236}">
              <a16:creationId xmlns:a16="http://schemas.microsoft.com/office/drawing/2014/main" id="{385D1A1C-F76E-4F9E-AE49-20E61EABCE57}"/>
            </a:ext>
          </a:extLst>
        </xdr:cNvPr>
        <xdr:cNvSpPr/>
      </xdr:nvSpPr>
      <xdr:spPr>
        <a:xfrm>
          <a:off x="7711029" y="17682941"/>
          <a:ext cx="285272" cy="28548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4</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17</xdr:col>
      <xdr:colOff>214107</xdr:colOff>
      <xdr:row>73</xdr:row>
      <xdr:rowOff>177856</xdr:rowOff>
    </xdr:from>
    <xdr:to>
      <xdr:col>19</xdr:col>
      <xdr:colOff>70817</xdr:colOff>
      <xdr:row>74</xdr:row>
      <xdr:rowOff>177589</xdr:rowOff>
    </xdr:to>
    <xdr:sp macro="" textlink="">
      <xdr:nvSpPr>
        <xdr:cNvPr id="111" name="四角形: 角を丸くする 110">
          <a:extLst>
            <a:ext uri="{FF2B5EF4-FFF2-40B4-BE49-F238E27FC236}">
              <a16:creationId xmlns:a16="http://schemas.microsoft.com/office/drawing/2014/main" id="{7FA6E9B1-6D7C-4FDC-B6E4-2682AAA39530}"/>
            </a:ext>
          </a:extLst>
        </xdr:cNvPr>
        <xdr:cNvSpPr/>
      </xdr:nvSpPr>
      <xdr:spPr>
        <a:xfrm>
          <a:off x="3875020" y="21563552"/>
          <a:ext cx="287406" cy="289624"/>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9</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28</xdr:col>
      <xdr:colOff>52663</xdr:colOff>
      <xdr:row>37</xdr:row>
      <xdr:rowOff>78442</xdr:rowOff>
    </xdr:from>
    <xdr:to>
      <xdr:col>30</xdr:col>
      <xdr:colOff>53577</xdr:colOff>
      <xdr:row>46</xdr:row>
      <xdr:rowOff>56029</xdr:rowOff>
    </xdr:to>
    <xdr:sp macro="" textlink="">
      <xdr:nvSpPr>
        <xdr:cNvPr id="59" name="四角形: 角を丸くする 58">
          <a:extLst>
            <a:ext uri="{FF2B5EF4-FFF2-40B4-BE49-F238E27FC236}">
              <a16:creationId xmlns:a16="http://schemas.microsoft.com/office/drawing/2014/main" id="{0AE68E98-C889-0547-E47B-09ED9CD9A069}"/>
            </a:ext>
          </a:extLst>
        </xdr:cNvPr>
        <xdr:cNvSpPr/>
      </xdr:nvSpPr>
      <xdr:spPr>
        <a:xfrm>
          <a:off x="6220101" y="10877411"/>
          <a:ext cx="441445" cy="2549337"/>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53579</xdr:colOff>
      <xdr:row>37</xdr:row>
      <xdr:rowOff>78442</xdr:rowOff>
    </xdr:from>
    <xdr:to>
      <xdr:col>32</xdr:col>
      <xdr:colOff>65690</xdr:colOff>
      <xdr:row>46</xdr:row>
      <xdr:rowOff>56029</xdr:rowOff>
    </xdr:to>
    <xdr:sp macro="" textlink="">
      <xdr:nvSpPr>
        <xdr:cNvPr id="68" name="四角形: 角を丸くする 67">
          <a:extLst>
            <a:ext uri="{FF2B5EF4-FFF2-40B4-BE49-F238E27FC236}">
              <a16:creationId xmlns:a16="http://schemas.microsoft.com/office/drawing/2014/main" id="{C6629D8B-144C-80F7-46E2-1E6FB243BB80}"/>
            </a:ext>
          </a:extLst>
        </xdr:cNvPr>
        <xdr:cNvSpPr/>
      </xdr:nvSpPr>
      <xdr:spPr>
        <a:xfrm>
          <a:off x="6661548" y="10877411"/>
          <a:ext cx="452642" cy="2549337"/>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68377</xdr:colOff>
      <xdr:row>37</xdr:row>
      <xdr:rowOff>78442</xdr:rowOff>
    </xdr:from>
    <xdr:to>
      <xdr:col>34</xdr:col>
      <xdr:colOff>65690</xdr:colOff>
      <xdr:row>46</xdr:row>
      <xdr:rowOff>56029</xdr:rowOff>
    </xdr:to>
    <xdr:sp macro="" textlink="">
      <xdr:nvSpPr>
        <xdr:cNvPr id="75" name="四角形: 角を丸くする 74">
          <a:extLst>
            <a:ext uri="{FF2B5EF4-FFF2-40B4-BE49-F238E27FC236}">
              <a16:creationId xmlns:a16="http://schemas.microsoft.com/office/drawing/2014/main" id="{5B578C27-AF23-25C4-0D14-A38ACD2BF413}"/>
            </a:ext>
          </a:extLst>
        </xdr:cNvPr>
        <xdr:cNvSpPr/>
      </xdr:nvSpPr>
      <xdr:spPr>
        <a:xfrm>
          <a:off x="6959507" y="11028051"/>
          <a:ext cx="428009" cy="2586608"/>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63758</xdr:colOff>
      <xdr:row>37</xdr:row>
      <xdr:rowOff>78442</xdr:rowOff>
    </xdr:from>
    <xdr:to>
      <xdr:col>36</xdr:col>
      <xdr:colOff>72378</xdr:colOff>
      <xdr:row>46</xdr:row>
      <xdr:rowOff>58736</xdr:rowOff>
    </xdr:to>
    <xdr:sp macro="" textlink="">
      <xdr:nvSpPr>
        <xdr:cNvPr id="77" name="四角形: 角を丸くする 76">
          <a:extLst>
            <a:ext uri="{FF2B5EF4-FFF2-40B4-BE49-F238E27FC236}">
              <a16:creationId xmlns:a16="http://schemas.microsoft.com/office/drawing/2014/main" id="{15A5DB7E-3044-6A76-63C0-C8DE7A875C16}"/>
            </a:ext>
          </a:extLst>
        </xdr:cNvPr>
        <xdr:cNvSpPr/>
      </xdr:nvSpPr>
      <xdr:spPr>
        <a:xfrm>
          <a:off x="7385584" y="11028051"/>
          <a:ext cx="439316" cy="2589315"/>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72510</xdr:colOff>
      <xdr:row>37</xdr:row>
      <xdr:rowOff>78442</xdr:rowOff>
    </xdr:from>
    <xdr:to>
      <xdr:col>38</xdr:col>
      <xdr:colOff>83343</xdr:colOff>
      <xdr:row>46</xdr:row>
      <xdr:rowOff>56029</xdr:rowOff>
    </xdr:to>
    <xdr:sp macro="" textlink="">
      <xdr:nvSpPr>
        <xdr:cNvPr id="86" name="四角形: 角を丸くする 85">
          <a:extLst>
            <a:ext uri="{FF2B5EF4-FFF2-40B4-BE49-F238E27FC236}">
              <a16:creationId xmlns:a16="http://schemas.microsoft.com/office/drawing/2014/main" id="{A9604ECB-8432-68E4-CC4C-9183C3D3225D}"/>
            </a:ext>
          </a:extLst>
        </xdr:cNvPr>
        <xdr:cNvSpPr/>
      </xdr:nvSpPr>
      <xdr:spPr>
        <a:xfrm>
          <a:off x="8002073" y="10877411"/>
          <a:ext cx="451364" cy="2549337"/>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83343</xdr:colOff>
      <xdr:row>37</xdr:row>
      <xdr:rowOff>78442</xdr:rowOff>
    </xdr:from>
    <xdr:to>
      <xdr:col>40</xdr:col>
      <xdr:colOff>86575</xdr:colOff>
      <xdr:row>46</xdr:row>
      <xdr:rowOff>56029</xdr:rowOff>
    </xdr:to>
    <xdr:sp macro="" textlink="">
      <xdr:nvSpPr>
        <xdr:cNvPr id="87" name="四角形: 角を丸くする 86">
          <a:extLst>
            <a:ext uri="{FF2B5EF4-FFF2-40B4-BE49-F238E27FC236}">
              <a16:creationId xmlns:a16="http://schemas.microsoft.com/office/drawing/2014/main" id="{292A8836-DCA2-0234-84F0-10E8D7811972}"/>
            </a:ext>
          </a:extLst>
        </xdr:cNvPr>
        <xdr:cNvSpPr/>
      </xdr:nvSpPr>
      <xdr:spPr>
        <a:xfrm>
          <a:off x="8453437" y="10877411"/>
          <a:ext cx="443763" cy="2549337"/>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87086</xdr:colOff>
      <xdr:row>37</xdr:row>
      <xdr:rowOff>78442</xdr:rowOff>
    </xdr:from>
    <xdr:to>
      <xdr:col>42</xdr:col>
      <xdr:colOff>97971</xdr:colOff>
      <xdr:row>46</xdr:row>
      <xdr:rowOff>58736</xdr:rowOff>
    </xdr:to>
    <xdr:sp macro="" textlink="">
      <xdr:nvSpPr>
        <xdr:cNvPr id="97" name="四角形: 角を丸くする 96">
          <a:extLst>
            <a:ext uri="{FF2B5EF4-FFF2-40B4-BE49-F238E27FC236}">
              <a16:creationId xmlns:a16="http://schemas.microsoft.com/office/drawing/2014/main" id="{11D73A46-C847-9C04-3893-97DF7EBC9AA7}"/>
            </a:ext>
          </a:extLst>
        </xdr:cNvPr>
        <xdr:cNvSpPr/>
      </xdr:nvSpPr>
      <xdr:spPr>
        <a:xfrm>
          <a:off x="8700999" y="11028051"/>
          <a:ext cx="441581" cy="2589315"/>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97971</xdr:colOff>
      <xdr:row>37</xdr:row>
      <xdr:rowOff>78442</xdr:rowOff>
    </xdr:from>
    <xdr:to>
      <xdr:col>44</xdr:col>
      <xdr:colOff>106229</xdr:colOff>
      <xdr:row>46</xdr:row>
      <xdr:rowOff>56029</xdr:rowOff>
    </xdr:to>
    <xdr:sp macro="" textlink="">
      <xdr:nvSpPr>
        <xdr:cNvPr id="102" name="四角形: 角を丸くする 101">
          <a:extLst>
            <a:ext uri="{FF2B5EF4-FFF2-40B4-BE49-F238E27FC236}">
              <a16:creationId xmlns:a16="http://schemas.microsoft.com/office/drawing/2014/main" id="{15909F37-5009-38F9-B141-D5DE824796FB}"/>
            </a:ext>
          </a:extLst>
        </xdr:cNvPr>
        <xdr:cNvSpPr/>
      </xdr:nvSpPr>
      <xdr:spPr>
        <a:xfrm>
          <a:off x="9142580" y="11028051"/>
          <a:ext cx="438953" cy="2586608"/>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105102</xdr:colOff>
      <xdr:row>37</xdr:row>
      <xdr:rowOff>78442</xdr:rowOff>
    </xdr:from>
    <xdr:to>
      <xdr:col>46</xdr:col>
      <xdr:colOff>177361</xdr:colOff>
      <xdr:row>46</xdr:row>
      <xdr:rowOff>56029</xdr:rowOff>
    </xdr:to>
    <xdr:sp macro="" textlink="">
      <xdr:nvSpPr>
        <xdr:cNvPr id="104" name="四角形: 角を丸くする 103">
          <a:extLst>
            <a:ext uri="{FF2B5EF4-FFF2-40B4-BE49-F238E27FC236}">
              <a16:creationId xmlns:a16="http://schemas.microsoft.com/office/drawing/2014/main" id="{034726F9-988B-6793-2F25-476FE096CA1E}"/>
            </a:ext>
          </a:extLst>
        </xdr:cNvPr>
        <xdr:cNvSpPr/>
      </xdr:nvSpPr>
      <xdr:spPr>
        <a:xfrm>
          <a:off x="9580406" y="11028051"/>
          <a:ext cx="502955" cy="2586608"/>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177362</xdr:colOff>
      <xdr:row>37</xdr:row>
      <xdr:rowOff>78442</xdr:rowOff>
    </xdr:from>
    <xdr:to>
      <xdr:col>49</xdr:col>
      <xdr:colOff>32845</xdr:colOff>
      <xdr:row>46</xdr:row>
      <xdr:rowOff>58736</xdr:rowOff>
    </xdr:to>
    <xdr:sp macro="" textlink="">
      <xdr:nvSpPr>
        <xdr:cNvPr id="109" name="四角形: 角を丸くする 108">
          <a:extLst>
            <a:ext uri="{FF2B5EF4-FFF2-40B4-BE49-F238E27FC236}">
              <a16:creationId xmlns:a16="http://schemas.microsoft.com/office/drawing/2014/main" id="{64C789F4-2710-D23C-BF47-C9BA42726BFE}"/>
            </a:ext>
          </a:extLst>
        </xdr:cNvPr>
        <xdr:cNvSpPr/>
      </xdr:nvSpPr>
      <xdr:spPr>
        <a:xfrm>
          <a:off x="10083362" y="11028051"/>
          <a:ext cx="501526" cy="2589315"/>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111672</xdr:colOff>
      <xdr:row>37</xdr:row>
      <xdr:rowOff>78442</xdr:rowOff>
    </xdr:from>
    <xdr:to>
      <xdr:col>53</xdr:col>
      <xdr:colOff>164343</xdr:colOff>
      <xdr:row>46</xdr:row>
      <xdr:rowOff>58736</xdr:rowOff>
    </xdr:to>
    <xdr:sp macro="" textlink="">
      <xdr:nvSpPr>
        <xdr:cNvPr id="110" name="四角形: 角を丸くする 109">
          <a:extLst>
            <a:ext uri="{FF2B5EF4-FFF2-40B4-BE49-F238E27FC236}">
              <a16:creationId xmlns:a16="http://schemas.microsoft.com/office/drawing/2014/main" id="{7BED1B88-F35A-EC3B-3A57-BB9D1DD3F9C5}"/>
            </a:ext>
          </a:extLst>
        </xdr:cNvPr>
        <xdr:cNvSpPr/>
      </xdr:nvSpPr>
      <xdr:spPr>
        <a:xfrm>
          <a:off x="11094411" y="11028051"/>
          <a:ext cx="483367" cy="2589315"/>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32845</xdr:colOff>
      <xdr:row>37</xdr:row>
      <xdr:rowOff>78442</xdr:rowOff>
    </xdr:from>
    <xdr:to>
      <xdr:col>51</xdr:col>
      <xdr:colOff>114300</xdr:colOff>
      <xdr:row>46</xdr:row>
      <xdr:rowOff>58736</xdr:rowOff>
    </xdr:to>
    <xdr:sp macro="" textlink="">
      <xdr:nvSpPr>
        <xdr:cNvPr id="117" name="四角形: 角を丸くする 116">
          <a:extLst>
            <a:ext uri="{FF2B5EF4-FFF2-40B4-BE49-F238E27FC236}">
              <a16:creationId xmlns:a16="http://schemas.microsoft.com/office/drawing/2014/main" id="{F0B9BAED-DED8-F0ED-393D-3B3BF0BD2599}"/>
            </a:ext>
          </a:extLst>
        </xdr:cNvPr>
        <xdr:cNvSpPr/>
      </xdr:nvSpPr>
      <xdr:spPr>
        <a:xfrm>
          <a:off x="10584888" y="11028051"/>
          <a:ext cx="512151" cy="2589315"/>
        </a:xfrm>
        <a:prstGeom prst="roundRect">
          <a:avLst>
            <a:gd name="adj" fmla="val 298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202623</xdr:colOff>
      <xdr:row>36</xdr:row>
      <xdr:rowOff>8465</xdr:rowOff>
    </xdr:from>
    <xdr:ext cx="306000" cy="306000"/>
    <xdr:sp macro="" textlink="">
      <xdr:nvSpPr>
        <xdr:cNvPr id="30" name="四角形: 角を丸くする 29">
          <a:extLst>
            <a:ext uri="{FF2B5EF4-FFF2-40B4-BE49-F238E27FC236}">
              <a16:creationId xmlns:a16="http://schemas.microsoft.com/office/drawing/2014/main" id="{EACA1E46-C0CE-2649-34D1-FB000CCC1F51}"/>
            </a:ext>
          </a:extLst>
        </xdr:cNvPr>
        <xdr:cNvSpPr/>
      </xdr:nvSpPr>
      <xdr:spPr>
        <a:xfrm>
          <a:off x="9841923" y="10524065"/>
          <a:ext cx="306000" cy="306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10</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oneCellAnchor>
    <xdr:from>
      <xdr:col>47</xdr:col>
      <xdr:colOff>71109</xdr:colOff>
      <xdr:row>36</xdr:row>
      <xdr:rowOff>8465</xdr:rowOff>
    </xdr:from>
    <xdr:ext cx="306000" cy="314120"/>
    <xdr:sp macro="" textlink="">
      <xdr:nvSpPr>
        <xdr:cNvPr id="78" name="四角形: 角を丸くする 77">
          <a:extLst>
            <a:ext uri="{FF2B5EF4-FFF2-40B4-BE49-F238E27FC236}">
              <a16:creationId xmlns:a16="http://schemas.microsoft.com/office/drawing/2014/main" id="{F166018D-A084-7666-751F-87D9410914D1}"/>
            </a:ext>
          </a:extLst>
        </xdr:cNvPr>
        <xdr:cNvSpPr/>
      </xdr:nvSpPr>
      <xdr:spPr>
        <a:xfrm>
          <a:off x="10367634" y="10524065"/>
          <a:ext cx="306000" cy="31412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11</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oneCellAnchor>
    <xdr:from>
      <xdr:col>49</xdr:col>
      <xdr:colOff>123142</xdr:colOff>
      <xdr:row>36</xdr:row>
      <xdr:rowOff>8465</xdr:rowOff>
    </xdr:from>
    <xdr:ext cx="306000" cy="314120"/>
    <xdr:sp macro="" textlink="">
      <xdr:nvSpPr>
        <xdr:cNvPr id="83" name="四角形: 角を丸くする 82">
          <a:extLst>
            <a:ext uri="{FF2B5EF4-FFF2-40B4-BE49-F238E27FC236}">
              <a16:creationId xmlns:a16="http://schemas.microsoft.com/office/drawing/2014/main" id="{172C63ED-15A2-24AB-78EE-08031CBCAB46}"/>
            </a:ext>
          </a:extLst>
        </xdr:cNvPr>
        <xdr:cNvSpPr/>
      </xdr:nvSpPr>
      <xdr:spPr>
        <a:xfrm>
          <a:off x="10857817" y="10524065"/>
          <a:ext cx="306000" cy="31412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12</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oneCellAnchor>
    <xdr:from>
      <xdr:col>51</xdr:col>
      <xdr:colOff>194229</xdr:colOff>
      <xdr:row>36</xdr:row>
      <xdr:rowOff>8465</xdr:rowOff>
    </xdr:from>
    <xdr:ext cx="306000" cy="314120"/>
    <xdr:sp macro="" textlink="">
      <xdr:nvSpPr>
        <xdr:cNvPr id="84" name="四角形: 角を丸くする 83">
          <a:extLst>
            <a:ext uri="{FF2B5EF4-FFF2-40B4-BE49-F238E27FC236}">
              <a16:creationId xmlns:a16="http://schemas.microsoft.com/office/drawing/2014/main" id="{7D526099-BB9E-CB09-D53A-EABEEE27E159}"/>
            </a:ext>
          </a:extLst>
        </xdr:cNvPr>
        <xdr:cNvSpPr/>
      </xdr:nvSpPr>
      <xdr:spPr>
        <a:xfrm>
          <a:off x="11367054" y="10524065"/>
          <a:ext cx="306000" cy="31412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13</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oneCellAnchor>
    <xdr:from>
      <xdr:col>51</xdr:col>
      <xdr:colOff>9525</xdr:colOff>
      <xdr:row>59</xdr:row>
      <xdr:rowOff>95250</xdr:rowOff>
    </xdr:from>
    <xdr:ext cx="306000" cy="314120"/>
    <xdr:sp macro="" textlink="">
      <xdr:nvSpPr>
        <xdr:cNvPr id="85" name="四角形: 角を丸くする 84">
          <a:extLst>
            <a:ext uri="{FF2B5EF4-FFF2-40B4-BE49-F238E27FC236}">
              <a16:creationId xmlns:a16="http://schemas.microsoft.com/office/drawing/2014/main" id="{8DA9FF98-A171-4E8F-AF6D-68257607CD3C}"/>
            </a:ext>
          </a:extLst>
        </xdr:cNvPr>
        <xdr:cNvSpPr/>
      </xdr:nvSpPr>
      <xdr:spPr>
        <a:xfrm>
          <a:off x="11182350" y="17183100"/>
          <a:ext cx="306000" cy="31412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12</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oneCellAnchor>
    <xdr:from>
      <xdr:col>67</xdr:col>
      <xdr:colOff>90137</xdr:colOff>
      <xdr:row>59</xdr:row>
      <xdr:rowOff>85725</xdr:rowOff>
    </xdr:from>
    <xdr:ext cx="306000" cy="314120"/>
    <xdr:sp macro="" textlink="">
      <xdr:nvSpPr>
        <xdr:cNvPr id="88" name="四角形: 角を丸くする 87">
          <a:extLst>
            <a:ext uri="{FF2B5EF4-FFF2-40B4-BE49-F238E27FC236}">
              <a16:creationId xmlns:a16="http://schemas.microsoft.com/office/drawing/2014/main" id="{216FAA6C-6060-43A3-BF74-29BA0396EEFE}"/>
            </a:ext>
          </a:extLst>
        </xdr:cNvPr>
        <xdr:cNvSpPr/>
      </xdr:nvSpPr>
      <xdr:spPr>
        <a:xfrm>
          <a:off x="14768162" y="17173575"/>
          <a:ext cx="306000" cy="31412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13</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twoCellAnchor>
    <xdr:from>
      <xdr:col>45</xdr:col>
      <xdr:colOff>13414</xdr:colOff>
      <xdr:row>61</xdr:row>
      <xdr:rowOff>220563</xdr:rowOff>
    </xdr:from>
    <xdr:to>
      <xdr:col>58</xdr:col>
      <xdr:colOff>132733</xdr:colOff>
      <xdr:row>66</xdr:row>
      <xdr:rowOff>220041</xdr:rowOff>
    </xdr:to>
    <xdr:sp macro="" textlink="">
      <xdr:nvSpPr>
        <xdr:cNvPr id="24" name="吹き出し: 角を丸めた四角形 23">
          <a:extLst>
            <a:ext uri="{FF2B5EF4-FFF2-40B4-BE49-F238E27FC236}">
              <a16:creationId xmlns:a16="http://schemas.microsoft.com/office/drawing/2014/main" id="{6A6F8D68-B6D1-6411-113A-89C1BCD72DDC}"/>
            </a:ext>
          </a:extLst>
        </xdr:cNvPr>
        <xdr:cNvSpPr/>
      </xdr:nvSpPr>
      <xdr:spPr>
        <a:xfrm>
          <a:off x="9810557" y="17882634"/>
          <a:ext cx="2949605" cy="1428228"/>
        </a:xfrm>
        <a:prstGeom prst="wedgeRoundRectCallout">
          <a:avLst>
            <a:gd name="adj1" fmla="val -6389"/>
            <a:gd name="adj2" fmla="val -83333"/>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2">
                  <a:lumMod val="75000"/>
                </a:schemeClr>
              </a:solidFill>
              <a:latin typeface="メイリオ" panose="020B0604030504040204" pitchFamily="50" charset="-128"/>
              <a:ea typeface="メイリオ" panose="020B0604030504040204" pitchFamily="50" charset="-128"/>
            </a:rPr>
            <a:t>太陽光発電設備の設置がない場合は「</a:t>
          </a:r>
          <a:r>
            <a:rPr kumimoji="1" lang="en-US" altLang="ja-JP" sz="1600">
              <a:solidFill>
                <a:schemeClr val="tx2">
                  <a:lumMod val="75000"/>
                </a:schemeClr>
              </a:solidFill>
              <a:latin typeface="メイリオ" panose="020B0604030504040204" pitchFamily="50" charset="-128"/>
              <a:ea typeface="メイリオ" panose="020B0604030504040204" pitchFamily="50" charset="-128"/>
            </a:rPr>
            <a:t>0</a:t>
          </a:r>
          <a:r>
            <a:rPr kumimoji="1" lang="ja-JP" altLang="en-US" sz="1600">
              <a:solidFill>
                <a:schemeClr val="tx2">
                  <a:lumMod val="75000"/>
                </a:schemeClr>
              </a:solidFill>
              <a:latin typeface="メイリオ" panose="020B0604030504040204" pitchFamily="50" charset="-128"/>
              <a:ea typeface="メイリオ" panose="020B0604030504040204" pitchFamily="50" charset="-128"/>
            </a:rPr>
            <a:t>（ゼロ）」を入力します。</a:t>
          </a:r>
        </a:p>
      </xdr:txBody>
    </xdr:sp>
    <xdr:clientData/>
  </xdr:twoCellAnchor>
  <xdr:twoCellAnchor>
    <xdr:from>
      <xdr:col>59</xdr:col>
      <xdr:colOff>143588</xdr:colOff>
      <xdr:row>61</xdr:row>
      <xdr:rowOff>220563</xdr:rowOff>
    </xdr:from>
    <xdr:to>
      <xdr:col>73</xdr:col>
      <xdr:colOff>44824</xdr:colOff>
      <xdr:row>66</xdr:row>
      <xdr:rowOff>220041</xdr:rowOff>
    </xdr:to>
    <xdr:sp macro="" textlink="">
      <xdr:nvSpPr>
        <xdr:cNvPr id="27" name="吹き出し: 角を丸めた四角形 26">
          <a:extLst>
            <a:ext uri="{FF2B5EF4-FFF2-40B4-BE49-F238E27FC236}">
              <a16:creationId xmlns:a16="http://schemas.microsoft.com/office/drawing/2014/main" id="{04B4E68E-8451-4E75-8A82-942755245241}"/>
            </a:ext>
          </a:extLst>
        </xdr:cNvPr>
        <xdr:cNvSpPr/>
      </xdr:nvSpPr>
      <xdr:spPr>
        <a:xfrm>
          <a:off x="13069013" y="17879913"/>
          <a:ext cx="2968286" cy="1428228"/>
        </a:xfrm>
        <a:prstGeom prst="wedgeRoundRectCallout">
          <a:avLst>
            <a:gd name="adj1" fmla="val 13906"/>
            <a:gd name="adj2" fmla="val -78712"/>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2">
                  <a:lumMod val="75000"/>
                </a:schemeClr>
              </a:solidFill>
              <a:latin typeface="メイリオ" panose="020B0604030504040204" pitchFamily="50" charset="-128"/>
              <a:ea typeface="メイリオ" panose="020B0604030504040204" pitchFamily="50" charset="-128"/>
            </a:rPr>
            <a:t>太陽光発電設備の設置がない場合は「</a:t>
          </a:r>
          <a:r>
            <a:rPr kumimoji="1" lang="en-US" altLang="ja-JP" sz="1600">
              <a:solidFill>
                <a:schemeClr val="tx2">
                  <a:lumMod val="75000"/>
                </a:schemeClr>
              </a:solidFill>
              <a:latin typeface="メイリオ" panose="020B0604030504040204" pitchFamily="50" charset="-128"/>
              <a:ea typeface="メイリオ" panose="020B0604030504040204" pitchFamily="50" charset="-128"/>
            </a:rPr>
            <a:t>0</a:t>
          </a:r>
          <a:r>
            <a:rPr kumimoji="1" lang="ja-JP" altLang="en-US" sz="1600">
              <a:solidFill>
                <a:schemeClr val="tx2">
                  <a:lumMod val="75000"/>
                </a:schemeClr>
              </a:solidFill>
              <a:latin typeface="メイリオ" panose="020B0604030504040204" pitchFamily="50" charset="-128"/>
              <a:ea typeface="メイリオ" panose="020B0604030504040204" pitchFamily="50" charset="-128"/>
            </a:rPr>
            <a:t>（ゼロ）」を入力します。</a:t>
          </a:r>
        </a:p>
      </xdr:txBody>
    </xdr:sp>
    <xdr:clientData/>
  </xdr:twoCellAnchor>
  <xdr:oneCellAnchor>
    <xdr:from>
      <xdr:col>17</xdr:col>
      <xdr:colOff>214107</xdr:colOff>
      <xdr:row>74</xdr:row>
      <xdr:rowOff>203633</xdr:rowOff>
    </xdr:from>
    <xdr:ext cx="306000" cy="306000"/>
    <xdr:sp macro="" textlink="">
      <xdr:nvSpPr>
        <xdr:cNvPr id="89" name="四角形: 角を丸くする 88">
          <a:extLst>
            <a:ext uri="{FF2B5EF4-FFF2-40B4-BE49-F238E27FC236}">
              <a16:creationId xmlns:a16="http://schemas.microsoft.com/office/drawing/2014/main" id="{3B775C95-D720-47F2-AD79-31C63AE940D1}"/>
            </a:ext>
          </a:extLst>
        </xdr:cNvPr>
        <xdr:cNvSpPr/>
      </xdr:nvSpPr>
      <xdr:spPr>
        <a:xfrm>
          <a:off x="3875020" y="21879220"/>
          <a:ext cx="306000" cy="306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10</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oneCellAnchor>
    <xdr:from>
      <xdr:col>32</xdr:col>
      <xdr:colOff>90578</xdr:colOff>
      <xdr:row>74</xdr:row>
      <xdr:rowOff>185826</xdr:rowOff>
    </xdr:from>
    <xdr:ext cx="306000" cy="314120"/>
    <xdr:sp macro="" textlink="">
      <xdr:nvSpPr>
        <xdr:cNvPr id="90" name="四角形: 角を丸くする 89">
          <a:extLst>
            <a:ext uri="{FF2B5EF4-FFF2-40B4-BE49-F238E27FC236}">
              <a16:creationId xmlns:a16="http://schemas.microsoft.com/office/drawing/2014/main" id="{FC074916-57B5-48ED-948D-74BE7BD1E405}"/>
            </a:ext>
          </a:extLst>
        </xdr:cNvPr>
        <xdr:cNvSpPr/>
      </xdr:nvSpPr>
      <xdr:spPr>
        <a:xfrm>
          <a:off x="6981708" y="21861413"/>
          <a:ext cx="306000" cy="31412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 rIns="0" bIns="18000" rtlCol="0" anchor="ctr">
          <a:spAutoFit/>
        </a:bodyPr>
        <a:lstStyle/>
        <a:p>
          <a:pPr algn="ctr"/>
          <a:r>
            <a:rPr kumimoji="1" lang="en-US" altLang="ja-JP" sz="1000" b="1">
              <a:latin typeface="メイリオ" panose="020B0604030504040204" pitchFamily="50" charset="-128"/>
              <a:ea typeface="メイリオ" panose="020B0604030504040204" pitchFamily="50" charset="-128"/>
            </a:rPr>
            <a:t>11</a:t>
          </a:r>
          <a:endParaRPr kumimoji="1" lang="ja-JP" altLang="en-US" sz="1000" b="1">
            <a:latin typeface="メイリオ" panose="020B0604030504040204" pitchFamily="50" charset="-128"/>
            <a:ea typeface="メイリオ" panose="020B0604030504040204" pitchFamily="50" charset="-128"/>
          </a:endParaRPr>
        </a:p>
      </xdr:txBody>
    </xdr:sp>
    <xdr:clientData/>
  </xdr:oneCellAnchor>
  <xdr:twoCellAnchor>
    <xdr:from>
      <xdr:col>21</xdr:col>
      <xdr:colOff>103797</xdr:colOff>
      <xdr:row>66</xdr:row>
      <xdr:rowOff>6154</xdr:rowOff>
    </xdr:from>
    <xdr:to>
      <xdr:col>26</xdr:col>
      <xdr:colOff>179295</xdr:colOff>
      <xdr:row>67</xdr:row>
      <xdr:rowOff>100853</xdr:rowOff>
    </xdr:to>
    <xdr:sp macro="" textlink="">
      <xdr:nvSpPr>
        <xdr:cNvPr id="91" name="四角形: 角を丸くする 90">
          <a:extLst>
            <a:ext uri="{FF2B5EF4-FFF2-40B4-BE49-F238E27FC236}">
              <a16:creationId xmlns:a16="http://schemas.microsoft.com/office/drawing/2014/main" id="{2EF70156-574E-0522-F6A2-5750DC9AB9B1}"/>
            </a:ext>
          </a:extLst>
        </xdr:cNvPr>
        <xdr:cNvSpPr/>
      </xdr:nvSpPr>
      <xdr:spPr>
        <a:xfrm>
          <a:off x="4810268" y="19459566"/>
          <a:ext cx="1196086" cy="386052"/>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103797</xdr:colOff>
      <xdr:row>67</xdr:row>
      <xdr:rowOff>95800</xdr:rowOff>
    </xdr:from>
    <xdr:to>
      <xdr:col>26</xdr:col>
      <xdr:colOff>179295</xdr:colOff>
      <xdr:row>68</xdr:row>
      <xdr:rowOff>207064</xdr:rowOff>
    </xdr:to>
    <xdr:sp macro="" textlink="">
      <xdr:nvSpPr>
        <xdr:cNvPr id="92" name="四角形: 角を丸くする 91">
          <a:extLst>
            <a:ext uri="{FF2B5EF4-FFF2-40B4-BE49-F238E27FC236}">
              <a16:creationId xmlns:a16="http://schemas.microsoft.com/office/drawing/2014/main" id="{2B5493CA-B45D-1969-79A0-3F8C896C2194}"/>
            </a:ext>
          </a:extLst>
        </xdr:cNvPr>
        <xdr:cNvSpPr/>
      </xdr:nvSpPr>
      <xdr:spPr>
        <a:xfrm>
          <a:off x="4626101" y="19742148"/>
          <a:ext cx="1152237" cy="401155"/>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66</xdr:row>
      <xdr:rowOff>6154</xdr:rowOff>
    </xdr:from>
    <xdr:to>
      <xdr:col>32</xdr:col>
      <xdr:colOff>8284</xdr:colOff>
      <xdr:row>66</xdr:row>
      <xdr:rowOff>198782</xdr:rowOff>
    </xdr:to>
    <xdr:sp macro="" textlink="">
      <xdr:nvSpPr>
        <xdr:cNvPr id="118" name="四角形: 角を丸くする 117">
          <a:extLst>
            <a:ext uri="{FF2B5EF4-FFF2-40B4-BE49-F238E27FC236}">
              <a16:creationId xmlns:a16="http://schemas.microsoft.com/office/drawing/2014/main" id="{53275A16-CE91-EFDF-DBB8-D753614953A3}"/>
            </a:ext>
          </a:extLst>
        </xdr:cNvPr>
        <xdr:cNvSpPr/>
      </xdr:nvSpPr>
      <xdr:spPr>
        <a:xfrm>
          <a:off x="5789544" y="19362611"/>
          <a:ext cx="1109870" cy="192628"/>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67</xdr:row>
      <xdr:rowOff>113828</xdr:rowOff>
    </xdr:from>
    <xdr:to>
      <xdr:col>32</xdr:col>
      <xdr:colOff>8284</xdr:colOff>
      <xdr:row>68</xdr:row>
      <xdr:rowOff>16565</xdr:rowOff>
    </xdr:to>
    <xdr:sp macro="" textlink="">
      <xdr:nvSpPr>
        <xdr:cNvPr id="119" name="四角形: 角を丸くする 118">
          <a:extLst>
            <a:ext uri="{FF2B5EF4-FFF2-40B4-BE49-F238E27FC236}">
              <a16:creationId xmlns:a16="http://schemas.microsoft.com/office/drawing/2014/main" id="{06C9684A-B3BF-EA69-D8A3-E0C8535926C0}"/>
            </a:ext>
          </a:extLst>
        </xdr:cNvPr>
        <xdr:cNvSpPr/>
      </xdr:nvSpPr>
      <xdr:spPr>
        <a:xfrm>
          <a:off x="5789544" y="19760176"/>
          <a:ext cx="1109870" cy="192628"/>
        </a:xfrm>
        <a:prstGeom prst="roundRect">
          <a:avLst>
            <a:gd name="adj" fmla="val 882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197270</xdr:colOff>
      <xdr:row>66</xdr:row>
      <xdr:rowOff>67553</xdr:rowOff>
    </xdr:from>
    <xdr:to>
      <xdr:col>21</xdr:col>
      <xdr:colOff>43659</xdr:colOff>
      <xdr:row>67</xdr:row>
      <xdr:rowOff>67285</xdr:rowOff>
    </xdr:to>
    <xdr:sp macro="" textlink="">
      <xdr:nvSpPr>
        <xdr:cNvPr id="120" name="四角形: 角を丸くする 119">
          <a:extLst>
            <a:ext uri="{FF2B5EF4-FFF2-40B4-BE49-F238E27FC236}">
              <a16:creationId xmlns:a16="http://schemas.microsoft.com/office/drawing/2014/main" id="{27C1552C-FB37-C61F-9609-B2D487B9622A}"/>
            </a:ext>
          </a:extLst>
        </xdr:cNvPr>
        <xdr:cNvSpPr/>
      </xdr:nvSpPr>
      <xdr:spPr>
        <a:xfrm>
          <a:off x="4373616" y="19154188"/>
          <a:ext cx="286005" cy="28548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5</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32</xdr:col>
      <xdr:colOff>58058</xdr:colOff>
      <xdr:row>65</xdr:row>
      <xdr:rowOff>258053</xdr:rowOff>
    </xdr:from>
    <xdr:to>
      <xdr:col>33</xdr:col>
      <xdr:colOff>124255</xdr:colOff>
      <xdr:row>66</xdr:row>
      <xdr:rowOff>257785</xdr:rowOff>
    </xdr:to>
    <xdr:sp macro="" textlink="">
      <xdr:nvSpPr>
        <xdr:cNvPr id="121" name="四角形: 角を丸くする 120">
          <a:extLst>
            <a:ext uri="{FF2B5EF4-FFF2-40B4-BE49-F238E27FC236}">
              <a16:creationId xmlns:a16="http://schemas.microsoft.com/office/drawing/2014/main" id="{8E197559-B0B6-C430-537E-F79ABA7E1FFB}"/>
            </a:ext>
          </a:extLst>
        </xdr:cNvPr>
        <xdr:cNvSpPr/>
      </xdr:nvSpPr>
      <xdr:spPr>
        <a:xfrm>
          <a:off x="7091904" y="19058938"/>
          <a:ext cx="286005" cy="28548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6</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19</xdr:col>
      <xdr:colOff>197270</xdr:colOff>
      <xdr:row>67</xdr:row>
      <xdr:rowOff>170129</xdr:rowOff>
    </xdr:from>
    <xdr:to>
      <xdr:col>21</xdr:col>
      <xdr:colOff>43659</xdr:colOff>
      <xdr:row>68</xdr:row>
      <xdr:rowOff>169861</xdr:rowOff>
    </xdr:to>
    <xdr:sp macro="" textlink="">
      <xdr:nvSpPr>
        <xdr:cNvPr id="122" name="四角形: 角を丸くする 121">
          <a:extLst>
            <a:ext uri="{FF2B5EF4-FFF2-40B4-BE49-F238E27FC236}">
              <a16:creationId xmlns:a16="http://schemas.microsoft.com/office/drawing/2014/main" id="{90F97BE2-FC09-CC8F-8702-8190B9608B77}"/>
            </a:ext>
          </a:extLst>
        </xdr:cNvPr>
        <xdr:cNvSpPr/>
      </xdr:nvSpPr>
      <xdr:spPr>
        <a:xfrm>
          <a:off x="4373616" y="19542514"/>
          <a:ext cx="286005" cy="28548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7</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32</xdr:col>
      <xdr:colOff>58058</xdr:colOff>
      <xdr:row>67</xdr:row>
      <xdr:rowOff>74880</xdr:rowOff>
    </xdr:from>
    <xdr:to>
      <xdr:col>33</xdr:col>
      <xdr:colOff>124255</xdr:colOff>
      <xdr:row>68</xdr:row>
      <xdr:rowOff>74612</xdr:rowOff>
    </xdr:to>
    <xdr:sp macro="" textlink="">
      <xdr:nvSpPr>
        <xdr:cNvPr id="124" name="四角形: 角を丸くする 123">
          <a:extLst>
            <a:ext uri="{FF2B5EF4-FFF2-40B4-BE49-F238E27FC236}">
              <a16:creationId xmlns:a16="http://schemas.microsoft.com/office/drawing/2014/main" id="{6EAEFE1B-4F7B-AB96-5B3C-145B758F8651}"/>
            </a:ext>
          </a:extLst>
        </xdr:cNvPr>
        <xdr:cNvSpPr/>
      </xdr:nvSpPr>
      <xdr:spPr>
        <a:xfrm>
          <a:off x="7091904" y="19447265"/>
          <a:ext cx="286005" cy="28548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 bIns="18000" rtlCol="0" anchor="ctr"/>
        <a:lstStyle/>
        <a:p>
          <a:pPr algn="ctr"/>
          <a:r>
            <a:rPr kumimoji="1" lang="en-US" altLang="ja-JP" sz="1200" b="1">
              <a:latin typeface="メイリオ" panose="020B0604030504040204" pitchFamily="50" charset="-128"/>
              <a:ea typeface="メイリオ" panose="020B0604030504040204" pitchFamily="50" charset="-128"/>
            </a:rPr>
            <a:t>8</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xdr:col>
      <xdr:colOff>216177</xdr:colOff>
      <xdr:row>7</xdr:row>
      <xdr:rowOff>8281</xdr:rowOff>
    </xdr:from>
    <xdr:to>
      <xdr:col>17</xdr:col>
      <xdr:colOff>114300</xdr:colOff>
      <xdr:row>8</xdr:row>
      <xdr:rowOff>266700</xdr:rowOff>
    </xdr:to>
    <xdr:sp macro="" textlink="">
      <xdr:nvSpPr>
        <xdr:cNvPr id="131" name="四角形: 角を丸くする 130">
          <a:extLst>
            <a:ext uri="{FF2B5EF4-FFF2-40B4-BE49-F238E27FC236}">
              <a16:creationId xmlns:a16="http://schemas.microsoft.com/office/drawing/2014/main" id="{C4478C7A-82C9-0CD6-CAB5-ADA135A4E9EA}"/>
            </a:ext>
          </a:extLst>
        </xdr:cNvPr>
        <xdr:cNvSpPr/>
      </xdr:nvSpPr>
      <xdr:spPr>
        <a:xfrm>
          <a:off x="873402" y="2237131"/>
          <a:ext cx="2965173" cy="544169"/>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216177</xdr:colOff>
      <xdr:row>8</xdr:row>
      <xdr:rowOff>266700</xdr:rowOff>
    </xdr:from>
    <xdr:to>
      <xdr:col>17</xdr:col>
      <xdr:colOff>114300</xdr:colOff>
      <xdr:row>10</xdr:row>
      <xdr:rowOff>228600</xdr:rowOff>
    </xdr:to>
    <xdr:sp macro="" textlink="">
      <xdr:nvSpPr>
        <xdr:cNvPr id="135" name="四角形: 角を丸くする 134">
          <a:extLst>
            <a:ext uri="{FF2B5EF4-FFF2-40B4-BE49-F238E27FC236}">
              <a16:creationId xmlns:a16="http://schemas.microsoft.com/office/drawing/2014/main" id="{AD677CCA-A08F-6DE1-9623-62AE660908A4}"/>
            </a:ext>
          </a:extLst>
        </xdr:cNvPr>
        <xdr:cNvSpPr/>
      </xdr:nvSpPr>
      <xdr:spPr>
        <a:xfrm>
          <a:off x="873402" y="2781300"/>
          <a:ext cx="2965173" cy="533400"/>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216177</xdr:colOff>
      <xdr:row>10</xdr:row>
      <xdr:rowOff>228600</xdr:rowOff>
    </xdr:from>
    <xdr:to>
      <xdr:col>17</xdr:col>
      <xdr:colOff>114300</xdr:colOff>
      <xdr:row>12</xdr:row>
      <xdr:rowOff>190500</xdr:rowOff>
    </xdr:to>
    <xdr:sp macro="" textlink="">
      <xdr:nvSpPr>
        <xdr:cNvPr id="137" name="四角形: 角を丸くする 136">
          <a:extLst>
            <a:ext uri="{FF2B5EF4-FFF2-40B4-BE49-F238E27FC236}">
              <a16:creationId xmlns:a16="http://schemas.microsoft.com/office/drawing/2014/main" id="{3B6AA52D-6202-9532-F8A9-1FF7BE0B60DE}"/>
            </a:ext>
          </a:extLst>
        </xdr:cNvPr>
        <xdr:cNvSpPr/>
      </xdr:nvSpPr>
      <xdr:spPr>
        <a:xfrm>
          <a:off x="873402" y="3314700"/>
          <a:ext cx="2965173" cy="533400"/>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216177</xdr:colOff>
      <xdr:row>12</xdr:row>
      <xdr:rowOff>190501</xdr:rowOff>
    </xdr:from>
    <xdr:to>
      <xdr:col>17</xdr:col>
      <xdr:colOff>114300</xdr:colOff>
      <xdr:row>14</xdr:row>
      <xdr:rowOff>152401</xdr:rowOff>
    </xdr:to>
    <xdr:sp macro="" textlink="">
      <xdr:nvSpPr>
        <xdr:cNvPr id="139" name="四角形: 角を丸くする 138">
          <a:extLst>
            <a:ext uri="{FF2B5EF4-FFF2-40B4-BE49-F238E27FC236}">
              <a16:creationId xmlns:a16="http://schemas.microsoft.com/office/drawing/2014/main" id="{2D2FCEE5-1887-87ED-252F-3392D145C951}"/>
            </a:ext>
          </a:extLst>
        </xdr:cNvPr>
        <xdr:cNvSpPr/>
      </xdr:nvSpPr>
      <xdr:spPr>
        <a:xfrm>
          <a:off x="873402" y="3848101"/>
          <a:ext cx="2965173" cy="533400"/>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216177</xdr:colOff>
      <xdr:row>14</xdr:row>
      <xdr:rowOff>152400</xdr:rowOff>
    </xdr:from>
    <xdr:to>
      <xdr:col>17</xdr:col>
      <xdr:colOff>114300</xdr:colOff>
      <xdr:row>16</xdr:row>
      <xdr:rowOff>104775</xdr:rowOff>
    </xdr:to>
    <xdr:sp macro="" textlink="">
      <xdr:nvSpPr>
        <xdr:cNvPr id="140" name="四角形: 角を丸くする 139">
          <a:extLst>
            <a:ext uri="{FF2B5EF4-FFF2-40B4-BE49-F238E27FC236}">
              <a16:creationId xmlns:a16="http://schemas.microsoft.com/office/drawing/2014/main" id="{8D1D5FDF-4DB1-3F46-98BE-787BC8EE6EC3}"/>
            </a:ext>
          </a:extLst>
        </xdr:cNvPr>
        <xdr:cNvSpPr/>
      </xdr:nvSpPr>
      <xdr:spPr>
        <a:xfrm>
          <a:off x="873402" y="4381500"/>
          <a:ext cx="2965173" cy="523875"/>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216177</xdr:colOff>
      <xdr:row>16</xdr:row>
      <xdr:rowOff>104775</xdr:rowOff>
    </xdr:from>
    <xdr:to>
      <xdr:col>17</xdr:col>
      <xdr:colOff>114300</xdr:colOff>
      <xdr:row>18</xdr:row>
      <xdr:rowOff>57150</xdr:rowOff>
    </xdr:to>
    <xdr:sp macro="" textlink="">
      <xdr:nvSpPr>
        <xdr:cNvPr id="141" name="四角形: 角を丸くする 140">
          <a:extLst>
            <a:ext uri="{FF2B5EF4-FFF2-40B4-BE49-F238E27FC236}">
              <a16:creationId xmlns:a16="http://schemas.microsoft.com/office/drawing/2014/main" id="{569DD806-1C78-025E-6A0A-9CE4A3C8E135}"/>
            </a:ext>
          </a:extLst>
        </xdr:cNvPr>
        <xdr:cNvSpPr/>
      </xdr:nvSpPr>
      <xdr:spPr>
        <a:xfrm>
          <a:off x="873402" y="4905375"/>
          <a:ext cx="2965173" cy="523875"/>
        </a:xfrm>
        <a:prstGeom prst="roundRect">
          <a:avLst>
            <a:gd name="adj" fmla="val 729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210266</xdr:colOff>
      <xdr:row>16</xdr:row>
      <xdr:rowOff>235700</xdr:rowOff>
    </xdr:from>
    <xdr:to>
      <xdr:col>19</xdr:col>
      <xdr:colOff>82715</xdr:colOff>
      <xdr:row>17</xdr:row>
      <xdr:rowOff>252666</xdr:rowOff>
    </xdr:to>
    <xdr:sp macro="" textlink="">
      <xdr:nvSpPr>
        <xdr:cNvPr id="152" name="四角形: 角を丸くする 151">
          <a:extLst>
            <a:ext uri="{FF2B5EF4-FFF2-40B4-BE49-F238E27FC236}">
              <a16:creationId xmlns:a16="http://schemas.microsoft.com/office/drawing/2014/main" id="{241CA537-D629-1FC6-FC8E-82419F09D1AD}"/>
            </a:ext>
          </a:extLst>
        </xdr:cNvPr>
        <xdr:cNvSpPr>
          <a:spLocks noChangeAspect="1"/>
        </xdr:cNvSpPr>
      </xdr:nvSpPr>
      <xdr:spPr>
        <a:xfrm>
          <a:off x="3911409" y="5079843"/>
          <a:ext cx="307877" cy="305437"/>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7</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25</xdr:col>
      <xdr:colOff>190500</xdr:colOff>
      <xdr:row>3</xdr:row>
      <xdr:rowOff>198492</xdr:rowOff>
    </xdr:from>
    <xdr:to>
      <xdr:col>60</xdr:col>
      <xdr:colOff>109903</xdr:colOff>
      <xdr:row>17</xdr:row>
      <xdr:rowOff>66608</xdr:rowOff>
    </xdr:to>
    <xdr:sp macro="" textlink="">
      <xdr:nvSpPr>
        <xdr:cNvPr id="185" name="正方形/長方形 184">
          <a:extLst>
            <a:ext uri="{FF2B5EF4-FFF2-40B4-BE49-F238E27FC236}">
              <a16:creationId xmlns:a16="http://schemas.microsoft.com/office/drawing/2014/main" id="{5D972E05-AA93-4E1C-1D62-483E63EFB9AE}"/>
            </a:ext>
          </a:extLst>
        </xdr:cNvPr>
        <xdr:cNvSpPr/>
      </xdr:nvSpPr>
      <xdr:spPr>
        <a:xfrm>
          <a:off x="5818909" y="1306856"/>
          <a:ext cx="7799176" cy="3989843"/>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139119</xdr:colOff>
      <xdr:row>19</xdr:row>
      <xdr:rowOff>16357</xdr:rowOff>
    </xdr:from>
    <xdr:to>
      <xdr:col>68</xdr:col>
      <xdr:colOff>76199</xdr:colOff>
      <xdr:row>29</xdr:row>
      <xdr:rowOff>98714</xdr:rowOff>
    </xdr:to>
    <xdr:sp macro="" textlink="">
      <xdr:nvSpPr>
        <xdr:cNvPr id="186" name="正方形/長方形 185">
          <a:extLst>
            <a:ext uri="{FF2B5EF4-FFF2-40B4-BE49-F238E27FC236}">
              <a16:creationId xmlns:a16="http://schemas.microsoft.com/office/drawing/2014/main" id="{433354FA-F3AC-49F8-9545-975F482D1CEA}"/>
            </a:ext>
          </a:extLst>
        </xdr:cNvPr>
        <xdr:cNvSpPr/>
      </xdr:nvSpPr>
      <xdr:spPr>
        <a:xfrm>
          <a:off x="4866983" y="5835266"/>
          <a:ext cx="10518489" cy="3026448"/>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151569</xdr:colOff>
      <xdr:row>17</xdr:row>
      <xdr:rowOff>115842</xdr:rowOff>
    </xdr:from>
    <xdr:to>
      <xdr:col>47</xdr:col>
      <xdr:colOff>110748</xdr:colOff>
      <xdr:row>19</xdr:row>
      <xdr:rowOff>219753</xdr:rowOff>
    </xdr:to>
    <xdr:sp macro="" textlink="">
      <xdr:nvSpPr>
        <xdr:cNvPr id="55" name="矢印: 下 54">
          <a:extLst>
            <a:ext uri="{FF2B5EF4-FFF2-40B4-BE49-F238E27FC236}">
              <a16:creationId xmlns:a16="http://schemas.microsoft.com/office/drawing/2014/main" id="{29AA4281-86AA-3007-94DD-501588AD6CFD}"/>
            </a:ext>
          </a:extLst>
        </xdr:cNvPr>
        <xdr:cNvSpPr/>
      </xdr:nvSpPr>
      <xdr:spPr>
        <a:xfrm>
          <a:off x="9157024" y="5345933"/>
          <a:ext cx="1535133" cy="692729"/>
        </a:xfrm>
        <a:prstGeom prst="downArrow">
          <a:avLst>
            <a:gd name="adj1" fmla="val 50000"/>
            <a:gd name="adj2" fmla="val 50000"/>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132173</xdr:colOff>
      <xdr:row>21</xdr:row>
      <xdr:rowOff>166507</xdr:rowOff>
    </xdr:from>
    <xdr:to>
      <xdr:col>50</xdr:col>
      <xdr:colOff>6989</xdr:colOff>
      <xdr:row>22</xdr:row>
      <xdr:rowOff>183472</xdr:rowOff>
    </xdr:to>
    <xdr:sp macro="" textlink="">
      <xdr:nvSpPr>
        <xdr:cNvPr id="187" name="四角形: 角を丸くする 186">
          <a:extLst>
            <a:ext uri="{FF2B5EF4-FFF2-40B4-BE49-F238E27FC236}">
              <a16:creationId xmlns:a16="http://schemas.microsoft.com/office/drawing/2014/main" id="{EBF3F5AD-8E3A-A294-61F0-94A5AC3052B9}"/>
            </a:ext>
          </a:extLst>
        </xdr:cNvPr>
        <xdr:cNvSpPr>
          <a:spLocks noChangeAspect="1"/>
        </xdr:cNvSpPr>
      </xdr:nvSpPr>
      <xdr:spPr>
        <a:xfrm>
          <a:off x="10938718" y="6574234"/>
          <a:ext cx="325089"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1</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46</xdr:col>
      <xdr:colOff>206717</xdr:colOff>
      <xdr:row>22</xdr:row>
      <xdr:rowOff>141660</xdr:rowOff>
    </xdr:from>
    <xdr:to>
      <xdr:col>48</xdr:col>
      <xdr:colOff>81532</xdr:colOff>
      <xdr:row>23</xdr:row>
      <xdr:rowOff>158625</xdr:rowOff>
    </xdr:to>
    <xdr:sp macro="" textlink="">
      <xdr:nvSpPr>
        <xdr:cNvPr id="188" name="四角形: 角を丸くする 187">
          <a:extLst>
            <a:ext uri="{FF2B5EF4-FFF2-40B4-BE49-F238E27FC236}">
              <a16:creationId xmlns:a16="http://schemas.microsoft.com/office/drawing/2014/main" id="{CABC4CAA-CADE-B777-3F81-5D12C319CFCC}"/>
            </a:ext>
          </a:extLst>
        </xdr:cNvPr>
        <xdr:cNvSpPr>
          <a:spLocks noChangeAspect="1"/>
        </xdr:cNvSpPr>
      </xdr:nvSpPr>
      <xdr:spPr>
        <a:xfrm>
          <a:off x="10562990" y="6843796"/>
          <a:ext cx="325087"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48</xdr:col>
      <xdr:colOff>132173</xdr:colOff>
      <xdr:row>23</xdr:row>
      <xdr:rowOff>108530</xdr:rowOff>
    </xdr:from>
    <xdr:to>
      <xdr:col>50</xdr:col>
      <xdr:colOff>6989</xdr:colOff>
      <xdr:row>24</xdr:row>
      <xdr:rowOff>125494</xdr:rowOff>
    </xdr:to>
    <xdr:sp macro="" textlink="">
      <xdr:nvSpPr>
        <xdr:cNvPr id="189" name="四角形: 角を丸くする 188">
          <a:extLst>
            <a:ext uri="{FF2B5EF4-FFF2-40B4-BE49-F238E27FC236}">
              <a16:creationId xmlns:a16="http://schemas.microsoft.com/office/drawing/2014/main" id="{215FBC92-EA07-7D1F-8DDA-41EA276597D4}"/>
            </a:ext>
          </a:extLst>
        </xdr:cNvPr>
        <xdr:cNvSpPr>
          <a:spLocks noChangeAspect="1"/>
        </xdr:cNvSpPr>
      </xdr:nvSpPr>
      <xdr:spPr>
        <a:xfrm>
          <a:off x="10938718" y="7105075"/>
          <a:ext cx="325089"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37</xdr:col>
      <xdr:colOff>173585</xdr:colOff>
      <xdr:row>26</xdr:row>
      <xdr:rowOff>108528</xdr:rowOff>
    </xdr:from>
    <xdr:to>
      <xdr:col>39</xdr:col>
      <xdr:colOff>48401</xdr:colOff>
      <xdr:row>27</xdr:row>
      <xdr:rowOff>125493</xdr:rowOff>
    </xdr:to>
    <xdr:sp macro="" textlink="">
      <xdr:nvSpPr>
        <xdr:cNvPr id="190" name="四角形: 角を丸くする 189">
          <a:extLst>
            <a:ext uri="{FF2B5EF4-FFF2-40B4-BE49-F238E27FC236}">
              <a16:creationId xmlns:a16="http://schemas.microsoft.com/office/drawing/2014/main" id="{2D279168-873C-F495-9DE3-56B4ABB74D54}"/>
            </a:ext>
          </a:extLst>
        </xdr:cNvPr>
        <xdr:cNvSpPr>
          <a:spLocks noChangeAspect="1"/>
        </xdr:cNvSpPr>
      </xdr:nvSpPr>
      <xdr:spPr>
        <a:xfrm>
          <a:off x="8503630" y="7988301"/>
          <a:ext cx="325089"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4</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37</xdr:col>
      <xdr:colOff>173585</xdr:colOff>
      <xdr:row>27</xdr:row>
      <xdr:rowOff>161092</xdr:rowOff>
    </xdr:from>
    <xdr:to>
      <xdr:col>39</xdr:col>
      <xdr:colOff>48401</xdr:colOff>
      <xdr:row>28</xdr:row>
      <xdr:rowOff>178057</xdr:rowOff>
    </xdr:to>
    <xdr:sp macro="" textlink="">
      <xdr:nvSpPr>
        <xdr:cNvPr id="191" name="四角形: 角を丸くする 190">
          <a:extLst>
            <a:ext uri="{FF2B5EF4-FFF2-40B4-BE49-F238E27FC236}">
              <a16:creationId xmlns:a16="http://schemas.microsoft.com/office/drawing/2014/main" id="{140D1511-0195-28F1-17F7-6F5C24C94AFA}"/>
            </a:ext>
          </a:extLst>
        </xdr:cNvPr>
        <xdr:cNvSpPr>
          <a:spLocks noChangeAspect="1"/>
        </xdr:cNvSpPr>
      </xdr:nvSpPr>
      <xdr:spPr>
        <a:xfrm>
          <a:off x="8503630" y="8335274"/>
          <a:ext cx="325089"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5</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50</xdr:col>
      <xdr:colOff>16216</xdr:colOff>
      <xdr:row>26</xdr:row>
      <xdr:rowOff>108528</xdr:rowOff>
    </xdr:from>
    <xdr:to>
      <xdr:col>51</xdr:col>
      <xdr:colOff>106379</xdr:colOff>
      <xdr:row>27</xdr:row>
      <xdr:rowOff>125493</xdr:rowOff>
    </xdr:to>
    <xdr:sp macro="" textlink="">
      <xdr:nvSpPr>
        <xdr:cNvPr id="192" name="四角形: 角を丸くする 191">
          <a:extLst>
            <a:ext uri="{FF2B5EF4-FFF2-40B4-BE49-F238E27FC236}">
              <a16:creationId xmlns:a16="http://schemas.microsoft.com/office/drawing/2014/main" id="{C52C296C-7776-4A4E-7A74-0142BCABE23B}"/>
            </a:ext>
          </a:extLst>
        </xdr:cNvPr>
        <xdr:cNvSpPr>
          <a:spLocks noChangeAspect="1"/>
        </xdr:cNvSpPr>
      </xdr:nvSpPr>
      <xdr:spPr>
        <a:xfrm>
          <a:off x="11273034" y="7988301"/>
          <a:ext cx="315300"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6</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50</xdr:col>
      <xdr:colOff>16216</xdr:colOff>
      <xdr:row>27</xdr:row>
      <xdr:rowOff>183072</xdr:rowOff>
    </xdr:from>
    <xdr:to>
      <xdr:col>51</xdr:col>
      <xdr:colOff>106379</xdr:colOff>
      <xdr:row>28</xdr:row>
      <xdr:rowOff>200037</xdr:rowOff>
    </xdr:to>
    <xdr:sp macro="" textlink="">
      <xdr:nvSpPr>
        <xdr:cNvPr id="193" name="四角形: 角を丸くする 192">
          <a:extLst>
            <a:ext uri="{FF2B5EF4-FFF2-40B4-BE49-F238E27FC236}">
              <a16:creationId xmlns:a16="http://schemas.microsoft.com/office/drawing/2014/main" id="{C9A88A08-7012-A77A-7525-1660AC3A9806}"/>
            </a:ext>
          </a:extLst>
        </xdr:cNvPr>
        <xdr:cNvSpPr>
          <a:spLocks noChangeAspect="1"/>
        </xdr:cNvSpPr>
      </xdr:nvSpPr>
      <xdr:spPr>
        <a:xfrm>
          <a:off x="11273034" y="8357254"/>
          <a:ext cx="315300" cy="311374"/>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b="1">
              <a:latin typeface="メイリオ" panose="020B0604030504040204" pitchFamily="50" charset="-128"/>
              <a:ea typeface="メイリオ" panose="020B0604030504040204" pitchFamily="50" charset="-128"/>
            </a:rPr>
            <a:t>7</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50</xdr:col>
      <xdr:colOff>6989</xdr:colOff>
      <xdr:row>22</xdr:row>
      <xdr:rowOff>32115</xdr:rowOff>
    </xdr:from>
    <xdr:to>
      <xdr:col>51</xdr:col>
      <xdr:colOff>51305</xdr:colOff>
      <xdr:row>22</xdr:row>
      <xdr:rowOff>89304</xdr:rowOff>
    </xdr:to>
    <xdr:cxnSp macro="">
      <xdr:nvCxnSpPr>
        <xdr:cNvPr id="195" name="直線矢印コネクタ 194">
          <a:extLst>
            <a:ext uri="{FF2B5EF4-FFF2-40B4-BE49-F238E27FC236}">
              <a16:creationId xmlns:a16="http://schemas.microsoft.com/office/drawing/2014/main" id="{7ED53F48-FBF5-209F-FFE3-213D1C6F083D}"/>
            </a:ext>
          </a:extLst>
        </xdr:cNvPr>
        <xdr:cNvCxnSpPr>
          <a:stCxn id="187" idx="3"/>
          <a:endCxn id="182" idx="1"/>
        </xdr:cNvCxnSpPr>
      </xdr:nvCxnSpPr>
      <xdr:spPr>
        <a:xfrm>
          <a:off x="11263807" y="6734251"/>
          <a:ext cx="269453" cy="5718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81532</xdr:colOff>
      <xdr:row>23</xdr:row>
      <xdr:rowOff>7268</xdr:rowOff>
    </xdr:from>
    <xdr:to>
      <xdr:col>51</xdr:col>
      <xdr:colOff>51305</xdr:colOff>
      <xdr:row>23</xdr:row>
      <xdr:rowOff>18336</xdr:rowOff>
    </xdr:to>
    <xdr:cxnSp macro="">
      <xdr:nvCxnSpPr>
        <xdr:cNvPr id="196" name="直線矢印コネクタ 195">
          <a:extLst>
            <a:ext uri="{FF2B5EF4-FFF2-40B4-BE49-F238E27FC236}">
              <a16:creationId xmlns:a16="http://schemas.microsoft.com/office/drawing/2014/main" id="{980BB526-518C-96B6-B516-A632F0359540}"/>
            </a:ext>
          </a:extLst>
        </xdr:cNvPr>
        <xdr:cNvCxnSpPr>
          <a:stCxn id="188" idx="3"/>
          <a:endCxn id="183" idx="1"/>
        </xdr:cNvCxnSpPr>
      </xdr:nvCxnSpPr>
      <xdr:spPr>
        <a:xfrm>
          <a:off x="10888077" y="7003813"/>
          <a:ext cx="645183" cy="1106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6989</xdr:colOff>
      <xdr:row>23</xdr:row>
      <xdr:rowOff>230092</xdr:rowOff>
    </xdr:from>
    <xdr:to>
      <xdr:col>51</xdr:col>
      <xdr:colOff>51305</xdr:colOff>
      <xdr:row>23</xdr:row>
      <xdr:rowOff>268547</xdr:rowOff>
    </xdr:to>
    <xdr:cxnSp macro="">
      <xdr:nvCxnSpPr>
        <xdr:cNvPr id="199" name="直線矢印コネクタ 198">
          <a:extLst>
            <a:ext uri="{FF2B5EF4-FFF2-40B4-BE49-F238E27FC236}">
              <a16:creationId xmlns:a16="http://schemas.microsoft.com/office/drawing/2014/main" id="{E5666C12-F7BB-BC68-3718-0AEEA185C54B}"/>
            </a:ext>
          </a:extLst>
        </xdr:cNvPr>
        <xdr:cNvCxnSpPr>
          <a:stCxn id="189" idx="3"/>
          <a:endCxn id="184" idx="1"/>
        </xdr:cNvCxnSpPr>
      </xdr:nvCxnSpPr>
      <xdr:spPr>
        <a:xfrm flipV="1">
          <a:off x="11263807" y="7226637"/>
          <a:ext cx="269453" cy="384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48401</xdr:colOff>
      <xdr:row>26</xdr:row>
      <xdr:rowOff>268545</xdr:rowOff>
    </xdr:from>
    <xdr:to>
      <xdr:col>40</xdr:col>
      <xdr:colOff>39231</xdr:colOff>
      <xdr:row>27</xdr:row>
      <xdr:rowOff>35862</xdr:rowOff>
    </xdr:to>
    <xdr:cxnSp macro="">
      <xdr:nvCxnSpPr>
        <xdr:cNvPr id="202" name="直線矢印コネクタ 201">
          <a:extLst>
            <a:ext uri="{FF2B5EF4-FFF2-40B4-BE49-F238E27FC236}">
              <a16:creationId xmlns:a16="http://schemas.microsoft.com/office/drawing/2014/main" id="{1E23516C-F890-E68B-9C43-22CB17A8CD83}"/>
            </a:ext>
          </a:extLst>
        </xdr:cNvPr>
        <xdr:cNvCxnSpPr>
          <a:stCxn id="190" idx="3"/>
          <a:endCxn id="178" idx="1"/>
        </xdr:cNvCxnSpPr>
      </xdr:nvCxnSpPr>
      <xdr:spPr>
        <a:xfrm>
          <a:off x="8828719" y="8148318"/>
          <a:ext cx="215967" cy="6172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48401</xdr:colOff>
      <xdr:row>27</xdr:row>
      <xdr:rowOff>264302</xdr:rowOff>
    </xdr:from>
    <xdr:to>
      <xdr:col>40</xdr:col>
      <xdr:colOff>39231</xdr:colOff>
      <xdr:row>28</xdr:row>
      <xdr:rowOff>26700</xdr:rowOff>
    </xdr:to>
    <xdr:cxnSp macro="">
      <xdr:nvCxnSpPr>
        <xdr:cNvPr id="205" name="直線矢印コネクタ 204">
          <a:extLst>
            <a:ext uri="{FF2B5EF4-FFF2-40B4-BE49-F238E27FC236}">
              <a16:creationId xmlns:a16="http://schemas.microsoft.com/office/drawing/2014/main" id="{C0D84E69-7393-AC1C-C8F3-05FCE13FE2D4}"/>
            </a:ext>
          </a:extLst>
        </xdr:cNvPr>
        <xdr:cNvCxnSpPr>
          <a:stCxn id="191" idx="3"/>
          <a:endCxn id="179" idx="1"/>
        </xdr:cNvCxnSpPr>
      </xdr:nvCxnSpPr>
      <xdr:spPr>
        <a:xfrm flipV="1">
          <a:off x="8828719" y="8438484"/>
          <a:ext cx="215967" cy="5680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106379</xdr:colOff>
      <xdr:row>26</xdr:row>
      <xdr:rowOff>268545</xdr:rowOff>
    </xdr:from>
    <xdr:to>
      <xdr:col>52</xdr:col>
      <xdr:colOff>83114</xdr:colOff>
      <xdr:row>27</xdr:row>
      <xdr:rowOff>35862</xdr:rowOff>
    </xdr:to>
    <xdr:cxnSp macro="">
      <xdr:nvCxnSpPr>
        <xdr:cNvPr id="209" name="直線矢印コネクタ 208">
          <a:extLst>
            <a:ext uri="{FF2B5EF4-FFF2-40B4-BE49-F238E27FC236}">
              <a16:creationId xmlns:a16="http://schemas.microsoft.com/office/drawing/2014/main" id="{B65CE93C-9F50-8316-5C6B-C0B405674ABF}"/>
            </a:ext>
          </a:extLst>
        </xdr:cNvPr>
        <xdr:cNvCxnSpPr>
          <a:stCxn id="192" idx="3"/>
          <a:endCxn id="180" idx="1"/>
        </xdr:cNvCxnSpPr>
      </xdr:nvCxnSpPr>
      <xdr:spPr>
        <a:xfrm>
          <a:off x="11588334" y="8148318"/>
          <a:ext cx="201871" cy="6172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106379</xdr:colOff>
      <xdr:row>27</xdr:row>
      <xdr:rowOff>264302</xdr:rowOff>
    </xdr:from>
    <xdr:to>
      <xdr:col>52</xdr:col>
      <xdr:colOff>83139</xdr:colOff>
      <xdr:row>28</xdr:row>
      <xdr:rowOff>48680</xdr:rowOff>
    </xdr:to>
    <xdr:cxnSp macro="">
      <xdr:nvCxnSpPr>
        <xdr:cNvPr id="212" name="直線矢印コネクタ 211">
          <a:extLst>
            <a:ext uri="{FF2B5EF4-FFF2-40B4-BE49-F238E27FC236}">
              <a16:creationId xmlns:a16="http://schemas.microsoft.com/office/drawing/2014/main" id="{B11EF1CF-4A89-5260-B18F-078F2B657279}"/>
            </a:ext>
          </a:extLst>
        </xdr:cNvPr>
        <xdr:cNvCxnSpPr>
          <a:stCxn id="193" idx="3"/>
          <a:endCxn id="181" idx="1"/>
        </xdr:cNvCxnSpPr>
      </xdr:nvCxnSpPr>
      <xdr:spPr>
        <a:xfrm flipV="1">
          <a:off x="11588334" y="8438484"/>
          <a:ext cx="201896" cy="7878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2</xdr:row>
      <xdr:rowOff>217716</xdr:rowOff>
    </xdr:from>
    <xdr:to>
      <xdr:col>51</xdr:col>
      <xdr:colOff>108857</xdr:colOff>
      <xdr:row>4</xdr:row>
      <xdr:rowOff>204108</xdr:rowOff>
    </xdr:to>
    <xdr:sp macro="" textlink="">
      <xdr:nvSpPr>
        <xdr:cNvPr id="216" name="四角形: 角を丸くする 215">
          <a:extLst>
            <a:ext uri="{FF2B5EF4-FFF2-40B4-BE49-F238E27FC236}">
              <a16:creationId xmlns:a16="http://schemas.microsoft.com/office/drawing/2014/main" id="{896A7806-CD0B-DC8D-3CF9-AFC0596C501E}"/>
            </a:ext>
          </a:extLst>
        </xdr:cNvPr>
        <xdr:cNvSpPr/>
      </xdr:nvSpPr>
      <xdr:spPr>
        <a:xfrm>
          <a:off x="7592786" y="1020537"/>
          <a:ext cx="3619500" cy="557892"/>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2">
                  <a:lumMod val="75000"/>
                </a:schemeClr>
              </a:solidFill>
              <a:latin typeface="メイリオ" panose="020B0604030504040204" pitchFamily="50" charset="-128"/>
              <a:ea typeface="メイリオ" panose="020B0604030504040204" pitchFamily="50" charset="-128"/>
              <a:cs typeface="+mn-cs"/>
            </a:rPr>
            <a:t>計算書裏面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81"/>
  <sheetViews>
    <sheetView showGridLines="0" tabSelected="1" view="pageBreakPreview" zoomScale="145" zoomScaleNormal="85" zoomScaleSheetLayoutView="145" workbookViewId="0">
      <selection activeCell="G3" sqref="G3"/>
    </sheetView>
  </sheetViews>
  <sheetFormatPr defaultColWidth="2.875" defaultRowHeight="17.25" customHeight="1" x14ac:dyDescent="0.15"/>
  <cols>
    <col min="1" max="1" width="1.625" style="1" customWidth="1"/>
    <col min="2" max="36" width="2.875" style="1"/>
    <col min="37" max="41" width="0" style="1" hidden="1" customWidth="1"/>
    <col min="42" max="43" width="2.875" style="1"/>
    <col min="44" max="44" width="5.25" style="1" bestFit="1" customWidth="1"/>
    <col min="45" max="16384" width="2.875" style="1"/>
  </cols>
  <sheetData>
    <row r="1" spans="2:40" ht="10.5" customHeight="1" x14ac:dyDescent="0.15"/>
    <row r="2" spans="2:40" ht="17.25" customHeight="1" thickBot="1" x14ac:dyDescent="0.2">
      <c r="B2" s="113" t="s">
        <v>70</v>
      </c>
      <c r="AI2" s="173" t="s">
        <v>50</v>
      </c>
    </row>
    <row r="3" spans="2:40" ht="15.95" customHeight="1" x14ac:dyDescent="0.15">
      <c r="B3" s="752" t="s">
        <v>53</v>
      </c>
      <c r="C3" s="753"/>
      <c r="D3" s="753"/>
      <c r="E3" s="753"/>
      <c r="F3" s="754"/>
      <c r="G3" s="2" t="s">
        <v>28</v>
      </c>
      <c r="H3" s="33" t="s">
        <v>34</v>
      </c>
      <c r="I3" s="33"/>
      <c r="J3" s="33"/>
      <c r="K3" s="33"/>
      <c r="L3" s="33"/>
      <c r="M3" s="33"/>
      <c r="N3" s="33"/>
      <c r="O3" s="33"/>
      <c r="P3" s="2" t="s">
        <v>28</v>
      </c>
      <c r="Q3" s="33" t="s">
        <v>209</v>
      </c>
      <c r="R3" s="33"/>
      <c r="S3" s="33"/>
      <c r="T3" s="33"/>
      <c r="U3" s="33"/>
      <c r="V3" s="33"/>
      <c r="W3" s="33"/>
      <c r="X3" s="33"/>
      <c r="Y3" s="33"/>
      <c r="Z3" s="33"/>
      <c r="AA3" s="33"/>
      <c r="AB3" s="33"/>
      <c r="AC3" s="33"/>
      <c r="AD3" s="33"/>
      <c r="AE3" s="33"/>
      <c r="AF3" s="33"/>
      <c r="AG3" s="33"/>
      <c r="AH3" s="33"/>
      <c r="AI3" s="114"/>
    </row>
    <row r="4" spans="2:40" ht="15.95" customHeight="1" x14ac:dyDescent="0.15">
      <c r="B4" s="755"/>
      <c r="C4" s="756"/>
      <c r="D4" s="756"/>
      <c r="E4" s="756"/>
      <c r="F4" s="757"/>
      <c r="G4" s="7" t="s">
        <v>28</v>
      </c>
      <c r="H4" s="1" t="s">
        <v>477</v>
      </c>
      <c r="R4" s="150"/>
      <c r="S4" s="167"/>
      <c r="T4" s="167"/>
      <c r="U4" s="167"/>
      <c r="V4" s="167"/>
      <c r="W4" s="167"/>
      <c r="X4" s="167"/>
      <c r="Y4" s="167"/>
      <c r="Z4" s="167"/>
      <c r="AA4" s="167"/>
      <c r="AB4" s="167"/>
      <c r="AC4" s="167"/>
      <c r="AD4" s="167"/>
      <c r="AE4" s="167"/>
      <c r="AF4" s="167"/>
      <c r="AG4" s="167"/>
      <c r="AH4" s="167"/>
      <c r="AI4" s="392"/>
    </row>
    <row r="5" spans="2:40" ht="15.95" customHeight="1" x14ac:dyDescent="0.15">
      <c r="B5" s="758"/>
      <c r="C5" s="759"/>
      <c r="D5" s="759"/>
      <c r="E5" s="759"/>
      <c r="F5" s="760"/>
      <c r="G5" s="393" t="s">
        <v>28</v>
      </c>
      <c r="H5" s="34" t="s">
        <v>478</v>
      </c>
      <c r="I5" s="34"/>
      <c r="J5" s="34"/>
      <c r="K5" s="34"/>
      <c r="L5" s="34"/>
      <c r="M5" s="34"/>
      <c r="N5" s="34"/>
      <c r="O5" s="34"/>
      <c r="P5" s="34"/>
      <c r="Q5" s="761" t="s">
        <v>479</v>
      </c>
      <c r="R5" s="761"/>
      <c r="S5" s="761"/>
      <c r="T5" s="683"/>
      <c r="U5" s="683"/>
      <c r="V5" s="683"/>
      <c r="W5" s="683"/>
      <c r="X5" s="683"/>
      <c r="Y5" s="683"/>
      <c r="Z5" s="683"/>
      <c r="AA5" s="683"/>
      <c r="AB5" s="683"/>
      <c r="AC5" s="683"/>
      <c r="AD5" s="683"/>
      <c r="AE5" s="683"/>
      <c r="AF5" s="683"/>
      <c r="AG5" s="683"/>
      <c r="AH5" s="683"/>
      <c r="AI5" s="115" t="s">
        <v>31</v>
      </c>
    </row>
    <row r="6" spans="2:40" ht="15.75" customHeight="1" thickBot="1" x14ac:dyDescent="0.2">
      <c r="B6" s="722" t="s">
        <v>149</v>
      </c>
      <c r="C6" s="723"/>
      <c r="D6" s="723"/>
      <c r="E6" s="723"/>
      <c r="F6" s="724"/>
      <c r="G6" s="725"/>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7"/>
    </row>
    <row r="7" spans="2:40" ht="7.5" customHeight="1" thickBot="1" x14ac:dyDescent="0.2"/>
    <row r="8" spans="2:40" ht="15.75" customHeight="1" x14ac:dyDescent="0.15">
      <c r="B8" s="732" t="s">
        <v>68</v>
      </c>
      <c r="C8" s="733"/>
      <c r="D8" s="733"/>
      <c r="E8" s="736" t="s">
        <v>13</v>
      </c>
      <c r="F8" s="733"/>
      <c r="G8" s="737"/>
      <c r="H8" s="739" t="s">
        <v>69</v>
      </c>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1"/>
      <c r="AH8" s="728" t="s">
        <v>85</v>
      </c>
      <c r="AI8" s="729"/>
    </row>
    <row r="9" spans="2:40" ht="15.75" customHeight="1" thickBot="1" x14ac:dyDescent="0.2">
      <c r="B9" s="734"/>
      <c r="C9" s="735"/>
      <c r="D9" s="735"/>
      <c r="E9" s="735"/>
      <c r="F9" s="735"/>
      <c r="G9" s="738"/>
      <c r="H9" s="742" t="s">
        <v>0</v>
      </c>
      <c r="I9" s="743"/>
      <c r="J9" s="743"/>
      <c r="K9" s="744"/>
      <c r="L9" s="742" t="s">
        <v>71</v>
      </c>
      <c r="M9" s="743"/>
      <c r="N9" s="743"/>
      <c r="O9" s="743"/>
      <c r="P9" s="743"/>
      <c r="Q9" s="743"/>
      <c r="R9" s="743"/>
      <c r="S9" s="743"/>
      <c r="T9" s="743"/>
      <c r="U9" s="743"/>
      <c r="V9" s="743"/>
      <c r="W9" s="743"/>
      <c r="X9" s="743"/>
      <c r="Y9" s="743"/>
      <c r="Z9" s="744"/>
      <c r="AA9" s="744"/>
      <c r="AB9" s="744"/>
      <c r="AC9" s="745"/>
      <c r="AD9" s="742" t="s">
        <v>1</v>
      </c>
      <c r="AE9" s="743"/>
      <c r="AF9" s="743"/>
      <c r="AG9" s="743"/>
      <c r="AH9" s="730"/>
      <c r="AI9" s="731"/>
      <c r="AK9" s="717" t="s">
        <v>118</v>
      </c>
      <c r="AL9" s="718"/>
      <c r="AM9" s="718"/>
      <c r="AN9" s="719"/>
    </row>
    <row r="10" spans="2:40" ht="14.25" customHeight="1" x14ac:dyDescent="0.15">
      <c r="B10" s="688" t="s">
        <v>124</v>
      </c>
      <c r="C10" s="689"/>
      <c r="D10" s="690"/>
      <c r="E10" s="700" t="s">
        <v>125</v>
      </c>
      <c r="F10" s="700"/>
      <c r="G10" s="701"/>
      <c r="H10" s="693" t="s">
        <v>118</v>
      </c>
      <c r="I10" s="694"/>
      <c r="J10" s="694"/>
      <c r="K10" s="695"/>
      <c r="L10" s="44" t="s">
        <v>28</v>
      </c>
      <c r="M10" s="33" t="s">
        <v>2</v>
      </c>
      <c r="N10" s="33"/>
      <c r="O10" s="33"/>
      <c r="P10" s="2" t="s">
        <v>28</v>
      </c>
      <c r="Q10" s="33" t="s">
        <v>3</v>
      </c>
      <c r="R10" s="33"/>
      <c r="S10" s="33"/>
      <c r="T10" s="2" t="s">
        <v>28</v>
      </c>
      <c r="U10" s="33" t="s">
        <v>4</v>
      </c>
      <c r="V10" s="33"/>
      <c r="W10" s="33"/>
      <c r="X10" s="2" t="s">
        <v>28</v>
      </c>
      <c r="Y10" s="33" t="s">
        <v>5</v>
      </c>
      <c r="Z10" s="33"/>
      <c r="AA10" s="33"/>
      <c r="AB10" s="33"/>
      <c r="AC10" s="116"/>
      <c r="AD10" s="2" t="s">
        <v>28</v>
      </c>
      <c r="AE10" s="12" t="s">
        <v>72</v>
      </c>
      <c r="AF10" s="12"/>
      <c r="AG10" s="13"/>
      <c r="AH10" s="29"/>
      <c r="AI10" s="30"/>
      <c r="AK10" s="216">
        <f>IF(L10="■",1,0)</f>
        <v>0</v>
      </c>
      <c r="AL10" s="124">
        <f>IF(P10="■",2,0)</f>
        <v>0</v>
      </c>
      <c r="AM10" s="124">
        <f>IF(T10="■",3,0)</f>
        <v>0</v>
      </c>
      <c r="AN10" s="217">
        <f>IF(X10="■",4,0)</f>
        <v>0</v>
      </c>
    </row>
    <row r="11" spans="2:40" ht="14.25" customHeight="1" x14ac:dyDescent="0.15">
      <c r="B11" s="691"/>
      <c r="C11" s="626"/>
      <c r="D11" s="692"/>
      <c r="E11" s="702"/>
      <c r="F11" s="702"/>
      <c r="G11" s="703"/>
      <c r="H11" s="670"/>
      <c r="I11" s="671"/>
      <c r="J11" s="671"/>
      <c r="K11" s="672"/>
      <c r="L11" s="4" t="s">
        <v>28</v>
      </c>
      <c r="M11" s="34" t="s">
        <v>6</v>
      </c>
      <c r="N11" s="34"/>
      <c r="O11" s="34"/>
      <c r="P11" s="3" t="s">
        <v>28</v>
      </c>
      <c r="Q11" s="34" t="s">
        <v>7</v>
      </c>
      <c r="R11" s="34"/>
      <c r="S11" s="34"/>
      <c r="T11" s="3" t="s">
        <v>28</v>
      </c>
      <c r="U11" s="34" t="s">
        <v>8</v>
      </c>
      <c r="V11" s="34"/>
      <c r="W11" s="34"/>
      <c r="X11" s="3" t="s">
        <v>28</v>
      </c>
      <c r="Y11" s="34" t="s">
        <v>9</v>
      </c>
      <c r="Z11" s="34"/>
      <c r="AA11" s="34"/>
      <c r="AB11" s="34"/>
      <c r="AC11" s="43"/>
      <c r="AD11" s="7" t="s">
        <v>28</v>
      </c>
      <c r="AE11" s="8"/>
      <c r="AF11" s="8"/>
      <c r="AG11" s="9"/>
      <c r="AH11" s="21"/>
      <c r="AI11" s="22"/>
      <c r="AK11" s="218">
        <f>IF(L11="■",5,0)</f>
        <v>0</v>
      </c>
      <c r="AL11" s="219">
        <f>IF(P11="■",6,0)</f>
        <v>0</v>
      </c>
      <c r="AM11" s="219">
        <f>IF(T11="■",7,0)</f>
        <v>0</v>
      </c>
      <c r="AN11" s="220">
        <f>IF(X11="■",8,0)</f>
        <v>0</v>
      </c>
    </row>
    <row r="12" spans="2:40" ht="14.25" customHeight="1" x14ac:dyDescent="0.15">
      <c r="B12" s="691"/>
      <c r="C12" s="626"/>
      <c r="D12" s="692"/>
      <c r="E12" s="702"/>
      <c r="F12" s="702"/>
      <c r="G12" s="703"/>
      <c r="H12" s="654" t="s">
        <v>10</v>
      </c>
      <c r="I12" s="655"/>
      <c r="J12" s="655"/>
      <c r="K12" s="660"/>
      <c r="L12" s="6" t="s">
        <v>28</v>
      </c>
      <c r="M12" s="1" t="s">
        <v>32</v>
      </c>
      <c r="P12" s="46" t="s">
        <v>29</v>
      </c>
      <c r="Q12" s="7" t="s">
        <v>28</v>
      </c>
      <c r="R12" s="1" t="s">
        <v>11</v>
      </c>
      <c r="U12" s="7" t="s">
        <v>28</v>
      </c>
      <c r="V12" s="1" t="s">
        <v>12</v>
      </c>
      <c r="Y12" s="46" t="s">
        <v>31</v>
      </c>
      <c r="Z12" s="46"/>
      <c r="AA12" s="46"/>
      <c r="AB12" s="46"/>
      <c r="AC12" s="45"/>
      <c r="AD12" s="7" t="s">
        <v>28</v>
      </c>
      <c r="AE12" s="8"/>
      <c r="AF12" s="8"/>
      <c r="AG12" s="9"/>
      <c r="AH12" s="21"/>
      <c r="AI12" s="22"/>
      <c r="AK12" s="714">
        <f>SUM(AK10:AN11)</f>
        <v>0</v>
      </c>
      <c r="AL12" s="715"/>
      <c r="AM12" s="715"/>
      <c r="AN12" s="716"/>
    </row>
    <row r="13" spans="2:40" ht="14.25" customHeight="1" x14ac:dyDescent="0.15">
      <c r="B13" s="117"/>
      <c r="C13" s="534"/>
      <c r="D13" s="118"/>
      <c r="E13" s="702"/>
      <c r="F13" s="702"/>
      <c r="G13" s="703"/>
      <c r="H13" s="657"/>
      <c r="I13" s="658"/>
      <c r="J13" s="658"/>
      <c r="K13" s="661"/>
      <c r="L13" s="6" t="s">
        <v>28</v>
      </c>
      <c r="M13" s="1" t="s">
        <v>14</v>
      </c>
      <c r="Q13" s="7" t="s">
        <v>28</v>
      </c>
      <c r="R13" s="1" t="s">
        <v>451</v>
      </c>
      <c r="AC13" s="45"/>
      <c r="AD13" s="7" t="s">
        <v>28</v>
      </c>
      <c r="AE13" s="8"/>
      <c r="AF13" s="8"/>
      <c r="AG13" s="9"/>
      <c r="AH13" s="21"/>
      <c r="AI13" s="22"/>
    </row>
    <row r="14" spans="2:40" ht="14.25" customHeight="1" x14ac:dyDescent="0.15">
      <c r="B14" s="119"/>
      <c r="C14" s="74"/>
      <c r="D14" s="120"/>
      <c r="E14" s="704"/>
      <c r="F14" s="704"/>
      <c r="G14" s="705"/>
      <c r="H14" s="662"/>
      <c r="I14" s="663"/>
      <c r="J14" s="663"/>
      <c r="K14" s="664"/>
      <c r="L14" s="6" t="s">
        <v>28</v>
      </c>
      <c r="M14" s="1" t="s">
        <v>15</v>
      </c>
      <c r="P14" s="46" t="s">
        <v>29</v>
      </c>
      <c r="Q14" s="721"/>
      <c r="R14" s="721"/>
      <c r="S14" s="721"/>
      <c r="T14" s="721"/>
      <c r="U14" s="721"/>
      <c r="V14" s="721"/>
      <c r="W14" s="721"/>
      <c r="X14" s="721"/>
      <c r="Y14" s="721"/>
      <c r="Z14" s="721"/>
      <c r="AA14" s="721"/>
      <c r="AB14" s="721"/>
      <c r="AC14" s="47" t="s">
        <v>31</v>
      </c>
      <c r="AD14" s="7" t="s">
        <v>28</v>
      </c>
      <c r="AE14" s="8"/>
      <c r="AF14" s="8"/>
      <c r="AG14" s="9"/>
      <c r="AH14" s="21"/>
      <c r="AI14" s="22"/>
    </row>
    <row r="15" spans="2:40" ht="14.25" customHeight="1" x14ac:dyDescent="0.15">
      <c r="B15" s="712" t="s">
        <v>127</v>
      </c>
      <c r="C15" s="651"/>
      <c r="D15" s="713"/>
      <c r="E15" s="121" t="s">
        <v>73</v>
      </c>
      <c r="F15" s="122"/>
      <c r="G15" s="122"/>
      <c r="H15" s="123"/>
      <c r="I15" s="123"/>
      <c r="J15" s="123"/>
      <c r="K15" s="123"/>
      <c r="L15" s="20" t="s">
        <v>28</v>
      </c>
      <c r="M15" s="96" t="s">
        <v>473</v>
      </c>
      <c r="N15" s="96"/>
      <c r="O15" s="96"/>
      <c r="P15" s="124"/>
      <c r="Q15" s="125"/>
      <c r="R15" s="125"/>
      <c r="S15" s="19" t="s">
        <v>28</v>
      </c>
      <c r="T15" s="1" t="s">
        <v>163</v>
      </c>
      <c r="W15" s="125"/>
      <c r="X15" s="19" t="s">
        <v>28</v>
      </c>
      <c r="Y15" s="1" t="s">
        <v>255</v>
      </c>
      <c r="AB15" s="46"/>
      <c r="AC15" s="126"/>
      <c r="AD15" s="19" t="s">
        <v>30</v>
      </c>
      <c r="AE15" s="17"/>
      <c r="AF15" s="17"/>
      <c r="AG15" s="18"/>
      <c r="AH15" s="25"/>
      <c r="AI15" s="26"/>
    </row>
    <row r="16" spans="2:40" ht="14.25" customHeight="1" x14ac:dyDescent="0.15">
      <c r="B16" s="691"/>
      <c r="C16" s="626"/>
      <c r="D16" s="692"/>
      <c r="E16" s="127"/>
      <c r="F16" s="488"/>
      <c r="G16" s="488"/>
      <c r="H16" s="128"/>
      <c r="I16" s="128"/>
      <c r="J16" s="128"/>
      <c r="K16" s="128"/>
      <c r="L16" s="36"/>
      <c r="M16" s="130" t="s">
        <v>75</v>
      </c>
      <c r="P16" s="46"/>
      <c r="Q16" s="129"/>
      <c r="R16" s="129"/>
      <c r="S16" s="129"/>
      <c r="T16" s="129"/>
      <c r="U16" s="129"/>
      <c r="V16" s="129"/>
      <c r="W16" s="129"/>
      <c r="X16" s="129"/>
      <c r="Y16" s="129"/>
      <c r="Z16" s="129"/>
      <c r="AA16" s="129"/>
      <c r="AB16" s="129"/>
      <c r="AC16" s="47"/>
      <c r="AD16" s="7" t="s">
        <v>30</v>
      </c>
      <c r="AE16" s="8"/>
      <c r="AF16" s="8"/>
      <c r="AG16" s="9"/>
      <c r="AH16" s="21"/>
      <c r="AI16" s="22"/>
    </row>
    <row r="17" spans="2:35" ht="20.100000000000001" customHeight="1" x14ac:dyDescent="0.15">
      <c r="B17" s="691"/>
      <c r="C17" s="626"/>
      <c r="D17" s="692"/>
      <c r="E17" s="697" t="s">
        <v>74</v>
      </c>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9"/>
      <c r="AH17" s="131"/>
      <c r="AI17" s="132"/>
    </row>
    <row r="18" spans="2:35" ht="14.25" customHeight="1" x14ac:dyDescent="0.15">
      <c r="B18" s="691"/>
      <c r="C18" s="626"/>
      <c r="D18" s="692"/>
      <c r="E18" s="696" t="s">
        <v>52</v>
      </c>
      <c r="F18" s="626"/>
      <c r="G18" s="626"/>
      <c r="H18" s="626"/>
      <c r="I18" s="626"/>
      <c r="J18" s="626"/>
      <c r="K18" s="626"/>
      <c r="L18" s="55" t="s">
        <v>99</v>
      </c>
      <c r="M18" s="1" t="s">
        <v>101</v>
      </c>
      <c r="N18" s="56"/>
      <c r="O18" s="56"/>
      <c r="P18" s="56"/>
      <c r="Q18" s="56"/>
      <c r="R18" s="56"/>
      <c r="S18" s="56"/>
      <c r="T18" s="56"/>
      <c r="U18" s="56"/>
      <c r="V18" s="56"/>
      <c r="W18" s="56"/>
      <c r="X18" s="56"/>
      <c r="Y18" s="56"/>
      <c r="Z18" s="56"/>
      <c r="AA18" s="56"/>
      <c r="AB18" s="56"/>
      <c r="AC18" s="57"/>
      <c r="AD18" s="7" t="s">
        <v>30</v>
      </c>
      <c r="AE18" s="8" t="s">
        <v>597</v>
      </c>
      <c r="AF18" s="8"/>
      <c r="AG18" s="9"/>
      <c r="AH18" s="21"/>
      <c r="AI18" s="22"/>
    </row>
    <row r="19" spans="2:35" ht="14.25" customHeight="1" x14ac:dyDescent="0.15">
      <c r="B19" s="691"/>
      <c r="C19" s="626"/>
      <c r="D19" s="692"/>
      <c r="E19" s="134"/>
      <c r="F19" s="135"/>
      <c r="G19" s="135"/>
      <c r="H19" s="135"/>
      <c r="I19" s="135"/>
      <c r="J19" s="135"/>
      <c r="K19" s="135"/>
      <c r="L19" s="49"/>
      <c r="M19" s="50"/>
      <c r="N19" s="51" t="s">
        <v>100</v>
      </c>
      <c r="O19" s="51"/>
      <c r="P19" s="42" t="str">
        <f>IF(L15="■","■","□")</f>
        <v>□</v>
      </c>
      <c r="Q19" s="34" t="s">
        <v>56</v>
      </c>
      <c r="R19" s="52"/>
      <c r="S19" s="53"/>
      <c r="T19" s="34"/>
      <c r="U19" s="50"/>
      <c r="V19" s="50"/>
      <c r="W19" s="50"/>
      <c r="X19" s="50"/>
      <c r="Y19" s="50"/>
      <c r="Z19" s="50"/>
      <c r="AA19" s="50"/>
      <c r="AB19" s="50"/>
      <c r="AC19" s="54"/>
      <c r="AD19" s="7" t="s">
        <v>30</v>
      </c>
      <c r="AE19" s="8" t="s">
        <v>72</v>
      </c>
      <c r="AF19" s="8"/>
      <c r="AG19" s="9"/>
      <c r="AH19" s="21"/>
      <c r="AI19" s="22"/>
    </row>
    <row r="20" spans="2:35" ht="14.25" customHeight="1" x14ac:dyDescent="0.15">
      <c r="B20" s="119"/>
      <c r="C20" s="74"/>
      <c r="D20" s="120"/>
      <c r="E20" s="720" t="s">
        <v>151</v>
      </c>
      <c r="F20" s="624"/>
      <c r="G20" s="624"/>
      <c r="H20" s="624"/>
      <c r="I20" s="624"/>
      <c r="J20" s="624"/>
      <c r="K20" s="665"/>
      <c r="L20" s="55" t="s">
        <v>86</v>
      </c>
      <c r="M20" s="1" t="s">
        <v>102</v>
      </c>
      <c r="N20" s="56"/>
      <c r="O20" s="56"/>
      <c r="P20" s="56"/>
      <c r="Q20" s="56"/>
      <c r="R20" s="56"/>
      <c r="S20" s="56"/>
      <c r="T20" s="56"/>
      <c r="U20" s="56"/>
      <c r="V20" s="56"/>
      <c r="W20" s="56"/>
      <c r="X20" s="56"/>
      <c r="Y20" s="56"/>
      <c r="Z20" s="56"/>
      <c r="AA20" s="56"/>
      <c r="AB20" s="56"/>
      <c r="AC20" s="57"/>
      <c r="AD20" s="7" t="s">
        <v>30</v>
      </c>
      <c r="AE20" s="8" t="s">
        <v>144</v>
      </c>
      <c r="AF20" s="8"/>
      <c r="AG20" s="9"/>
      <c r="AH20" s="21"/>
      <c r="AI20" s="22"/>
    </row>
    <row r="21" spans="2:35" ht="14.25" customHeight="1" x14ac:dyDescent="0.15">
      <c r="B21" s="119"/>
      <c r="C21" s="74"/>
      <c r="D21" s="120"/>
      <c r="E21" s="696"/>
      <c r="F21" s="626"/>
      <c r="G21" s="626"/>
      <c r="H21" s="626"/>
      <c r="I21" s="626"/>
      <c r="J21" s="626"/>
      <c r="K21" s="711"/>
      <c r="L21" s="55"/>
      <c r="M21" s="56"/>
      <c r="N21" s="60" t="s">
        <v>100</v>
      </c>
      <c r="O21" s="60"/>
      <c r="P21" s="35" t="str">
        <f>IF(L15="■","■","□")</f>
        <v>□</v>
      </c>
      <c r="Q21" s="1" t="s">
        <v>103</v>
      </c>
      <c r="R21" s="92"/>
      <c r="S21" s="63"/>
      <c r="T21" s="56"/>
      <c r="U21" s="56"/>
      <c r="V21" s="56"/>
      <c r="W21" s="56"/>
      <c r="X21" s="56"/>
      <c r="Y21" s="56"/>
      <c r="Z21" s="56"/>
      <c r="AA21" s="56"/>
      <c r="AB21" s="56"/>
      <c r="AC21" s="57"/>
      <c r="AD21" s="7" t="s">
        <v>30</v>
      </c>
      <c r="AE21" s="8" t="s">
        <v>145</v>
      </c>
      <c r="AF21" s="8"/>
      <c r="AG21" s="9"/>
      <c r="AH21" s="21"/>
      <c r="AI21" s="22"/>
    </row>
    <row r="22" spans="2:35" ht="14.25" customHeight="1" x14ac:dyDescent="0.15">
      <c r="B22" s="119"/>
      <c r="C22" s="74"/>
      <c r="D22" s="120"/>
      <c r="E22" s="709" t="s">
        <v>470</v>
      </c>
      <c r="F22" s="651"/>
      <c r="G22" s="651"/>
      <c r="H22" s="651"/>
      <c r="I22" s="651"/>
      <c r="J22" s="651"/>
      <c r="K22" s="710"/>
      <c r="L22" s="96" t="s">
        <v>467</v>
      </c>
      <c r="M22" s="304"/>
      <c r="N22" s="96"/>
      <c r="O22" s="304"/>
      <c r="P22" s="96"/>
      <c r="Q22" s="304"/>
      <c r="R22" s="96"/>
      <c r="S22" s="304"/>
      <c r="T22" s="304"/>
      <c r="U22" s="304"/>
      <c r="V22" s="304"/>
      <c r="W22" s="304"/>
      <c r="X22" s="304"/>
      <c r="Y22" s="304"/>
      <c r="Z22" s="304"/>
      <c r="AA22" s="304"/>
      <c r="AB22" s="304"/>
      <c r="AC22" s="307"/>
      <c r="AD22" s="7" t="s">
        <v>30</v>
      </c>
      <c r="AE22" s="8" t="s">
        <v>146</v>
      </c>
      <c r="AF22" s="8"/>
      <c r="AG22" s="9"/>
      <c r="AH22" s="21"/>
      <c r="AI22" s="22"/>
    </row>
    <row r="23" spans="2:35" ht="14.25" customHeight="1" x14ac:dyDescent="0.15">
      <c r="B23" s="119"/>
      <c r="C23" s="74"/>
      <c r="D23" s="120"/>
      <c r="E23" s="696"/>
      <c r="F23" s="626"/>
      <c r="G23" s="626"/>
      <c r="H23" s="626"/>
      <c r="I23" s="626"/>
      <c r="J23" s="626"/>
      <c r="K23" s="711"/>
      <c r="L23" s="56"/>
      <c r="M23" s="7" t="s">
        <v>28</v>
      </c>
      <c r="N23" s="56" t="s">
        <v>468</v>
      </c>
      <c r="O23" s="60"/>
      <c r="P23" s="56"/>
      <c r="Q23" s="60"/>
      <c r="R23" s="56"/>
      <c r="S23" s="60"/>
      <c r="T23" s="56"/>
      <c r="U23" s="56"/>
      <c r="V23" s="56"/>
      <c r="W23" s="56"/>
      <c r="X23" s="56"/>
      <c r="Y23" s="56"/>
      <c r="Z23" s="56"/>
      <c r="AA23" s="56"/>
      <c r="AB23" s="56"/>
      <c r="AC23" s="57"/>
      <c r="AD23" s="6" t="s">
        <v>30</v>
      </c>
      <c r="AE23" s="8" t="s">
        <v>598</v>
      </c>
      <c r="AF23" s="8"/>
      <c r="AG23" s="9"/>
      <c r="AH23" s="21"/>
      <c r="AI23" s="22"/>
    </row>
    <row r="24" spans="2:35" ht="14.25" customHeight="1" x14ac:dyDescent="0.15">
      <c r="B24" s="119"/>
      <c r="C24" s="74"/>
      <c r="D24" s="120"/>
      <c r="E24" s="696"/>
      <c r="F24" s="626"/>
      <c r="G24" s="626"/>
      <c r="H24" s="626"/>
      <c r="I24" s="626"/>
      <c r="J24" s="626"/>
      <c r="K24" s="711"/>
      <c r="M24" s="7" t="s">
        <v>28</v>
      </c>
      <c r="N24" s="1" t="s">
        <v>469</v>
      </c>
      <c r="O24" s="56"/>
      <c r="Q24" s="56"/>
      <c r="S24" s="56"/>
      <c r="T24" s="56"/>
      <c r="U24" s="56"/>
      <c r="V24" s="56"/>
      <c r="W24" s="56"/>
      <c r="X24" s="56"/>
      <c r="Y24" s="56"/>
      <c r="Z24" s="56"/>
      <c r="AA24" s="56"/>
      <c r="AB24" s="56"/>
      <c r="AC24" s="57"/>
      <c r="AD24" s="6" t="s">
        <v>30</v>
      </c>
      <c r="AE24" s="8"/>
      <c r="AF24" s="8"/>
      <c r="AG24" s="9"/>
      <c r="AH24" s="21"/>
      <c r="AI24" s="22"/>
    </row>
    <row r="25" spans="2:35" ht="3.95" customHeight="1" x14ac:dyDescent="0.15">
      <c r="B25" s="119"/>
      <c r="C25" s="74"/>
      <c r="D25" s="120"/>
      <c r="E25" s="696"/>
      <c r="F25" s="626"/>
      <c r="G25" s="626"/>
      <c r="H25" s="626"/>
      <c r="I25" s="626"/>
      <c r="J25" s="626"/>
      <c r="K25" s="711"/>
      <c r="L25" s="55"/>
      <c r="M25" s="56"/>
      <c r="N25" s="60"/>
      <c r="O25" s="60"/>
      <c r="P25" s="35"/>
      <c r="R25" s="92"/>
      <c r="S25" s="63"/>
      <c r="T25" s="56"/>
      <c r="U25" s="56"/>
      <c r="V25" s="56"/>
      <c r="W25" s="56"/>
      <c r="X25" s="56"/>
      <c r="Y25" s="56"/>
      <c r="Z25" s="56"/>
      <c r="AA25" s="56"/>
      <c r="AB25" s="56"/>
      <c r="AC25" s="57"/>
      <c r="AD25" s="7"/>
      <c r="AE25" s="8"/>
      <c r="AF25" s="8"/>
      <c r="AG25" s="9"/>
      <c r="AH25" s="21"/>
      <c r="AI25" s="22"/>
    </row>
    <row r="26" spans="2:35" ht="20.100000000000001" customHeight="1" x14ac:dyDescent="0.15">
      <c r="B26" s="119"/>
      <c r="C26" s="74"/>
      <c r="D26" s="120"/>
      <c r="E26" s="697" t="s">
        <v>586</v>
      </c>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9"/>
      <c r="AH26" s="131"/>
      <c r="AI26" s="132"/>
    </row>
    <row r="27" spans="2:35" ht="14.25" customHeight="1" x14ac:dyDescent="0.15">
      <c r="B27" s="119"/>
      <c r="C27" s="74"/>
      <c r="D27" s="120"/>
      <c r="E27" s="709" t="s">
        <v>587</v>
      </c>
      <c r="F27" s="651"/>
      <c r="G27" s="651"/>
      <c r="H27" s="651"/>
      <c r="I27" s="651"/>
      <c r="J27" s="651"/>
      <c r="K27" s="710"/>
      <c r="L27" s="20" t="s">
        <v>28</v>
      </c>
      <c r="M27" s="96" t="s">
        <v>588</v>
      </c>
      <c r="N27" s="96"/>
      <c r="O27" s="96"/>
      <c r="P27" s="96"/>
      <c r="Q27" s="96"/>
      <c r="R27" s="96"/>
      <c r="S27" s="96"/>
      <c r="T27" s="96"/>
      <c r="U27" s="96"/>
      <c r="V27" s="96"/>
      <c r="W27" s="96"/>
      <c r="X27" s="96"/>
      <c r="Y27" s="56"/>
      <c r="Z27" s="56"/>
      <c r="AA27" s="56"/>
      <c r="AB27" s="56"/>
      <c r="AC27" s="57"/>
      <c r="AD27" s="7" t="s">
        <v>30</v>
      </c>
      <c r="AE27" s="8" t="s">
        <v>72</v>
      </c>
      <c r="AF27" s="8"/>
      <c r="AG27" s="9"/>
      <c r="AH27" s="21"/>
      <c r="AI27" s="22"/>
    </row>
    <row r="28" spans="2:35" ht="14.25" customHeight="1" x14ac:dyDescent="0.15">
      <c r="B28" s="119"/>
      <c r="C28" s="74"/>
      <c r="D28" s="120"/>
      <c r="E28" s="748"/>
      <c r="F28" s="653"/>
      <c r="G28" s="653"/>
      <c r="H28" s="653"/>
      <c r="I28" s="653"/>
      <c r="J28" s="653"/>
      <c r="K28" s="679"/>
      <c r="L28" s="6" t="s">
        <v>28</v>
      </c>
      <c r="M28" s="56" t="s">
        <v>589</v>
      </c>
      <c r="N28" s="56"/>
      <c r="O28" s="56"/>
      <c r="P28" s="56"/>
      <c r="Q28" s="56"/>
      <c r="R28" s="56"/>
      <c r="S28" s="56"/>
      <c r="T28" s="56"/>
      <c r="U28" s="56"/>
      <c r="V28" s="56"/>
      <c r="W28" s="56"/>
      <c r="X28" s="56"/>
      <c r="Y28" s="56"/>
      <c r="Z28" s="56"/>
      <c r="AA28" s="56"/>
      <c r="AB28" s="56"/>
      <c r="AC28" s="57"/>
      <c r="AD28" s="7" t="s">
        <v>30</v>
      </c>
      <c r="AE28" s="8" t="s">
        <v>144</v>
      </c>
      <c r="AF28" s="8"/>
      <c r="AG28" s="9"/>
      <c r="AH28" s="21"/>
      <c r="AI28" s="22"/>
    </row>
    <row r="29" spans="2:35" ht="14.25" customHeight="1" x14ac:dyDescent="0.15">
      <c r="B29" s="119"/>
      <c r="C29" s="74"/>
      <c r="D29" s="120"/>
      <c r="E29" s="720" t="s">
        <v>590</v>
      </c>
      <c r="F29" s="624"/>
      <c r="G29" s="624"/>
      <c r="H29" s="624"/>
      <c r="I29" s="624"/>
      <c r="J29" s="624"/>
      <c r="K29" s="665"/>
      <c r="L29" s="471" t="s">
        <v>28</v>
      </c>
      <c r="M29" s="472" t="s">
        <v>591</v>
      </c>
      <c r="N29" s="472"/>
      <c r="O29" s="472"/>
      <c r="P29" s="472"/>
      <c r="Q29" s="472"/>
      <c r="R29" s="472"/>
      <c r="S29" s="472"/>
      <c r="T29" s="472"/>
      <c r="U29" s="472"/>
      <c r="V29" s="472"/>
      <c r="W29" s="472"/>
      <c r="X29" s="472"/>
      <c r="Y29" s="71"/>
      <c r="Z29" s="71"/>
      <c r="AA29" s="71"/>
      <c r="AB29" s="71"/>
      <c r="AC29" s="73"/>
      <c r="AD29" s="7" t="s">
        <v>30</v>
      </c>
      <c r="AE29" s="8" t="s">
        <v>145</v>
      </c>
      <c r="AF29" s="8"/>
      <c r="AG29" s="9"/>
      <c r="AH29" s="21"/>
      <c r="AI29" s="22"/>
    </row>
    <row r="30" spans="2:35" ht="14.25" customHeight="1" x14ac:dyDescent="0.15">
      <c r="B30" s="119"/>
      <c r="C30" s="74"/>
      <c r="D30" s="120"/>
      <c r="E30" s="696"/>
      <c r="F30" s="626"/>
      <c r="G30" s="626"/>
      <c r="H30" s="626"/>
      <c r="I30" s="626"/>
      <c r="J30" s="626"/>
      <c r="K30" s="711"/>
      <c r="L30" s="107"/>
      <c r="M30" s="762" t="s">
        <v>592</v>
      </c>
      <c r="N30" s="763"/>
      <c r="O30" s="763"/>
      <c r="P30" s="473" t="s">
        <v>28</v>
      </c>
      <c r="Q30" s="472" t="s">
        <v>593</v>
      </c>
      <c r="R30" s="48"/>
      <c r="S30" s="472"/>
      <c r="T30" s="472"/>
      <c r="U30" s="472"/>
      <c r="V30" s="472"/>
      <c r="W30" s="472"/>
      <c r="X30" s="472"/>
      <c r="Y30" s="472"/>
      <c r="Z30" s="472"/>
      <c r="AA30" s="71"/>
      <c r="AB30" s="71"/>
      <c r="AC30" s="73"/>
      <c r="AD30" s="7" t="s">
        <v>30</v>
      </c>
      <c r="AE30" s="8" t="s">
        <v>146</v>
      </c>
      <c r="AF30" s="8"/>
      <c r="AG30" s="9"/>
      <c r="AH30" s="21"/>
      <c r="AI30" s="22"/>
    </row>
    <row r="31" spans="2:35" ht="14.25" customHeight="1" thickBot="1" x14ac:dyDescent="0.2">
      <c r="B31" s="136"/>
      <c r="C31" s="137"/>
      <c r="D31" s="138"/>
      <c r="E31" s="746"/>
      <c r="F31" s="628"/>
      <c r="G31" s="628"/>
      <c r="H31" s="628"/>
      <c r="I31" s="628"/>
      <c r="J31" s="628"/>
      <c r="K31" s="747"/>
      <c r="L31" s="164"/>
      <c r="M31" s="764"/>
      <c r="N31" s="765"/>
      <c r="O31" s="765"/>
      <c r="P31" s="5" t="s">
        <v>28</v>
      </c>
      <c r="Q31" s="381" t="s">
        <v>594</v>
      </c>
      <c r="R31" s="31"/>
      <c r="S31" s="381"/>
      <c r="T31" s="381"/>
      <c r="U31" s="381"/>
      <c r="V31" s="381"/>
      <c r="W31" s="381"/>
      <c r="X31" s="381"/>
      <c r="Y31" s="381"/>
      <c r="Z31" s="381"/>
      <c r="AA31" s="380"/>
      <c r="AB31" s="380"/>
      <c r="AC31" s="382"/>
      <c r="AD31" s="5" t="s">
        <v>30</v>
      </c>
      <c r="AE31" s="10" t="s">
        <v>598</v>
      </c>
      <c r="AF31" s="10"/>
      <c r="AG31" s="11"/>
      <c r="AH31" s="23"/>
      <c r="AI31" s="24"/>
    </row>
    <row r="32" spans="2:35" ht="14.25" customHeight="1" x14ac:dyDescent="0.15">
      <c r="B32" s="688" t="s">
        <v>128</v>
      </c>
      <c r="C32" s="689"/>
      <c r="D32" s="690"/>
      <c r="E32" s="749" t="s">
        <v>115</v>
      </c>
      <c r="F32" s="750"/>
      <c r="G32" s="750"/>
      <c r="H32" s="750"/>
      <c r="I32" s="750"/>
      <c r="J32" s="750"/>
      <c r="K32" s="751"/>
      <c r="L32" s="44" t="s">
        <v>28</v>
      </c>
      <c r="M32" s="33" t="s">
        <v>256</v>
      </c>
      <c r="N32" s="85"/>
      <c r="O32" s="85"/>
      <c r="P32" s="85"/>
      <c r="Q32" s="86"/>
      <c r="R32" s="86"/>
      <c r="S32" s="86"/>
      <c r="T32" s="86"/>
      <c r="U32" s="86"/>
      <c r="V32" s="86"/>
      <c r="W32" s="86"/>
      <c r="X32" s="86"/>
      <c r="Y32" s="86"/>
      <c r="Z32" s="86"/>
      <c r="AA32" s="86"/>
      <c r="AB32" s="86"/>
      <c r="AC32" s="87"/>
      <c r="AD32" s="2" t="s">
        <v>30</v>
      </c>
      <c r="AE32" s="12"/>
      <c r="AF32" s="12"/>
      <c r="AG32" s="13"/>
      <c r="AH32" s="29"/>
      <c r="AI32" s="30"/>
    </row>
    <row r="33" spans="2:35" ht="14.25" customHeight="1" x14ac:dyDescent="0.15">
      <c r="B33" s="691"/>
      <c r="C33" s="626"/>
      <c r="D33" s="692"/>
      <c r="E33" s="675"/>
      <c r="F33" s="634"/>
      <c r="G33" s="634"/>
      <c r="H33" s="634"/>
      <c r="I33" s="634"/>
      <c r="J33" s="634"/>
      <c r="K33" s="635"/>
      <c r="L33" s="6" t="s">
        <v>28</v>
      </c>
      <c r="M33" s="1" t="s">
        <v>163</v>
      </c>
      <c r="N33" s="63"/>
      <c r="O33" s="63"/>
      <c r="P33" s="63"/>
      <c r="Q33" s="64"/>
      <c r="R33" s="64"/>
      <c r="S33" s="64"/>
      <c r="T33" s="64"/>
      <c r="U33" s="64"/>
      <c r="V33" s="64"/>
      <c r="W33" s="64"/>
      <c r="X33" s="64"/>
      <c r="Y33" s="64"/>
      <c r="Z33" s="64"/>
      <c r="AA33" s="64"/>
      <c r="AB33" s="64"/>
      <c r="AC33" s="80"/>
      <c r="AD33" s="7" t="s">
        <v>30</v>
      </c>
      <c r="AE33" s="8"/>
      <c r="AF33" s="8"/>
      <c r="AG33" s="9"/>
      <c r="AH33" s="21"/>
      <c r="AI33" s="22"/>
    </row>
    <row r="34" spans="2:35" ht="14.25" customHeight="1" x14ac:dyDescent="0.15">
      <c r="B34" s="691"/>
      <c r="C34" s="626"/>
      <c r="D34" s="692"/>
      <c r="E34" s="675"/>
      <c r="F34" s="634"/>
      <c r="G34" s="634"/>
      <c r="H34" s="634"/>
      <c r="I34" s="634"/>
      <c r="J34" s="634"/>
      <c r="K34" s="635"/>
      <c r="L34" s="6" t="s">
        <v>28</v>
      </c>
      <c r="M34" s="1" t="s">
        <v>255</v>
      </c>
      <c r="N34" s="63"/>
      <c r="O34" s="63"/>
      <c r="P34" s="63"/>
      <c r="Q34" s="64"/>
      <c r="R34" s="64"/>
      <c r="S34" s="64"/>
      <c r="T34" s="64"/>
      <c r="U34" s="64"/>
      <c r="V34" s="64"/>
      <c r="W34" s="64"/>
      <c r="X34" s="64"/>
      <c r="Y34" s="64"/>
      <c r="Z34" s="64"/>
      <c r="AA34" s="64"/>
      <c r="AB34" s="64"/>
      <c r="AC34" s="80"/>
      <c r="AD34" s="7" t="s">
        <v>30</v>
      </c>
      <c r="AE34" s="8"/>
      <c r="AF34" s="8"/>
      <c r="AG34" s="9"/>
      <c r="AH34" s="21"/>
      <c r="AI34" s="22"/>
    </row>
    <row r="35" spans="2:35" ht="14.25" customHeight="1" x14ac:dyDescent="0.15">
      <c r="B35" s="691"/>
      <c r="C35" s="626"/>
      <c r="D35" s="692"/>
      <c r="E35" s="660"/>
      <c r="F35" s="636"/>
      <c r="G35" s="636"/>
      <c r="H35" s="636"/>
      <c r="I35" s="636"/>
      <c r="J35" s="636"/>
      <c r="K35" s="637"/>
      <c r="L35" s="474"/>
      <c r="M35" s="130"/>
      <c r="N35" s="130"/>
      <c r="O35" s="130"/>
      <c r="P35" s="130"/>
      <c r="Q35" s="130"/>
      <c r="R35" s="130"/>
      <c r="S35" s="130"/>
      <c r="T35" s="130"/>
      <c r="U35" s="130"/>
      <c r="V35" s="130"/>
      <c r="W35" s="130"/>
      <c r="X35" s="130"/>
      <c r="Y35" s="130"/>
      <c r="Z35" s="130"/>
      <c r="AA35" s="130"/>
      <c r="AB35" s="130"/>
      <c r="AC35" s="130"/>
      <c r="AD35" s="389" t="s">
        <v>30</v>
      </c>
      <c r="AE35" s="8"/>
      <c r="AF35" s="8"/>
      <c r="AG35" s="9"/>
      <c r="AH35" s="21"/>
      <c r="AI35" s="22"/>
    </row>
    <row r="36" spans="2:35" ht="20.100000000000001" customHeight="1" x14ac:dyDescent="0.15">
      <c r="B36" s="691"/>
      <c r="C36" s="626"/>
      <c r="D36" s="692"/>
      <c r="E36" s="706" t="s">
        <v>116</v>
      </c>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8"/>
      <c r="AH36" s="131"/>
      <c r="AI36" s="132"/>
    </row>
    <row r="37" spans="2:35" ht="14.1" customHeight="1" x14ac:dyDescent="0.15">
      <c r="B37" s="691"/>
      <c r="C37" s="626"/>
      <c r="D37" s="692"/>
      <c r="E37" s="141"/>
      <c r="F37" s="142"/>
      <c r="G37" s="142"/>
      <c r="H37" s="142"/>
      <c r="I37" s="142"/>
      <c r="J37" s="142"/>
      <c r="K37" s="142"/>
      <c r="L37" s="55" t="s">
        <v>86</v>
      </c>
      <c r="M37" s="1" t="s">
        <v>121</v>
      </c>
      <c r="N37" s="56"/>
      <c r="O37" s="56"/>
      <c r="P37" s="56"/>
      <c r="Q37" s="56"/>
      <c r="R37" s="56"/>
      <c r="S37" s="56"/>
      <c r="T37" s="56"/>
      <c r="U37" s="56"/>
      <c r="V37" s="88"/>
      <c r="W37" s="89"/>
      <c r="X37" s="89"/>
      <c r="Y37" s="89"/>
      <c r="Z37" s="89"/>
      <c r="AA37" s="89"/>
      <c r="AB37" s="89"/>
      <c r="AC37" s="94"/>
      <c r="AD37" s="7" t="s">
        <v>30</v>
      </c>
      <c r="AE37" s="8" t="s">
        <v>143</v>
      </c>
      <c r="AF37" s="8"/>
      <c r="AG37" s="9"/>
      <c r="AH37" s="21"/>
      <c r="AI37" s="22"/>
    </row>
    <row r="38" spans="2:35" ht="14.1" customHeight="1" x14ac:dyDescent="0.15">
      <c r="B38" s="119"/>
      <c r="C38" s="74"/>
      <c r="D38" s="120"/>
      <c r="E38" s="141"/>
      <c r="F38" s="142"/>
      <c r="G38" s="142"/>
      <c r="H38" s="142"/>
      <c r="I38" s="142"/>
      <c r="J38" s="142"/>
      <c r="K38" s="142"/>
      <c r="L38" s="55" t="s">
        <v>86</v>
      </c>
      <c r="M38" s="56" t="s">
        <v>122</v>
      </c>
      <c r="N38" s="56"/>
      <c r="O38" s="56"/>
      <c r="P38" s="56"/>
      <c r="Q38" s="56"/>
      <c r="R38" s="56"/>
      <c r="S38" s="56"/>
      <c r="T38" s="56"/>
      <c r="U38" s="56"/>
      <c r="V38" s="88"/>
      <c r="W38" s="89"/>
      <c r="X38" s="89"/>
      <c r="Y38" s="89"/>
      <c r="Z38" s="89"/>
      <c r="AA38" s="89"/>
      <c r="AB38" s="89"/>
      <c r="AC38" s="94"/>
      <c r="AD38" s="7" t="s">
        <v>30</v>
      </c>
      <c r="AE38" s="8"/>
      <c r="AF38" s="8"/>
      <c r="AG38" s="9"/>
      <c r="AH38" s="21"/>
      <c r="AI38" s="22"/>
    </row>
    <row r="39" spans="2:35" ht="14.1" customHeight="1" x14ac:dyDescent="0.15">
      <c r="B39" s="119"/>
      <c r="C39" s="74"/>
      <c r="D39" s="120"/>
      <c r="E39" s="141"/>
      <c r="F39" s="142"/>
      <c r="G39" s="142"/>
      <c r="H39" s="142"/>
      <c r="I39" s="142"/>
      <c r="J39" s="142"/>
      <c r="K39" s="142"/>
      <c r="L39" s="49"/>
      <c r="M39" s="42" t="str">
        <f>IF(L32="■","■","□")</f>
        <v>□</v>
      </c>
      <c r="N39" s="50" t="s">
        <v>123</v>
      </c>
      <c r="O39" s="50"/>
      <c r="P39" s="50"/>
      <c r="Q39" s="50"/>
      <c r="R39" s="50"/>
      <c r="S39" s="50"/>
      <c r="T39" s="50"/>
      <c r="U39" s="50"/>
      <c r="V39" s="90"/>
      <c r="W39" s="91"/>
      <c r="X39" s="91"/>
      <c r="Y39" s="91"/>
      <c r="Z39" s="91"/>
      <c r="AA39" s="91"/>
      <c r="AB39" s="91"/>
      <c r="AC39" s="95"/>
      <c r="AD39" s="7" t="s">
        <v>30</v>
      </c>
      <c r="AE39" s="8"/>
      <c r="AF39" s="8"/>
      <c r="AG39" s="9"/>
      <c r="AH39" s="21"/>
      <c r="AI39" s="22"/>
    </row>
    <row r="40" spans="2:35" ht="14.1" customHeight="1" x14ac:dyDescent="0.15">
      <c r="B40" s="119"/>
      <c r="C40" s="74"/>
      <c r="D40" s="120"/>
      <c r="E40" s="141"/>
      <c r="F40" s="142"/>
      <c r="G40" s="142"/>
      <c r="H40" s="142"/>
      <c r="I40" s="142"/>
      <c r="J40" s="142"/>
      <c r="K40" s="142"/>
      <c r="L40" s="55" t="s">
        <v>86</v>
      </c>
      <c r="M40" s="1" t="s">
        <v>126</v>
      </c>
      <c r="N40" s="60"/>
      <c r="O40" s="89"/>
      <c r="P40" s="89"/>
      <c r="Q40" s="89"/>
      <c r="R40" s="63"/>
      <c r="U40" s="56"/>
      <c r="V40" s="60"/>
      <c r="W40" s="60"/>
      <c r="X40" s="89"/>
      <c r="Y40" s="92"/>
      <c r="Z40" s="92"/>
      <c r="AA40" s="63"/>
      <c r="AC40" s="57"/>
      <c r="AD40" s="7" t="s">
        <v>30</v>
      </c>
      <c r="AE40" s="8"/>
      <c r="AF40" s="8"/>
      <c r="AG40" s="9"/>
      <c r="AH40" s="21"/>
      <c r="AI40" s="22"/>
    </row>
    <row r="41" spans="2:35" ht="14.1" customHeight="1" x14ac:dyDescent="0.15">
      <c r="B41" s="119"/>
      <c r="C41" s="74"/>
      <c r="D41" s="120"/>
      <c r="E41" s="141"/>
      <c r="F41" s="142"/>
      <c r="G41" s="142"/>
      <c r="H41" s="142"/>
      <c r="I41" s="142"/>
      <c r="J41" s="142"/>
      <c r="K41" s="142"/>
      <c r="L41" s="62"/>
      <c r="M41" s="143" t="str">
        <f>IF(L32="■","■","□")</f>
        <v>□</v>
      </c>
      <c r="N41" s="1" t="s">
        <v>158</v>
      </c>
      <c r="O41" s="89"/>
      <c r="P41" s="89"/>
      <c r="Q41" s="63"/>
      <c r="T41" s="56"/>
      <c r="U41" s="56"/>
      <c r="V41" s="56"/>
      <c r="W41" s="60"/>
      <c r="X41" s="60"/>
      <c r="Y41" s="89"/>
      <c r="Z41" s="59"/>
      <c r="AA41" s="63"/>
      <c r="AC41" s="57"/>
      <c r="AD41" s="7" t="s">
        <v>30</v>
      </c>
      <c r="AE41" s="8"/>
      <c r="AF41" s="8"/>
      <c r="AG41" s="9"/>
      <c r="AH41" s="21"/>
      <c r="AI41" s="22"/>
    </row>
    <row r="42" spans="2:35" ht="14.1" customHeight="1" x14ac:dyDescent="0.15">
      <c r="B42" s="144"/>
      <c r="C42" s="145"/>
      <c r="D42" s="146"/>
      <c r="E42" s="664" t="s">
        <v>16</v>
      </c>
      <c r="F42" s="632"/>
      <c r="G42" s="633"/>
      <c r="H42" s="651" t="s">
        <v>51</v>
      </c>
      <c r="I42" s="651"/>
      <c r="J42" s="651"/>
      <c r="K42" s="651"/>
      <c r="L42" s="147" t="s">
        <v>35</v>
      </c>
      <c r="M42" s="96"/>
      <c r="N42" s="96"/>
      <c r="O42" s="96"/>
      <c r="P42" s="96"/>
      <c r="Q42" s="96"/>
      <c r="R42" s="96"/>
      <c r="S42" s="96"/>
      <c r="T42" s="148"/>
      <c r="U42" s="96"/>
      <c r="V42" s="96"/>
      <c r="W42" s="96"/>
      <c r="X42" s="96"/>
      <c r="Y42" s="96"/>
      <c r="Z42" s="96"/>
      <c r="AA42" s="96"/>
      <c r="AB42" s="96"/>
      <c r="AC42" s="149"/>
      <c r="AD42" s="19" t="s">
        <v>28</v>
      </c>
      <c r="AE42" s="17" t="s">
        <v>38</v>
      </c>
      <c r="AF42" s="17"/>
      <c r="AG42" s="18"/>
      <c r="AH42" s="25"/>
      <c r="AI42" s="26"/>
    </row>
    <row r="43" spans="2:35" ht="14.1" customHeight="1" x14ac:dyDescent="0.15">
      <c r="B43" s="144"/>
      <c r="C43" s="145"/>
      <c r="D43" s="146"/>
      <c r="E43" s="675"/>
      <c r="F43" s="634"/>
      <c r="G43" s="635"/>
      <c r="H43" s="626"/>
      <c r="I43" s="626"/>
      <c r="J43" s="626"/>
      <c r="K43" s="626"/>
      <c r="L43" s="107"/>
      <c r="M43" s="1" t="s">
        <v>36</v>
      </c>
      <c r="T43" s="150"/>
      <c r="AC43" s="45"/>
      <c r="AD43" s="7" t="s">
        <v>28</v>
      </c>
      <c r="AE43" s="8" t="s">
        <v>39</v>
      </c>
      <c r="AF43" s="8"/>
      <c r="AG43" s="9"/>
      <c r="AH43" s="21"/>
      <c r="AI43" s="22"/>
    </row>
    <row r="44" spans="2:35" ht="14.1" customHeight="1" x14ac:dyDescent="0.15">
      <c r="B44" s="144"/>
      <c r="C44" s="145"/>
      <c r="D44" s="146"/>
      <c r="E44" s="675"/>
      <c r="F44" s="634"/>
      <c r="G44" s="635"/>
      <c r="H44" s="626"/>
      <c r="I44" s="626"/>
      <c r="J44" s="626"/>
      <c r="K44" s="626"/>
      <c r="L44" s="107"/>
      <c r="M44" s="1" t="s">
        <v>37</v>
      </c>
      <c r="N44" s="151"/>
      <c r="T44" s="150"/>
      <c r="AC44" s="45"/>
      <c r="AD44" s="7" t="s">
        <v>28</v>
      </c>
      <c r="AE44" s="8"/>
      <c r="AF44" s="8"/>
      <c r="AG44" s="9"/>
      <c r="AH44" s="21"/>
      <c r="AI44" s="22"/>
    </row>
    <row r="45" spans="2:35" ht="14.1" customHeight="1" x14ac:dyDescent="0.15">
      <c r="B45" s="680"/>
      <c r="C45" s="681"/>
      <c r="D45" s="682"/>
      <c r="E45" s="660"/>
      <c r="F45" s="636"/>
      <c r="G45" s="637"/>
      <c r="H45" s="667"/>
      <c r="I45" s="667"/>
      <c r="J45" s="667"/>
      <c r="K45" s="667"/>
      <c r="L45" s="152"/>
      <c r="M45" s="40" t="str">
        <f>IF(L32="■","■","□")</f>
        <v>□</v>
      </c>
      <c r="N45" s="97" t="s">
        <v>57</v>
      </c>
      <c r="O45" s="97"/>
      <c r="P45" s="97"/>
      <c r="Q45" s="97"/>
      <c r="R45" s="97"/>
      <c r="S45" s="97"/>
      <c r="T45" s="97"/>
      <c r="U45" s="97"/>
      <c r="V45" s="97"/>
      <c r="W45" s="97"/>
      <c r="X45" s="97"/>
      <c r="Y45" s="97"/>
      <c r="Z45" s="97"/>
      <c r="AA45" s="97"/>
      <c r="AB45" s="97"/>
      <c r="AC45" s="153"/>
      <c r="AD45" s="14" t="s">
        <v>30</v>
      </c>
      <c r="AE45" s="15"/>
      <c r="AF45" s="15"/>
      <c r="AG45" s="16"/>
      <c r="AH45" s="27"/>
      <c r="AI45" s="28"/>
    </row>
    <row r="46" spans="2:35" ht="14.1" customHeight="1" x14ac:dyDescent="0.15">
      <c r="B46" s="119"/>
      <c r="C46" s="74"/>
      <c r="D46" s="629" t="s">
        <v>40</v>
      </c>
      <c r="E46" s="651" t="s">
        <v>67</v>
      </c>
      <c r="F46" s="632"/>
      <c r="G46" s="632"/>
      <c r="H46" s="632"/>
      <c r="I46" s="632"/>
      <c r="J46" s="632"/>
      <c r="K46" s="632"/>
      <c r="L46" s="36" t="str">
        <f>IF(L32="■","■","□")</f>
        <v>□</v>
      </c>
      <c r="M46" s="1" t="s">
        <v>123</v>
      </c>
      <c r="AC46" s="45"/>
      <c r="AD46" s="7" t="s">
        <v>28</v>
      </c>
      <c r="AE46" s="17" t="s">
        <v>33</v>
      </c>
      <c r="AF46" s="17"/>
      <c r="AG46" s="18"/>
      <c r="AH46" s="25"/>
      <c r="AI46" s="26"/>
    </row>
    <row r="47" spans="2:35" ht="14.1" customHeight="1" x14ac:dyDescent="0.15">
      <c r="B47" s="119"/>
      <c r="C47" s="74"/>
      <c r="D47" s="630"/>
      <c r="E47" s="648"/>
      <c r="F47" s="648"/>
      <c r="G47" s="648"/>
      <c r="H47" s="648"/>
      <c r="I47" s="648"/>
      <c r="J47" s="648"/>
      <c r="K47" s="648"/>
      <c r="L47" s="154"/>
      <c r="M47" s="34"/>
      <c r="N47" s="34"/>
      <c r="O47" s="112"/>
      <c r="P47" s="34"/>
      <c r="Q47" s="34"/>
      <c r="R47" s="34"/>
      <c r="S47" s="34"/>
      <c r="T47" s="34"/>
      <c r="U47" s="34"/>
      <c r="V47" s="34"/>
      <c r="W47" s="34"/>
      <c r="X47" s="34"/>
      <c r="Y47" s="34"/>
      <c r="Z47" s="34"/>
      <c r="AA47" s="34"/>
      <c r="AB47" s="34"/>
      <c r="AC47" s="43"/>
      <c r="AD47" s="7" t="s">
        <v>28</v>
      </c>
      <c r="AE47" s="8" t="s">
        <v>58</v>
      </c>
      <c r="AF47" s="8"/>
      <c r="AG47" s="9"/>
      <c r="AH47" s="21"/>
      <c r="AI47" s="22"/>
    </row>
    <row r="48" spans="2:35" ht="14.1" customHeight="1" x14ac:dyDescent="0.15">
      <c r="B48" s="119"/>
      <c r="C48" s="74"/>
      <c r="D48" s="630"/>
      <c r="E48" s="654" t="s">
        <v>19</v>
      </c>
      <c r="F48" s="655"/>
      <c r="G48" s="656"/>
      <c r="H48" s="623" t="s">
        <v>20</v>
      </c>
      <c r="I48" s="624"/>
      <c r="J48" s="624"/>
      <c r="K48" s="665"/>
      <c r="L48" s="36" t="str">
        <f>IF(L32="■","■","□")</f>
        <v>□</v>
      </c>
      <c r="M48" s="1" t="s">
        <v>61</v>
      </c>
      <c r="S48" s="35"/>
      <c r="V48" s="35"/>
      <c r="AC48" s="45"/>
      <c r="AD48" s="6" t="s">
        <v>28</v>
      </c>
      <c r="AE48" s="8" t="s">
        <v>59</v>
      </c>
      <c r="AF48" s="8"/>
      <c r="AG48" s="9"/>
      <c r="AH48" s="21"/>
      <c r="AI48" s="22"/>
    </row>
    <row r="49" spans="2:35" ht="14.1" customHeight="1" x14ac:dyDescent="0.15">
      <c r="B49" s="119"/>
      <c r="C49" s="74"/>
      <c r="D49" s="630"/>
      <c r="E49" s="670"/>
      <c r="F49" s="671"/>
      <c r="G49" s="678"/>
      <c r="H49" s="652"/>
      <c r="I49" s="653"/>
      <c r="J49" s="653"/>
      <c r="K49" s="679"/>
      <c r="L49" s="154"/>
      <c r="M49" s="34"/>
      <c r="N49" s="34"/>
      <c r="O49" s="34"/>
      <c r="P49" s="34"/>
      <c r="Q49" s="34"/>
      <c r="R49" s="34"/>
      <c r="S49" s="34"/>
      <c r="T49" s="34"/>
      <c r="U49" s="34"/>
      <c r="V49" s="34"/>
      <c r="W49" s="34"/>
      <c r="X49" s="34"/>
      <c r="Y49" s="34"/>
      <c r="Z49" s="34"/>
      <c r="AA49" s="34"/>
      <c r="AB49" s="34"/>
      <c r="AC49" s="43"/>
      <c r="AD49" s="6" t="s">
        <v>28</v>
      </c>
      <c r="AE49" s="8" t="s">
        <v>60</v>
      </c>
      <c r="AF49" s="8"/>
      <c r="AG49" s="9"/>
      <c r="AH49" s="21"/>
      <c r="AI49" s="22"/>
    </row>
    <row r="50" spans="2:35" ht="14.1" customHeight="1" x14ac:dyDescent="0.15">
      <c r="B50" s="119"/>
      <c r="C50" s="74"/>
      <c r="D50" s="630"/>
      <c r="E50" s="654" t="s">
        <v>17</v>
      </c>
      <c r="F50" s="655"/>
      <c r="G50" s="656"/>
      <c r="H50" s="684" t="s">
        <v>45</v>
      </c>
      <c r="I50" s="685"/>
      <c r="J50" s="685"/>
      <c r="K50" s="685"/>
      <c r="L50" s="36" t="str">
        <f>IF(L32="■","■","□")</f>
        <v>□</v>
      </c>
      <c r="M50" s="1" t="s">
        <v>61</v>
      </c>
      <c r="AC50" s="45"/>
      <c r="AD50" s="7" t="s">
        <v>28</v>
      </c>
      <c r="AE50" s="8"/>
      <c r="AF50" s="8"/>
      <c r="AG50" s="9"/>
      <c r="AH50" s="21"/>
      <c r="AI50" s="22"/>
    </row>
    <row r="51" spans="2:35" ht="14.1" customHeight="1" x14ac:dyDescent="0.15">
      <c r="B51" s="119"/>
      <c r="C51" s="74"/>
      <c r="D51" s="630"/>
      <c r="E51" s="657"/>
      <c r="F51" s="658"/>
      <c r="G51" s="659"/>
      <c r="H51" s="686"/>
      <c r="I51" s="687"/>
      <c r="J51" s="687"/>
      <c r="K51" s="687"/>
      <c r="L51" s="36"/>
      <c r="P51" s="46"/>
      <c r="AC51" s="47"/>
      <c r="AD51" s="7" t="s">
        <v>28</v>
      </c>
      <c r="AE51" s="8"/>
      <c r="AF51" s="8"/>
      <c r="AG51" s="9"/>
      <c r="AH51" s="21"/>
      <c r="AI51" s="22"/>
    </row>
    <row r="52" spans="2:35" ht="14.1" customHeight="1" x14ac:dyDescent="0.15">
      <c r="B52" s="119"/>
      <c r="C52" s="74"/>
      <c r="D52" s="630"/>
      <c r="E52" s="657"/>
      <c r="F52" s="658"/>
      <c r="G52" s="659"/>
      <c r="H52" s="686"/>
      <c r="I52" s="687"/>
      <c r="J52" s="687"/>
      <c r="K52" s="687"/>
      <c r="L52" s="107"/>
      <c r="AC52" s="45"/>
      <c r="AD52" s="7" t="s">
        <v>28</v>
      </c>
      <c r="AE52" s="8"/>
      <c r="AF52" s="8"/>
      <c r="AG52" s="9"/>
      <c r="AH52" s="21"/>
      <c r="AI52" s="22"/>
    </row>
    <row r="53" spans="2:35" ht="14.1" customHeight="1" x14ac:dyDescent="0.15">
      <c r="B53" s="155"/>
      <c r="C53" s="128"/>
      <c r="D53" s="629" t="s">
        <v>41</v>
      </c>
      <c r="E53" s="657" t="s">
        <v>18</v>
      </c>
      <c r="F53" s="658"/>
      <c r="G53" s="659"/>
      <c r="H53" s="669" t="s">
        <v>152</v>
      </c>
      <c r="I53" s="658"/>
      <c r="J53" s="658"/>
      <c r="K53" s="661"/>
      <c r="L53" s="156" t="str">
        <f>IF(L32="■","■","□")</f>
        <v>□</v>
      </c>
      <c r="M53" s="96" t="s">
        <v>61</v>
      </c>
      <c r="N53" s="96"/>
      <c r="O53" s="96"/>
      <c r="P53" s="96"/>
      <c r="Q53" s="96"/>
      <c r="R53" s="96"/>
      <c r="S53" s="96"/>
      <c r="T53" s="96"/>
      <c r="U53" s="96"/>
      <c r="V53" s="96"/>
      <c r="W53" s="96"/>
      <c r="X53" s="96"/>
      <c r="Y53" s="96"/>
      <c r="Z53" s="96"/>
      <c r="AA53" s="96"/>
      <c r="AB53" s="96"/>
      <c r="AC53" s="149"/>
      <c r="AD53" s="19" t="s">
        <v>28</v>
      </c>
      <c r="AE53" s="17" t="s">
        <v>33</v>
      </c>
      <c r="AF53" s="17"/>
      <c r="AG53" s="18"/>
      <c r="AH53" s="25"/>
      <c r="AI53" s="26"/>
    </row>
    <row r="54" spans="2:35" ht="14.1" customHeight="1" x14ac:dyDescent="0.15">
      <c r="B54" s="155"/>
      <c r="C54" s="128"/>
      <c r="D54" s="630"/>
      <c r="E54" s="670"/>
      <c r="F54" s="671"/>
      <c r="G54" s="678"/>
      <c r="H54" s="670"/>
      <c r="I54" s="671"/>
      <c r="J54" s="671"/>
      <c r="K54" s="672"/>
      <c r="L54" s="37"/>
      <c r="M54" s="34"/>
      <c r="N54" s="34"/>
      <c r="O54" s="34"/>
      <c r="P54" s="34"/>
      <c r="Q54" s="34"/>
      <c r="R54" s="34"/>
      <c r="S54" s="34"/>
      <c r="T54" s="34"/>
      <c r="U54" s="34"/>
      <c r="V54" s="34"/>
      <c r="W54" s="34"/>
      <c r="X54" s="34"/>
      <c r="Y54" s="34"/>
      <c r="Z54" s="34"/>
      <c r="AA54" s="34"/>
      <c r="AB54" s="34"/>
      <c r="AC54" s="43"/>
      <c r="AD54" s="7" t="s">
        <v>28</v>
      </c>
      <c r="AE54" s="8" t="s">
        <v>58</v>
      </c>
      <c r="AF54" s="8"/>
      <c r="AG54" s="9"/>
      <c r="AH54" s="21"/>
      <c r="AI54" s="22"/>
    </row>
    <row r="55" spans="2:35" ht="14.1" customHeight="1" x14ac:dyDescent="0.15">
      <c r="B55" s="157"/>
      <c r="D55" s="630"/>
      <c r="E55" s="654" t="s">
        <v>21</v>
      </c>
      <c r="F55" s="655"/>
      <c r="G55" s="656"/>
      <c r="H55" s="676" t="s">
        <v>153</v>
      </c>
      <c r="I55" s="655"/>
      <c r="J55" s="655"/>
      <c r="K55" s="660"/>
      <c r="L55" s="36" t="str">
        <f>IF(L32="■","■","□")</f>
        <v>□</v>
      </c>
      <c r="M55" s="1" t="s">
        <v>61</v>
      </c>
      <c r="AC55" s="45"/>
      <c r="AD55" s="7" t="s">
        <v>28</v>
      </c>
      <c r="AE55" s="8" t="s">
        <v>59</v>
      </c>
      <c r="AF55" s="8"/>
      <c r="AG55" s="9"/>
      <c r="AH55" s="21"/>
      <c r="AI55" s="22"/>
    </row>
    <row r="56" spans="2:35" ht="14.1" customHeight="1" x14ac:dyDescent="0.15">
      <c r="B56" s="157"/>
      <c r="D56" s="631"/>
      <c r="E56" s="657"/>
      <c r="F56" s="658"/>
      <c r="G56" s="659"/>
      <c r="H56" s="657"/>
      <c r="I56" s="658"/>
      <c r="J56" s="658"/>
      <c r="K56" s="661"/>
      <c r="L56" s="38"/>
      <c r="M56" s="97"/>
      <c r="N56" s="97"/>
      <c r="O56" s="97"/>
      <c r="P56" s="97"/>
      <c r="Q56" s="97"/>
      <c r="R56" s="97"/>
      <c r="S56" s="97"/>
      <c r="T56" s="97"/>
      <c r="U56" s="97"/>
      <c r="V56" s="97"/>
      <c r="W56" s="97"/>
      <c r="X56" s="97"/>
      <c r="Y56" s="97"/>
      <c r="Z56" s="97"/>
      <c r="AA56" s="97"/>
      <c r="AB56" s="97"/>
      <c r="AC56" s="153"/>
      <c r="AD56" s="14" t="s">
        <v>30</v>
      </c>
      <c r="AE56" s="15"/>
      <c r="AF56" s="15"/>
      <c r="AG56" s="16"/>
      <c r="AH56" s="27"/>
      <c r="AI56" s="28"/>
    </row>
    <row r="57" spans="2:35" ht="14.1" customHeight="1" x14ac:dyDescent="0.15">
      <c r="B57" s="157"/>
      <c r="D57" s="629" t="s">
        <v>42</v>
      </c>
      <c r="E57" s="654" t="s">
        <v>22</v>
      </c>
      <c r="F57" s="655"/>
      <c r="G57" s="656"/>
      <c r="H57" s="654" t="s">
        <v>23</v>
      </c>
      <c r="I57" s="655"/>
      <c r="J57" s="655"/>
      <c r="K57" s="660"/>
      <c r="L57" s="156" t="str">
        <f>IF(L32="■","■","□")</f>
        <v>□</v>
      </c>
      <c r="M57" s="96" t="s">
        <v>61</v>
      </c>
      <c r="N57" s="96"/>
      <c r="O57" s="96"/>
      <c r="P57" s="96"/>
      <c r="Q57" s="96"/>
      <c r="R57" s="96"/>
      <c r="S57" s="96"/>
      <c r="T57" s="96"/>
      <c r="U57" s="96"/>
      <c r="V57" s="96"/>
      <c r="W57" s="96"/>
      <c r="X57" s="96"/>
      <c r="Y57" s="96"/>
      <c r="AC57" s="45"/>
      <c r="AD57" s="19" t="s">
        <v>28</v>
      </c>
      <c r="AE57" s="17" t="s">
        <v>33</v>
      </c>
      <c r="AF57" s="17"/>
      <c r="AG57" s="18"/>
      <c r="AH57" s="21"/>
      <c r="AI57" s="22"/>
    </row>
    <row r="58" spans="2:35" ht="14.1" customHeight="1" x14ac:dyDescent="0.15">
      <c r="B58" s="157"/>
      <c r="D58" s="630"/>
      <c r="E58" s="673"/>
      <c r="F58" s="674"/>
      <c r="G58" s="677"/>
      <c r="H58" s="673"/>
      <c r="I58" s="674"/>
      <c r="J58" s="674"/>
      <c r="K58" s="675"/>
      <c r="L58" s="36"/>
      <c r="AC58" s="45"/>
      <c r="AD58" s="7" t="s">
        <v>28</v>
      </c>
      <c r="AE58" s="8" t="s">
        <v>58</v>
      </c>
      <c r="AF58" s="8"/>
      <c r="AG58" s="9"/>
      <c r="AH58" s="21"/>
      <c r="AI58" s="22"/>
    </row>
    <row r="59" spans="2:35" ht="14.1" customHeight="1" x14ac:dyDescent="0.15">
      <c r="B59" s="157"/>
      <c r="D59" s="630"/>
      <c r="E59" s="641" t="s">
        <v>24</v>
      </c>
      <c r="F59" s="642"/>
      <c r="G59" s="643"/>
      <c r="H59" s="623" t="s">
        <v>154</v>
      </c>
      <c r="I59" s="624"/>
      <c r="J59" s="624"/>
      <c r="K59" s="665"/>
      <c r="L59" s="158" t="str">
        <f>IF(L32="■","■","□")</f>
        <v>□</v>
      </c>
      <c r="M59" s="48" t="s">
        <v>61</v>
      </c>
      <c r="N59" s="48"/>
      <c r="O59" s="48"/>
      <c r="P59" s="48"/>
      <c r="Q59" s="48"/>
      <c r="R59" s="48"/>
      <c r="S59" s="39"/>
      <c r="T59" s="48"/>
      <c r="U59" s="48"/>
      <c r="V59" s="39"/>
      <c r="W59" s="48"/>
      <c r="X59" s="48"/>
      <c r="Y59" s="48"/>
      <c r="Z59" s="48"/>
      <c r="AA59" s="48"/>
      <c r="AB59" s="48"/>
      <c r="AC59" s="159"/>
      <c r="AD59" s="7" t="s">
        <v>28</v>
      </c>
      <c r="AE59" s="8" t="s">
        <v>59</v>
      </c>
      <c r="AF59" s="8"/>
      <c r="AG59" s="9"/>
      <c r="AH59" s="21"/>
      <c r="AI59" s="22"/>
    </row>
    <row r="60" spans="2:35" ht="14.1" customHeight="1" x14ac:dyDescent="0.15">
      <c r="B60" s="157"/>
      <c r="D60" s="631"/>
      <c r="E60" s="644"/>
      <c r="F60" s="636"/>
      <c r="G60" s="637"/>
      <c r="H60" s="666"/>
      <c r="I60" s="667"/>
      <c r="J60" s="667"/>
      <c r="K60" s="668"/>
      <c r="L60" s="38"/>
      <c r="M60" s="97"/>
      <c r="N60" s="97"/>
      <c r="O60" s="97"/>
      <c r="P60" s="97"/>
      <c r="Q60" s="97"/>
      <c r="R60" s="97"/>
      <c r="S60" s="40"/>
      <c r="T60" s="97"/>
      <c r="U60" s="97"/>
      <c r="V60" s="40"/>
      <c r="W60" s="97"/>
      <c r="X60" s="97"/>
      <c r="Y60" s="97"/>
      <c r="Z60" s="97"/>
      <c r="AA60" s="97"/>
      <c r="AB60" s="97"/>
      <c r="AC60" s="153"/>
      <c r="AD60" s="7" t="s">
        <v>28</v>
      </c>
      <c r="AE60" s="8"/>
      <c r="AF60" s="8"/>
      <c r="AG60" s="9"/>
      <c r="AH60" s="21"/>
      <c r="AI60" s="22"/>
    </row>
    <row r="61" spans="2:35" ht="14.1" customHeight="1" x14ac:dyDescent="0.15">
      <c r="B61" s="157"/>
      <c r="D61" s="629" t="s">
        <v>43</v>
      </c>
      <c r="E61" s="645" t="s">
        <v>25</v>
      </c>
      <c r="F61" s="632"/>
      <c r="G61" s="633"/>
      <c r="H61" s="632" t="s">
        <v>26</v>
      </c>
      <c r="I61" s="632"/>
      <c r="J61" s="632"/>
      <c r="K61" s="632"/>
      <c r="L61" s="156" t="str">
        <f>IF(L32="■","■","□")</f>
        <v>□</v>
      </c>
      <c r="M61" s="96" t="s">
        <v>61</v>
      </c>
      <c r="N61" s="124"/>
      <c r="O61" s="124"/>
      <c r="P61" s="124"/>
      <c r="Q61" s="124"/>
      <c r="R61" s="124"/>
      <c r="S61" s="41"/>
      <c r="T61" s="96"/>
      <c r="U61" s="124"/>
      <c r="V61" s="124"/>
      <c r="W61" s="124"/>
      <c r="X61" s="124"/>
      <c r="Y61" s="124"/>
      <c r="Z61" s="124"/>
      <c r="AA61" s="124"/>
      <c r="AB61" s="124"/>
      <c r="AC61" s="149"/>
      <c r="AD61" s="19" t="s">
        <v>28</v>
      </c>
      <c r="AE61" s="17" t="s">
        <v>33</v>
      </c>
      <c r="AF61" s="17"/>
      <c r="AG61" s="18"/>
      <c r="AH61" s="25"/>
      <c r="AI61" s="26"/>
    </row>
    <row r="62" spans="2:35" ht="14.1" customHeight="1" x14ac:dyDescent="0.15">
      <c r="B62" s="157"/>
      <c r="D62" s="630"/>
      <c r="E62" s="646"/>
      <c r="F62" s="634"/>
      <c r="G62" s="635"/>
      <c r="H62" s="648"/>
      <c r="I62" s="648"/>
      <c r="J62" s="648"/>
      <c r="K62" s="648"/>
      <c r="L62" s="37"/>
      <c r="M62" s="34"/>
      <c r="N62" s="160"/>
      <c r="O62" s="160"/>
      <c r="P62" s="160"/>
      <c r="Q62" s="160"/>
      <c r="R62" s="160"/>
      <c r="S62" s="160"/>
      <c r="T62" s="160"/>
      <c r="U62" s="160"/>
      <c r="V62" s="160"/>
      <c r="W62" s="160"/>
      <c r="X62" s="160"/>
      <c r="Y62" s="160"/>
      <c r="Z62" s="160"/>
      <c r="AA62" s="160"/>
      <c r="AB62" s="160"/>
      <c r="AC62" s="43"/>
      <c r="AD62" s="7" t="s">
        <v>30</v>
      </c>
      <c r="AE62" s="8" t="s">
        <v>58</v>
      </c>
      <c r="AF62" s="8"/>
      <c r="AG62" s="9"/>
      <c r="AH62" s="21"/>
      <c r="AI62" s="22"/>
    </row>
    <row r="63" spans="2:35" ht="14.1" customHeight="1" x14ac:dyDescent="0.15">
      <c r="B63" s="157"/>
      <c r="D63" s="630"/>
      <c r="E63" s="646"/>
      <c r="F63" s="634"/>
      <c r="G63" s="635"/>
      <c r="H63" s="626" t="s">
        <v>155</v>
      </c>
      <c r="I63" s="634"/>
      <c r="J63" s="634"/>
      <c r="K63" s="634"/>
      <c r="L63" s="158" t="str">
        <f>IF(L32="■","■","□")</f>
        <v>□</v>
      </c>
      <c r="M63" s="48" t="s">
        <v>61</v>
      </c>
      <c r="N63" s="46"/>
      <c r="O63" s="46"/>
      <c r="P63" s="46"/>
      <c r="Q63" s="46"/>
      <c r="R63" s="46"/>
      <c r="S63" s="46"/>
      <c r="T63" s="46"/>
      <c r="U63" s="46"/>
      <c r="V63" s="46"/>
      <c r="W63" s="46"/>
      <c r="X63" s="46"/>
      <c r="Y63" s="46"/>
      <c r="Z63" s="46"/>
      <c r="AA63" s="46"/>
      <c r="AB63" s="46"/>
      <c r="AC63" s="47"/>
      <c r="AD63" s="7" t="s">
        <v>30</v>
      </c>
      <c r="AE63" s="8" t="s">
        <v>59</v>
      </c>
      <c r="AF63" s="8"/>
      <c r="AG63" s="9"/>
      <c r="AH63" s="21"/>
      <c r="AI63" s="22"/>
    </row>
    <row r="64" spans="2:35" ht="14.1" customHeight="1" x14ac:dyDescent="0.15">
      <c r="B64" s="157"/>
      <c r="D64" s="630"/>
      <c r="E64" s="646"/>
      <c r="F64" s="634"/>
      <c r="G64" s="635"/>
      <c r="H64" s="648"/>
      <c r="I64" s="648"/>
      <c r="J64" s="648"/>
      <c r="K64" s="648"/>
      <c r="L64" s="37"/>
      <c r="M64" s="34"/>
      <c r="N64" s="160"/>
      <c r="O64" s="160"/>
      <c r="P64" s="160"/>
      <c r="Q64" s="160"/>
      <c r="R64" s="160"/>
      <c r="S64" s="42"/>
      <c r="T64" s="34"/>
      <c r="U64" s="160"/>
      <c r="V64" s="160"/>
      <c r="W64" s="160"/>
      <c r="X64" s="160"/>
      <c r="Y64" s="160"/>
      <c r="Z64" s="160"/>
      <c r="AA64" s="160"/>
      <c r="AB64" s="160"/>
      <c r="AC64" s="161"/>
      <c r="AD64" s="7" t="s">
        <v>30</v>
      </c>
      <c r="AE64" s="8"/>
      <c r="AF64" s="8"/>
      <c r="AG64" s="9"/>
      <c r="AH64" s="21"/>
      <c r="AI64" s="22"/>
    </row>
    <row r="65" spans="2:35" ht="14.1" customHeight="1" x14ac:dyDescent="0.15">
      <c r="B65" s="157"/>
      <c r="D65" s="630"/>
      <c r="E65" s="646"/>
      <c r="F65" s="634"/>
      <c r="G65" s="635"/>
      <c r="H65" s="641" t="s">
        <v>44</v>
      </c>
      <c r="I65" s="642"/>
      <c r="J65" s="642"/>
      <c r="K65" s="642"/>
      <c r="L65" s="158" t="str">
        <f>IF(L32="■","■","□")</f>
        <v>□</v>
      </c>
      <c r="M65" s="48" t="s">
        <v>61</v>
      </c>
      <c r="N65" s="75"/>
      <c r="O65" s="75"/>
      <c r="P65" s="75"/>
      <c r="Q65" s="75"/>
      <c r="R65" s="75"/>
      <c r="S65" s="39"/>
      <c r="T65" s="48"/>
      <c r="U65" s="75"/>
      <c r="V65" s="75"/>
      <c r="W65" s="75"/>
      <c r="X65" s="75"/>
      <c r="Y65" s="75"/>
      <c r="Z65" s="75"/>
      <c r="AA65" s="75"/>
      <c r="AB65" s="75"/>
      <c r="AC65" s="162"/>
      <c r="AD65" s="7" t="s">
        <v>30</v>
      </c>
      <c r="AE65" s="8"/>
      <c r="AF65" s="8"/>
      <c r="AG65" s="9"/>
      <c r="AH65" s="21"/>
      <c r="AI65" s="22"/>
    </row>
    <row r="66" spans="2:35" ht="14.1" customHeight="1" x14ac:dyDescent="0.15">
      <c r="B66" s="157"/>
      <c r="D66" s="630"/>
      <c r="E66" s="646"/>
      <c r="F66" s="634"/>
      <c r="G66" s="635"/>
      <c r="H66" s="647"/>
      <c r="I66" s="648"/>
      <c r="J66" s="648"/>
      <c r="K66" s="648"/>
      <c r="L66" s="37"/>
      <c r="M66" s="34"/>
      <c r="N66" s="160"/>
      <c r="O66" s="160"/>
      <c r="P66" s="160"/>
      <c r="Q66" s="160"/>
      <c r="R66" s="160"/>
      <c r="S66" s="42"/>
      <c r="T66" s="34"/>
      <c r="U66" s="160"/>
      <c r="V66" s="160"/>
      <c r="W66" s="160"/>
      <c r="X66" s="160"/>
      <c r="Y66" s="160"/>
      <c r="Z66" s="160"/>
      <c r="AA66" s="160"/>
      <c r="AB66" s="160"/>
      <c r="AC66" s="161"/>
      <c r="AD66" s="7"/>
      <c r="AE66" s="8"/>
      <c r="AF66" s="8"/>
      <c r="AG66" s="9"/>
      <c r="AH66" s="21"/>
      <c r="AI66" s="22"/>
    </row>
    <row r="67" spans="2:35" ht="14.1" customHeight="1" x14ac:dyDescent="0.15">
      <c r="B67" s="157"/>
      <c r="D67" s="630"/>
      <c r="E67" s="646"/>
      <c r="F67" s="634"/>
      <c r="G67" s="635"/>
      <c r="H67" s="641" t="s">
        <v>27</v>
      </c>
      <c r="I67" s="642"/>
      <c r="J67" s="642"/>
      <c r="K67" s="642"/>
      <c r="L67" s="158" t="str">
        <f>IF(L32="■","■","□")</f>
        <v>□</v>
      </c>
      <c r="M67" s="48" t="s">
        <v>61</v>
      </c>
      <c r="Q67" s="35"/>
      <c r="U67" s="35"/>
      <c r="AC67" s="45"/>
      <c r="AD67" s="7"/>
      <c r="AE67" s="8"/>
      <c r="AF67" s="8"/>
      <c r="AG67" s="9"/>
      <c r="AH67" s="21"/>
      <c r="AI67" s="22"/>
    </row>
    <row r="68" spans="2:35" ht="14.1" customHeight="1" x14ac:dyDescent="0.15">
      <c r="B68" s="157"/>
      <c r="D68" s="630"/>
      <c r="E68" s="646"/>
      <c r="F68" s="634"/>
      <c r="G68" s="635"/>
      <c r="H68" s="646"/>
      <c r="I68" s="634"/>
      <c r="J68" s="634"/>
      <c r="K68" s="634"/>
      <c r="L68" s="107"/>
      <c r="Q68" s="35"/>
      <c r="U68" s="35"/>
      <c r="AC68" s="45"/>
      <c r="AD68" s="7"/>
      <c r="AE68" s="8"/>
      <c r="AF68" s="8"/>
      <c r="AG68" s="9"/>
      <c r="AH68" s="21"/>
      <c r="AI68" s="22"/>
    </row>
    <row r="69" spans="2:35" ht="14.1" customHeight="1" x14ac:dyDescent="0.15">
      <c r="B69" s="157"/>
      <c r="D69" s="630"/>
      <c r="E69" s="646"/>
      <c r="F69" s="634"/>
      <c r="G69" s="635"/>
      <c r="H69" s="623" t="s">
        <v>156</v>
      </c>
      <c r="I69" s="642"/>
      <c r="J69" s="642"/>
      <c r="K69" s="642"/>
      <c r="L69" s="158" t="str">
        <f>IF(L32="■","■","□")</f>
        <v>□</v>
      </c>
      <c r="M69" s="48" t="s">
        <v>61</v>
      </c>
      <c r="N69" s="48"/>
      <c r="O69" s="48"/>
      <c r="P69" s="48"/>
      <c r="Q69" s="39"/>
      <c r="R69" s="48"/>
      <c r="S69" s="48"/>
      <c r="T69" s="48"/>
      <c r="U69" s="39"/>
      <c r="V69" s="48"/>
      <c r="W69" s="48"/>
      <c r="X69" s="48"/>
      <c r="Y69" s="48"/>
      <c r="Z69" s="48"/>
      <c r="AA69" s="48"/>
      <c r="AB69" s="48"/>
      <c r="AC69" s="159"/>
      <c r="AD69" s="7"/>
      <c r="AE69" s="8"/>
      <c r="AF69" s="8"/>
      <c r="AG69" s="9"/>
      <c r="AH69" s="21"/>
      <c r="AI69" s="22"/>
    </row>
    <row r="70" spans="2:35" ht="14.1" customHeight="1" x14ac:dyDescent="0.15">
      <c r="B70" s="157"/>
      <c r="D70" s="630"/>
      <c r="E70" s="647"/>
      <c r="F70" s="648"/>
      <c r="G70" s="649"/>
      <c r="H70" s="646"/>
      <c r="I70" s="634"/>
      <c r="J70" s="634"/>
      <c r="K70" s="634"/>
      <c r="L70" s="107"/>
      <c r="S70" s="35"/>
      <c r="V70" s="35"/>
      <c r="AC70" s="45"/>
      <c r="AD70" s="7"/>
      <c r="AE70" s="8"/>
      <c r="AF70" s="8"/>
      <c r="AG70" s="9"/>
      <c r="AH70" s="21"/>
      <c r="AI70" s="22"/>
    </row>
    <row r="71" spans="2:35" ht="14.1" customHeight="1" x14ac:dyDescent="0.15">
      <c r="B71" s="157"/>
      <c r="D71" s="630"/>
      <c r="E71" s="641" t="s">
        <v>62</v>
      </c>
      <c r="F71" s="642"/>
      <c r="G71" s="643"/>
      <c r="H71" s="623" t="s">
        <v>157</v>
      </c>
      <c r="I71" s="642"/>
      <c r="J71" s="642"/>
      <c r="K71" s="642"/>
      <c r="L71" s="158" t="str">
        <f>IF(L32="■","■","□")</f>
        <v>□</v>
      </c>
      <c r="M71" s="48" t="s">
        <v>61</v>
      </c>
      <c r="N71" s="48"/>
      <c r="O71" s="48"/>
      <c r="P71" s="48"/>
      <c r="Q71" s="48"/>
      <c r="R71" s="48"/>
      <c r="S71" s="48"/>
      <c r="T71" s="48"/>
      <c r="U71" s="48"/>
      <c r="V71" s="48"/>
      <c r="W71" s="48"/>
      <c r="X71" s="48"/>
      <c r="Y71" s="48"/>
      <c r="Z71" s="48"/>
      <c r="AA71" s="48"/>
      <c r="AB71" s="48"/>
      <c r="AC71" s="159"/>
      <c r="AD71" s="7"/>
      <c r="AE71" s="8"/>
      <c r="AF71" s="8"/>
      <c r="AG71" s="9"/>
      <c r="AH71" s="21"/>
      <c r="AI71" s="22"/>
    </row>
    <row r="72" spans="2:35" ht="14.1" customHeight="1" x14ac:dyDescent="0.15">
      <c r="B72" s="157"/>
      <c r="D72" s="631"/>
      <c r="E72" s="644"/>
      <c r="F72" s="636"/>
      <c r="G72" s="637"/>
      <c r="H72" s="644"/>
      <c r="I72" s="636"/>
      <c r="J72" s="636"/>
      <c r="K72" s="636"/>
      <c r="L72" s="152"/>
      <c r="M72" s="97"/>
      <c r="N72" s="97"/>
      <c r="O72" s="97"/>
      <c r="P72" s="97"/>
      <c r="Q72" s="97"/>
      <c r="R72" s="97"/>
      <c r="S72" s="97"/>
      <c r="T72" s="97"/>
      <c r="U72" s="97"/>
      <c r="V72" s="97"/>
      <c r="W72" s="97"/>
      <c r="X72" s="97"/>
      <c r="Y72" s="97"/>
      <c r="Z72" s="97"/>
      <c r="AA72" s="97"/>
      <c r="AB72" s="97"/>
      <c r="AC72" s="153"/>
      <c r="AD72" s="14"/>
      <c r="AE72" s="15"/>
      <c r="AF72" s="15"/>
      <c r="AG72" s="16"/>
      <c r="AH72" s="27"/>
      <c r="AI72" s="28"/>
    </row>
    <row r="73" spans="2:35" ht="14.1" customHeight="1" x14ac:dyDescent="0.15">
      <c r="B73" s="157"/>
      <c r="D73" s="629" t="s">
        <v>46</v>
      </c>
      <c r="E73" s="632" t="s">
        <v>46</v>
      </c>
      <c r="F73" s="632"/>
      <c r="G73" s="633"/>
      <c r="H73" s="645" t="s">
        <v>47</v>
      </c>
      <c r="I73" s="632"/>
      <c r="J73" s="632"/>
      <c r="K73" s="632"/>
      <c r="L73" s="156" t="str">
        <f>IF(L32="■","■","□")</f>
        <v>□</v>
      </c>
      <c r="M73" s="96" t="s">
        <v>61</v>
      </c>
      <c r="N73" s="96"/>
      <c r="O73" s="96"/>
      <c r="P73" s="96"/>
      <c r="Q73" s="96"/>
      <c r="R73" s="96"/>
      <c r="S73" s="96"/>
      <c r="T73" s="96"/>
      <c r="U73" s="96"/>
      <c r="V73" s="96"/>
      <c r="W73" s="96"/>
      <c r="X73" s="96"/>
      <c r="Y73" s="96"/>
      <c r="Z73" s="96"/>
      <c r="AA73" s="96"/>
      <c r="AB73" s="96"/>
      <c r="AC73" s="149"/>
      <c r="AD73" s="19" t="s">
        <v>28</v>
      </c>
      <c r="AE73" s="17" t="s">
        <v>33</v>
      </c>
      <c r="AF73" s="8"/>
      <c r="AG73" s="9"/>
      <c r="AH73" s="167"/>
      <c r="AI73" s="168"/>
    </row>
    <row r="74" spans="2:35" ht="14.1" customHeight="1" x14ac:dyDescent="0.15">
      <c r="B74" s="157"/>
      <c r="D74" s="630"/>
      <c r="E74" s="634"/>
      <c r="F74" s="634"/>
      <c r="G74" s="635"/>
      <c r="H74" s="646"/>
      <c r="I74" s="634"/>
      <c r="J74" s="634"/>
      <c r="K74" s="634"/>
      <c r="L74" s="107"/>
      <c r="AC74" s="45"/>
      <c r="AD74" s="7" t="s">
        <v>30</v>
      </c>
      <c r="AE74" s="8" t="s">
        <v>58</v>
      </c>
      <c r="AF74" s="8"/>
      <c r="AG74" s="9"/>
      <c r="AH74" s="167"/>
      <c r="AI74" s="168"/>
    </row>
    <row r="75" spans="2:35" ht="14.1" customHeight="1" x14ac:dyDescent="0.15">
      <c r="B75" s="157"/>
      <c r="D75" s="631"/>
      <c r="E75" s="636"/>
      <c r="F75" s="636"/>
      <c r="G75" s="637"/>
      <c r="H75" s="644"/>
      <c r="I75" s="636"/>
      <c r="J75" s="636"/>
      <c r="K75" s="636"/>
      <c r="L75" s="152"/>
      <c r="M75" s="97"/>
      <c r="N75" s="97"/>
      <c r="O75" s="97"/>
      <c r="P75" s="97"/>
      <c r="Q75" s="97"/>
      <c r="R75" s="97"/>
      <c r="S75" s="97"/>
      <c r="T75" s="97"/>
      <c r="U75" s="97"/>
      <c r="V75" s="97"/>
      <c r="W75" s="97"/>
      <c r="X75" s="97"/>
      <c r="Y75" s="97"/>
      <c r="Z75" s="97"/>
      <c r="AA75" s="97"/>
      <c r="AB75" s="97"/>
      <c r="AC75" s="153"/>
      <c r="AD75" s="14" t="s">
        <v>30</v>
      </c>
      <c r="AE75" s="15" t="s">
        <v>59</v>
      </c>
      <c r="AF75" s="15"/>
      <c r="AG75" s="16"/>
      <c r="AH75" s="169"/>
      <c r="AI75" s="170"/>
    </row>
    <row r="76" spans="2:35" ht="14.1" customHeight="1" x14ac:dyDescent="0.15">
      <c r="B76" s="157"/>
      <c r="D76" s="638" t="s">
        <v>48</v>
      </c>
      <c r="E76" s="645" t="s">
        <v>63</v>
      </c>
      <c r="F76" s="632"/>
      <c r="G76" s="632"/>
      <c r="H76" s="650" t="s">
        <v>65</v>
      </c>
      <c r="I76" s="651"/>
      <c r="J76" s="651"/>
      <c r="K76" s="651"/>
      <c r="L76" s="156" t="str">
        <f>IF(L32="■","■","□")</f>
        <v>□</v>
      </c>
      <c r="M76" s="96" t="s">
        <v>61</v>
      </c>
      <c r="Y76" s="96"/>
      <c r="Z76" s="96"/>
      <c r="AA76" s="96"/>
      <c r="AB76" s="96"/>
      <c r="AC76" s="149"/>
      <c r="AD76" s="7" t="s">
        <v>30</v>
      </c>
      <c r="AE76" s="17" t="s">
        <v>33</v>
      </c>
      <c r="AF76" s="8"/>
      <c r="AG76" s="9"/>
      <c r="AH76" s="167"/>
      <c r="AI76" s="168"/>
    </row>
    <row r="77" spans="2:35" ht="14.1" customHeight="1" x14ac:dyDescent="0.15">
      <c r="B77" s="157"/>
      <c r="D77" s="639"/>
      <c r="E77" s="646"/>
      <c r="F77" s="634"/>
      <c r="G77" s="634"/>
      <c r="H77" s="625"/>
      <c r="I77" s="626"/>
      <c r="J77" s="626"/>
      <c r="K77" s="626"/>
      <c r="L77" s="36"/>
      <c r="AC77" s="45"/>
      <c r="AD77" s="7" t="s">
        <v>30</v>
      </c>
      <c r="AE77" s="8" t="s">
        <v>58</v>
      </c>
      <c r="AF77" s="8"/>
      <c r="AG77" s="9"/>
      <c r="AH77" s="167"/>
      <c r="AI77" s="168"/>
    </row>
    <row r="78" spans="2:35" ht="14.1" customHeight="1" x14ac:dyDescent="0.15">
      <c r="B78" s="157"/>
      <c r="D78" s="639"/>
      <c r="E78" s="647"/>
      <c r="F78" s="648"/>
      <c r="G78" s="648"/>
      <c r="H78" s="652"/>
      <c r="I78" s="653"/>
      <c r="J78" s="653"/>
      <c r="K78" s="653"/>
      <c r="L78" s="107"/>
      <c r="AC78" s="45"/>
      <c r="AD78" s="7" t="s">
        <v>30</v>
      </c>
      <c r="AE78" s="8" t="s">
        <v>59</v>
      </c>
      <c r="AF78" s="8"/>
      <c r="AG78" s="9"/>
      <c r="AH78" s="167"/>
      <c r="AI78" s="168"/>
    </row>
    <row r="79" spans="2:35" ht="14.1" customHeight="1" x14ac:dyDescent="0.15">
      <c r="B79" s="157"/>
      <c r="D79" s="639"/>
      <c r="E79" s="623" t="s">
        <v>64</v>
      </c>
      <c r="F79" s="624"/>
      <c r="G79" s="624"/>
      <c r="H79" s="623" t="s">
        <v>66</v>
      </c>
      <c r="I79" s="624"/>
      <c r="J79" s="624"/>
      <c r="K79" s="624"/>
      <c r="L79" s="158" t="str">
        <f>IF(L32="■","■","□")</f>
        <v>□</v>
      </c>
      <c r="M79" s="48" t="s">
        <v>61</v>
      </c>
      <c r="N79" s="48"/>
      <c r="O79" s="48"/>
      <c r="P79" s="48"/>
      <c r="Q79" s="48"/>
      <c r="R79" s="48"/>
      <c r="S79" s="48"/>
      <c r="T79" s="48"/>
      <c r="U79" s="48"/>
      <c r="V79" s="48"/>
      <c r="W79" s="48"/>
      <c r="X79" s="48"/>
      <c r="Y79" s="48"/>
      <c r="Z79" s="48"/>
      <c r="AA79" s="48"/>
      <c r="AB79" s="48"/>
      <c r="AC79" s="159"/>
      <c r="AD79" s="7" t="s">
        <v>30</v>
      </c>
      <c r="AE79" s="8" t="s">
        <v>49</v>
      </c>
      <c r="AF79" s="8"/>
      <c r="AG79" s="9"/>
      <c r="AH79" s="167"/>
      <c r="AI79" s="168"/>
    </row>
    <row r="80" spans="2:35" ht="14.1" customHeight="1" x14ac:dyDescent="0.15">
      <c r="B80" s="157"/>
      <c r="D80" s="639"/>
      <c r="E80" s="625"/>
      <c r="F80" s="626"/>
      <c r="G80" s="626"/>
      <c r="H80" s="625"/>
      <c r="I80" s="626"/>
      <c r="J80" s="626"/>
      <c r="K80" s="626"/>
      <c r="L80" s="36"/>
      <c r="AC80" s="45"/>
      <c r="AD80" s="7" t="s">
        <v>30</v>
      </c>
      <c r="AE80" s="8"/>
      <c r="AF80" s="8"/>
      <c r="AG80" s="9"/>
      <c r="AH80" s="167"/>
      <c r="AI80" s="168"/>
    </row>
    <row r="81" spans="2:35" ht="14.1" customHeight="1" thickBot="1" x14ac:dyDescent="0.2">
      <c r="B81" s="163"/>
      <c r="C81" s="31"/>
      <c r="D81" s="640"/>
      <c r="E81" s="627"/>
      <c r="F81" s="628"/>
      <c r="G81" s="628"/>
      <c r="H81" s="627"/>
      <c r="I81" s="628"/>
      <c r="J81" s="628"/>
      <c r="K81" s="628"/>
      <c r="L81" s="164"/>
      <c r="M81" s="31"/>
      <c r="N81" s="31"/>
      <c r="O81" s="31"/>
      <c r="P81" s="31"/>
      <c r="Q81" s="31"/>
      <c r="R81" s="31"/>
      <c r="S81" s="31"/>
      <c r="T81" s="31"/>
      <c r="U81" s="31"/>
      <c r="V81" s="31"/>
      <c r="W81" s="31"/>
      <c r="X81" s="31"/>
      <c r="Y81" s="31"/>
      <c r="Z81" s="31"/>
      <c r="AA81" s="31"/>
      <c r="AB81" s="31"/>
      <c r="AC81" s="32"/>
      <c r="AD81" s="5" t="s">
        <v>30</v>
      </c>
      <c r="AE81" s="10"/>
      <c r="AF81" s="10"/>
      <c r="AG81" s="11"/>
      <c r="AH81" s="171"/>
      <c r="AI81" s="172"/>
    </row>
  </sheetData>
  <sheetProtection algorithmName="SHA-512" hashValue="7ZtD2gMK5ynmBDHtx0S5pthxsnaJWRV7ckP/AWoP3xlICGQgEIOwdUG0YTcPFgMn/XbMyDjfl7Zhlovb13Heyg==" saltValue="0i8fDlIZ9d0K9A97U3u5wA==" spinCount="100000" sheet="1" formatCells="0" selectLockedCells="1"/>
  <mergeCells count="67">
    <mergeCell ref="E29:K31"/>
    <mergeCell ref="E27:K28"/>
    <mergeCell ref="E32:K35"/>
    <mergeCell ref="B3:F5"/>
    <mergeCell ref="Q5:S5"/>
    <mergeCell ref="M30:O31"/>
    <mergeCell ref="AK12:AN12"/>
    <mergeCell ref="AK9:AN9"/>
    <mergeCell ref="E20:K21"/>
    <mergeCell ref="Q14:AB14"/>
    <mergeCell ref="B6:F6"/>
    <mergeCell ref="G6:AI6"/>
    <mergeCell ref="AH8:AI9"/>
    <mergeCell ref="B8:D9"/>
    <mergeCell ref="E8:G9"/>
    <mergeCell ref="H8:AG8"/>
    <mergeCell ref="AD9:AG9"/>
    <mergeCell ref="L9:AC9"/>
    <mergeCell ref="H9:K9"/>
    <mergeCell ref="T5:AH5"/>
    <mergeCell ref="H50:K52"/>
    <mergeCell ref="B10:D12"/>
    <mergeCell ref="B32:D37"/>
    <mergeCell ref="H10:K11"/>
    <mergeCell ref="E18:K18"/>
    <mergeCell ref="E17:AG17"/>
    <mergeCell ref="E46:K47"/>
    <mergeCell ref="E10:G14"/>
    <mergeCell ref="E36:AG36"/>
    <mergeCell ref="E22:K25"/>
    <mergeCell ref="B15:D19"/>
    <mergeCell ref="E42:G45"/>
    <mergeCell ref="H42:K45"/>
    <mergeCell ref="D46:D52"/>
    <mergeCell ref="E26:AG26"/>
    <mergeCell ref="H73:K75"/>
    <mergeCell ref="D53:D56"/>
    <mergeCell ref="E50:G52"/>
    <mergeCell ref="H12:K14"/>
    <mergeCell ref="D57:D60"/>
    <mergeCell ref="E59:G60"/>
    <mergeCell ref="H59:K60"/>
    <mergeCell ref="H53:K54"/>
    <mergeCell ref="H57:K58"/>
    <mergeCell ref="H55:K56"/>
    <mergeCell ref="E57:G58"/>
    <mergeCell ref="E55:G56"/>
    <mergeCell ref="E53:G54"/>
    <mergeCell ref="E48:G49"/>
    <mergeCell ref="H48:K49"/>
    <mergeCell ref="B45:D45"/>
    <mergeCell ref="H79:K81"/>
    <mergeCell ref="D73:D75"/>
    <mergeCell ref="E73:G75"/>
    <mergeCell ref="D76:D81"/>
    <mergeCell ref="D61:D72"/>
    <mergeCell ref="E71:G72"/>
    <mergeCell ref="E61:G70"/>
    <mergeCell ref="E76:G78"/>
    <mergeCell ref="E79:G81"/>
    <mergeCell ref="H63:K64"/>
    <mergeCell ref="H61:K62"/>
    <mergeCell ref="H69:K70"/>
    <mergeCell ref="H67:K68"/>
    <mergeCell ref="H76:K78"/>
    <mergeCell ref="H71:K72"/>
    <mergeCell ref="H65:K66"/>
  </mergeCells>
  <phoneticPr fontId="2"/>
  <conditionalFormatting sqref="AD18:AD23">
    <cfRule type="expression" dxfId="28" priority="2">
      <formula>$L$16="■"</formula>
    </cfRule>
  </conditionalFormatting>
  <conditionalFormatting sqref="AD27:AD31">
    <cfRule type="expression" dxfId="27" priority="1">
      <formula>$L$16="■"</formula>
    </cfRule>
  </conditionalFormatting>
  <dataValidations xWindow="488" yWindow="569" count="4">
    <dataValidation type="list" allowBlank="1" showInputMessage="1" showErrorMessage="1" sqref="X10:X11 Q12:Q13 T10:T11 S15 P10:P11 AD37:AD81 X15 L10:L15 U12 AD6:AD16 P3 M23:M24 G3:G5 AD18:AD25 L27:L29 AD27:AD35 L32:L34" xr:uid="{00000000-0002-0000-0000-000000000000}">
      <formula1>"■,□"</formula1>
    </dataValidation>
    <dataValidation allowBlank="1" showInputMessage="1" sqref="N32:P34" xr:uid="{00000000-0002-0000-0000-000001000000}"/>
    <dataValidation type="list" allowBlank="1" showInputMessage="1" showErrorMessage="1" sqref="AC32:AC34" xr:uid="{00000000-0002-0000-0000-000002000000}">
      <formula1>#REF!</formula1>
    </dataValidation>
    <dataValidation type="list" allowBlank="1" showInputMessage="1" showErrorMessage="1" prompt="緩和措置を適用_x000a_する場合のみ_x000a_選択します。_x000a_" sqref="P30:P31" xr:uid="{B2BEFAD0-3C01-43FE-B8A4-D3C02C1AC927}">
      <formula1>"■,□"</formula1>
    </dataValidation>
  </dataValidations>
  <printOptions horizontalCentered="1"/>
  <pageMargins left="0.47244094488188981" right="0.31496062992125984" top="0.47244094488188981" bottom="0.39370078740157483" header="0.27559055118110237" footer="0.19685039370078741"/>
  <pageSetup paperSize="9" scale="98" fitToHeight="5" orientation="portrait" r:id="rId1"/>
  <headerFooter>
    <oddHeader>&amp;R&amp;"ＭＳ Ｐ明朝,標準"&amp;10（第&amp;P面）</oddHeader>
    <oddFooter>&amp;L&amp;"Meiryo UI,標準"&amp;9HP住-920-3（Ver.20240401-2）&amp;R&amp;"Meiryo UI,標準"&amp;9Copyright 2016-2024 Houseplus Corporation</oddFooter>
  </headerFooter>
  <rowBreaks count="1" manualBreakCount="1">
    <brk id="31" min="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45"/>
  <sheetViews>
    <sheetView showGridLines="0" view="pageBreakPreview" zoomScale="115" zoomScaleNormal="85" zoomScaleSheetLayoutView="115" workbookViewId="0">
      <selection activeCell="G3" sqref="G3"/>
    </sheetView>
  </sheetViews>
  <sheetFormatPr defaultColWidth="2.875" defaultRowHeight="17.25" customHeight="1" x14ac:dyDescent="0.15"/>
  <cols>
    <col min="1" max="1" width="1.625" style="1" customWidth="1"/>
    <col min="2" max="36" width="2.875" style="1"/>
    <col min="37" max="41" width="0" style="1" hidden="1" customWidth="1"/>
    <col min="42" max="16384" width="2.875" style="1"/>
  </cols>
  <sheetData>
    <row r="1" spans="2:40" ht="10.5" customHeight="1" thickBot="1" x14ac:dyDescent="0.2"/>
    <row r="2" spans="2:40" ht="17.25" customHeight="1" thickBot="1" x14ac:dyDescent="0.2">
      <c r="B2" s="339" t="s">
        <v>70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40" t="s">
        <v>50</v>
      </c>
    </row>
    <row r="3" spans="2:40" ht="15.95" customHeight="1" x14ac:dyDescent="0.15">
      <c r="B3" s="752" t="s">
        <v>53</v>
      </c>
      <c r="C3" s="753"/>
      <c r="D3" s="753"/>
      <c r="E3" s="753"/>
      <c r="F3" s="754"/>
      <c r="G3" s="301" t="str">
        <f>IF('第１,2面'!G3="■","■","□")</f>
        <v>□</v>
      </c>
      <c r="H3" s="33" t="s">
        <v>34</v>
      </c>
      <c r="I3" s="33"/>
      <c r="J3" s="33"/>
      <c r="K3" s="33"/>
      <c r="L3" s="33"/>
      <c r="M3" s="33"/>
      <c r="N3" s="33"/>
      <c r="O3" s="33"/>
      <c r="P3" s="301" t="str">
        <f>IF('第１,2面'!P3="■","■","□")</f>
        <v>□</v>
      </c>
      <c r="Q3" s="33" t="s">
        <v>209</v>
      </c>
      <c r="R3" s="33"/>
      <c r="S3" s="33"/>
      <c r="T3" s="33"/>
      <c r="U3" s="33"/>
      <c r="V3" s="33"/>
      <c r="W3" s="33"/>
      <c r="X3" s="301"/>
      <c r="Y3" s="33"/>
      <c r="Z3" s="33"/>
      <c r="AA3" s="33"/>
      <c r="AB3" s="33"/>
      <c r="AC3" s="33"/>
      <c r="AD3" s="33"/>
      <c r="AE3" s="33"/>
      <c r="AF3" s="33"/>
      <c r="AG3" s="33"/>
      <c r="AH3" s="33"/>
      <c r="AI3" s="114"/>
    </row>
    <row r="4" spans="2:40" ht="15.95" customHeight="1" x14ac:dyDescent="0.15">
      <c r="B4" s="755"/>
      <c r="C4" s="756"/>
      <c r="D4" s="756"/>
      <c r="E4" s="756"/>
      <c r="F4" s="757"/>
      <c r="G4" s="394" t="str">
        <f>IF('第１,2面'!G4="■","■","□")</f>
        <v>□</v>
      </c>
      <c r="H4" s="1" t="s">
        <v>480</v>
      </c>
      <c r="AI4" s="275"/>
    </row>
    <row r="5" spans="2:40" ht="15.95" customHeight="1" x14ac:dyDescent="0.15">
      <c r="B5" s="758"/>
      <c r="C5" s="759"/>
      <c r="D5" s="759"/>
      <c r="E5" s="759"/>
      <c r="F5" s="760"/>
      <c r="G5" s="302" t="str">
        <f>IF('第１,2面'!G5="■","■","□")</f>
        <v>□</v>
      </c>
      <c r="H5" s="34" t="s">
        <v>150</v>
      </c>
      <c r="I5" s="34"/>
      <c r="J5" s="34"/>
      <c r="K5" s="34"/>
      <c r="L5" s="34"/>
      <c r="M5" s="34"/>
      <c r="N5" s="34"/>
      <c r="O5" s="34"/>
      <c r="P5" s="34"/>
      <c r="Q5" s="34"/>
      <c r="R5" s="112" t="s">
        <v>481</v>
      </c>
      <c r="S5" s="892" t="str">
        <f>IF('第１,2面'!T5=""," ",'第１,2面'!T5)</f>
        <v xml:space="preserve"> </v>
      </c>
      <c r="T5" s="892"/>
      <c r="U5" s="892"/>
      <c r="V5" s="892"/>
      <c r="W5" s="892"/>
      <c r="X5" s="892"/>
      <c r="Y5" s="892"/>
      <c r="Z5" s="892"/>
      <c r="AA5" s="892"/>
      <c r="AB5" s="892"/>
      <c r="AC5" s="892"/>
      <c r="AD5" s="892"/>
      <c r="AE5" s="892"/>
      <c r="AF5" s="892"/>
      <c r="AG5" s="892"/>
      <c r="AH5" s="892"/>
      <c r="AI5" s="115" t="s">
        <v>31</v>
      </c>
    </row>
    <row r="6" spans="2:40" ht="15.75" customHeight="1" thickBot="1" x14ac:dyDescent="0.2">
      <c r="B6" s="722" t="s">
        <v>149</v>
      </c>
      <c r="C6" s="723"/>
      <c r="D6" s="723"/>
      <c r="E6" s="723"/>
      <c r="F6" s="724"/>
      <c r="G6" s="882" t="str">
        <f>IF('第１,2面'!G6=""," ",'第１,2面'!G6)</f>
        <v xml:space="preserve"> </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4"/>
    </row>
    <row r="7" spans="2:40" ht="7.5" customHeight="1" thickBot="1" x14ac:dyDescent="0.2">
      <c r="B7" s="157"/>
      <c r="AI7" s="275"/>
    </row>
    <row r="8" spans="2:40" ht="15.75" customHeight="1" x14ac:dyDescent="0.15">
      <c r="B8" s="732" t="s">
        <v>68</v>
      </c>
      <c r="C8" s="733"/>
      <c r="D8" s="733"/>
      <c r="E8" s="736" t="s">
        <v>13</v>
      </c>
      <c r="F8" s="733"/>
      <c r="G8" s="737"/>
      <c r="H8" s="739" t="s">
        <v>69</v>
      </c>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1"/>
      <c r="AH8" s="728" t="s">
        <v>85</v>
      </c>
      <c r="AI8" s="729"/>
    </row>
    <row r="9" spans="2:40" ht="15.75" customHeight="1" thickBot="1" x14ac:dyDescent="0.2">
      <c r="B9" s="734"/>
      <c r="C9" s="735"/>
      <c r="D9" s="735"/>
      <c r="E9" s="735"/>
      <c r="F9" s="735"/>
      <c r="G9" s="738"/>
      <c r="H9" s="742" t="s">
        <v>0</v>
      </c>
      <c r="I9" s="743"/>
      <c r="J9" s="743"/>
      <c r="K9" s="744"/>
      <c r="L9" s="742" t="s">
        <v>71</v>
      </c>
      <c r="M9" s="743"/>
      <c r="N9" s="743"/>
      <c r="O9" s="743"/>
      <c r="P9" s="743"/>
      <c r="Q9" s="743"/>
      <c r="R9" s="743"/>
      <c r="S9" s="743"/>
      <c r="T9" s="743"/>
      <c r="U9" s="743"/>
      <c r="V9" s="743"/>
      <c r="W9" s="743"/>
      <c r="X9" s="743"/>
      <c r="Y9" s="743"/>
      <c r="Z9" s="744"/>
      <c r="AA9" s="744"/>
      <c r="AB9" s="744"/>
      <c r="AC9" s="745"/>
      <c r="AD9" s="742" t="s">
        <v>1</v>
      </c>
      <c r="AE9" s="743"/>
      <c r="AF9" s="743"/>
      <c r="AG9" s="743"/>
      <c r="AH9" s="730"/>
      <c r="AI9" s="731"/>
      <c r="AK9" s="717" t="s">
        <v>118</v>
      </c>
      <c r="AL9" s="718"/>
      <c r="AM9" s="718"/>
      <c r="AN9" s="719"/>
    </row>
    <row r="10" spans="2:40" ht="20.100000000000001" customHeight="1" x14ac:dyDescent="0.15">
      <c r="B10" s="688" t="s">
        <v>606</v>
      </c>
      <c r="C10" s="750"/>
      <c r="D10" s="894"/>
      <c r="E10" s="706" t="s">
        <v>260</v>
      </c>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8"/>
      <c r="AH10" s="131"/>
      <c r="AI10" s="132"/>
    </row>
    <row r="11" spans="2:40" ht="14.25" hidden="1" customHeight="1" x14ac:dyDescent="0.15">
      <c r="B11" s="895"/>
      <c r="C11" s="634"/>
      <c r="D11" s="673"/>
      <c r="F11" s="145"/>
      <c r="G11" s="361"/>
      <c r="L11" s="317" t="s">
        <v>92</v>
      </c>
      <c r="M11" s="489"/>
      <c r="N11" s="489"/>
      <c r="O11" s="489"/>
      <c r="P11" s="489"/>
      <c r="Q11" s="490"/>
      <c r="R11" s="490"/>
      <c r="S11" s="489"/>
      <c r="T11" s="489"/>
      <c r="U11" s="489"/>
      <c r="V11" s="489"/>
      <c r="W11" s="490"/>
      <c r="X11" s="489"/>
      <c r="Y11" s="490"/>
      <c r="Z11" s="489"/>
      <c r="AA11" s="489"/>
      <c r="AB11" s="489"/>
      <c r="AC11" s="354"/>
      <c r="AH11" s="21"/>
      <c r="AI11" s="22"/>
    </row>
    <row r="12" spans="2:40" ht="14.25" hidden="1" customHeight="1" x14ac:dyDescent="0.15">
      <c r="B12" s="895"/>
      <c r="C12" s="634"/>
      <c r="D12" s="673"/>
      <c r="E12" s="362"/>
      <c r="F12" s="145"/>
      <c r="G12" s="361"/>
      <c r="L12" s="58"/>
      <c r="M12" s="506" t="s">
        <v>28</v>
      </c>
      <c r="N12" s="355" t="s">
        <v>79</v>
      </c>
      <c r="O12" s="355"/>
      <c r="P12" s="355"/>
      <c r="Q12" s="356"/>
      <c r="R12" s="507"/>
      <c r="S12" s="506" t="s">
        <v>28</v>
      </c>
      <c r="T12" s="356" t="s">
        <v>80</v>
      </c>
      <c r="U12" s="355"/>
      <c r="V12" s="355"/>
      <c r="W12" s="356"/>
      <c r="X12" s="355"/>
      <c r="Y12" s="508"/>
      <c r="Z12" s="356"/>
      <c r="AA12" s="355"/>
      <c r="AB12" s="355"/>
      <c r="AC12" s="357"/>
      <c r="AH12" s="21"/>
      <c r="AI12" s="22"/>
    </row>
    <row r="13" spans="2:40" ht="14.25" customHeight="1" x14ac:dyDescent="0.15">
      <c r="B13" s="895"/>
      <c r="C13" s="634"/>
      <c r="D13" s="673"/>
      <c r="E13" s="696" t="s">
        <v>136</v>
      </c>
      <c r="F13" s="626"/>
      <c r="G13" s="711"/>
      <c r="H13" s="625" t="s">
        <v>137</v>
      </c>
      <c r="I13" s="626"/>
      <c r="J13" s="626"/>
      <c r="K13" s="711"/>
      <c r="L13" s="20" t="s">
        <v>28</v>
      </c>
      <c r="M13" s="491" t="s">
        <v>599</v>
      </c>
      <c r="N13" s="305"/>
      <c r="O13" s="492"/>
      <c r="P13" s="492"/>
      <c r="Q13" s="492"/>
      <c r="R13" s="492"/>
      <c r="S13" s="492"/>
      <c r="T13" s="372"/>
      <c r="U13" s="372"/>
      <c r="V13" s="372"/>
      <c r="W13" s="372"/>
      <c r="X13" s="372"/>
      <c r="Y13" s="372"/>
      <c r="Z13" s="372"/>
      <c r="AA13" s="372"/>
      <c r="AB13" s="372"/>
      <c r="AC13" s="61"/>
      <c r="AD13" s="7" t="s">
        <v>30</v>
      </c>
      <c r="AE13" s="8" t="s">
        <v>72</v>
      </c>
      <c r="AF13" s="8"/>
      <c r="AG13" s="9"/>
      <c r="AH13" s="21"/>
      <c r="AI13" s="22"/>
    </row>
    <row r="14" spans="2:40" ht="14.25" customHeight="1" x14ac:dyDescent="0.15">
      <c r="B14" s="895"/>
      <c r="C14" s="634"/>
      <c r="D14" s="673"/>
      <c r="E14" s="696"/>
      <c r="F14" s="626"/>
      <c r="G14" s="711"/>
      <c r="H14" s="625"/>
      <c r="I14" s="626"/>
      <c r="J14" s="626"/>
      <c r="K14" s="711"/>
      <c r="L14" s="496"/>
      <c r="M14" s="493"/>
      <c r="N14" s="51"/>
      <c r="O14" s="494"/>
      <c r="P14" s="494"/>
      <c r="Q14" s="494"/>
      <c r="R14" s="494"/>
      <c r="S14" s="494"/>
      <c r="T14" s="494"/>
      <c r="U14" s="494"/>
      <c r="V14" s="494"/>
      <c r="W14" s="494"/>
      <c r="X14" s="494"/>
      <c r="Y14" s="494"/>
      <c r="Z14" s="494"/>
      <c r="AA14" s="494"/>
      <c r="AB14" s="494"/>
      <c r="AC14" s="495"/>
      <c r="AD14" s="7" t="s">
        <v>30</v>
      </c>
      <c r="AE14" s="8" t="s">
        <v>144</v>
      </c>
      <c r="AF14" s="8"/>
      <c r="AG14" s="9"/>
      <c r="AH14" s="21"/>
      <c r="AI14" s="22"/>
    </row>
    <row r="15" spans="2:40" ht="14.25" customHeight="1" x14ac:dyDescent="0.15">
      <c r="B15" s="895"/>
      <c r="C15" s="634"/>
      <c r="D15" s="673"/>
      <c r="E15" s="696"/>
      <c r="F15" s="626"/>
      <c r="G15" s="711"/>
      <c r="H15" s="625"/>
      <c r="I15" s="626"/>
      <c r="J15" s="626"/>
      <c r="K15" s="711"/>
      <c r="L15" s="887" t="s">
        <v>91</v>
      </c>
      <c r="M15" s="888"/>
      <c r="N15" s="60" t="s">
        <v>83</v>
      </c>
      <c r="O15" s="889"/>
      <c r="P15" s="889"/>
      <c r="Q15" s="889"/>
      <c r="R15" s="889"/>
      <c r="S15" s="889"/>
      <c r="T15" s="889"/>
      <c r="U15" s="889"/>
      <c r="V15" s="889"/>
      <c r="W15" s="889"/>
      <c r="X15" s="889"/>
      <c r="Y15" s="889"/>
      <c r="Z15" s="889"/>
      <c r="AA15" s="889"/>
      <c r="AB15" s="889"/>
      <c r="AC15" s="61" t="s">
        <v>84</v>
      </c>
      <c r="AD15" s="7" t="s">
        <v>30</v>
      </c>
      <c r="AE15" s="8" t="s">
        <v>145</v>
      </c>
      <c r="AF15" s="8"/>
      <c r="AG15" s="9"/>
      <c r="AH15" s="21"/>
      <c r="AI15" s="22"/>
    </row>
    <row r="16" spans="2:40" ht="14.25" customHeight="1" x14ac:dyDescent="0.15">
      <c r="B16" s="895"/>
      <c r="C16" s="634"/>
      <c r="D16" s="673"/>
      <c r="E16" s="696"/>
      <c r="F16" s="626"/>
      <c r="G16" s="711"/>
      <c r="H16" s="625"/>
      <c r="I16" s="626"/>
      <c r="J16" s="626"/>
      <c r="K16" s="711"/>
      <c r="L16" s="62"/>
      <c r="M16" s="56"/>
      <c r="N16" s="60" t="s">
        <v>83</v>
      </c>
      <c r="O16" s="860"/>
      <c r="P16" s="860"/>
      <c r="Q16" s="860"/>
      <c r="R16" s="860"/>
      <c r="S16" s="860"/>
      <c r="T16" s="860"/>
      <c r="U16" s="860"/>
      <c r="V16" s="860"/>
      <c r="W16" s="860"/>
      <c r="X16" s="860"/>
      <c r="Y16" s="860"/>
      <c r="Z16" s="860"/>
      <c r="AA16" s="860"/>
      <c r="AB16" s="860"/>
      <c r="AC16" s="61" t="s">
        <v>84</v>
      </c>
      <c r="AD16" s="7" t="s">
        <v>30</v>
      </c>
      <c r="AE16" s="8" t="s">
        <v>33</v>
      </c>
      <c r="AF16" s="8"/>
      <c r="AG16" s="9"/>
      <c r="AH16" s="21"/>
      <c r="AI16" s="22"/>
    </row>
    <row r="17" spans="2:35" ht="14.25" customHeight="1" x14ac:dyDescent="0.15">
      <c r="B17" s="895"/>
      <c r="C17" s="634"/>
      <c r="D17" s="673"/>
      <c r="E17" s="133"/>
      <c r="F17" s="488"/>
      <c r="G17" s="319"/>
      <c r="H17" s="872" t="s">
        <v>600</v>
      </c>
      <c r="I17" s="873"/>
      <c r="J17" s="873"/>
      <c r="K17" s="874"/>
      <c r="L17" s="62"/>
      <c r="M17" s="56"/>
      <c r="N17" s="60" t="s">
        <v>93</v>
      </c>
      <c r="O17" s="885"/>
      <c r="P17" s="885"/>
      <c r="Q17" s="63" t="s">
        <v>87</v>
      </c>
      <c r="R17" s="56"/>
      <c r="S17" s="56"/>
      <c r="T17" s="59"/>
      <c r="U17" s="64"/>
      <c r="V17" s="509"/>
      <c r="W17" s="509"/>
      <c r="X17" s="60" t="s">
        <v>104</v>
      </c>
      <c r="Y17" s="886"/>
      <c r="Z17" s="886"/>
      <c r="AA17" s="56" t="s">
        <v>81</v>
      </c>
      <c r="AB17" s="60"/>
      <c r="AC17" s="65"/>
      <c r="AD17" s="7" t="s">
        <v>30</v>
      </c>
      <c r="AE17" s="8" t="s">
        <v>146</v>
      </c>
      <c r="AF17" s="8"/>
      <c r="AG17" s="9"/>
      <c r="AH17" s="21"/>
      <c r="AI17" s="22"/>
    </row>
    <row r="18" spans="2:35" ht="14.25" customHeight="1" x14ac:dyDescent="0.15">
      <c r="B18" s="119"/>
      <c r="C18" s="74"/>
      <c r="D18" s="120"/>
      <c r="E18" s="362"/>
      <c r="F18" s="145"/>
      <c r="G18" s="361"/>
      <c r="H18" s="872"/>
      <c r="I18" s="873"/>
      <c r="J18" s="873"/>
      <c r="K18" s="874"/>
      <c r="L18" s="55"/>
      <c r="M18" s="56"/>
      <c r="N18" s="60" t="s">
        <v>90</v>
      </c>
      <c r="O18" s="890"/>
      <c r="P18" s="890"/>
      <c r="Q18" s="56" t="s">
        <v>77</v>
      </c>
      <c r="S18" s="56"/>
      <c r="T18" s="59"/>
      <c r="U18" s="64"/>
      <c r="V18" s="56"/>
      <c r="W18" s="56"/>
      <c r="X18" s="60" t="s">
        <v>105</v>
      </c>
      <c r="Y18" s="891"/>
      <c r="Z18" s="891"/>
      <c r="AA18" s="56" t="s">
        <v>82</v>
      </c>
      <c r="AB18" s="60"/>
      <c r="AC18" s="65"/>
      <c r="AD18" s="7" t="s">
        <v>30</v>
      </c>
      <c r="AE18" s="8"/>
      <c r="AF18" s="8"/>
      <c r="AG18" s="9"/>
      <c r="AH18" s="21"/>
      <c r="AI18" s="22"/>
    </row>
    <row r="19" spans="2:35" ht="14.25" customHeight="1" x14ac:dyDescent="0.15">
      <c r="B19" s="119"/>
      <c r="C19" s="74"/>
      <c r="D19" s="120"/>
      <c r="E19" s="133"/>
      <c r="F19" s="488"/>
      <c r="G19" s="319"/>
      <c r="H19" s="872"/>
      <c r="I19" s="873"/>
      <c r="J19" s="873"/>
      <c r="K19" s="874"/>
      <c r="L19" s="77" t="s">
        <v>430</v>
      </c>
      <c r="M19" s="56"/>
      <c r="N19" s="60"/>
      <c r="O19" s="56"/>
      <c r="Q19" s="510" t="s">
        <v>28</v>
      </c>
      <c r="R19" s="56" t="s">
        <v>428</v>
      </c>
      <c r="S19" s="56"/>
      <c r="U19" s="510" t="s">
        <v>28</v>
      </c>
      <c r="V19" s="56" t="s">
        <v>429</v>
      </c>
      <c r="W19" s="56"/>
      <c r="X19" s="56"/>
      <c r="Y19" s="59"/>
      <c r="Z19" s="64"/>
      <c r="AA19" s="56"/>
      <c r="AB19" s="60"/>
      <c r="AC19" s="65"/>
      <c r="AD19" s="7" t="s">
        <v>30</v>
      </c>
      <c r="AE19" s="8"/>
      <c r="AF19" s="8"/>
      <c r="AG19" s="9"/>
      <c r="AH19" s="21"/>
      <c r="AI19" s="22"/>
    </row>
    <row r="20" spans="2:35" ht="14.25" customHeight="1" x14ac:dyDescent="0.15">
      <c r="B20" s="119"/>
      <c r="C20" s="74"/>
      <c r="D20" s="120"/>
      <c r="E20" s="133"/>
      <c r="F20" s="488"/>
      <c r="G20" s="319"/>
      <c r="H20" s="872"/>
      <c r="I20" s="873"/>
      <c r="J20" s="873"/>
      <c r="K20" s="874"/>
      <c r="L20" s="358"/>
      <c r="M20" s="50"/>
      <c r="N20" s="51"/>
      <c r="O20" s="50"/>
      <c r="P20" s="34"/>
      <c r="Q20" s="359" t="s">
        <v>28</v>
      </c>
      <c r="R20" s="50" t="s">
        <v>434</v>
      </c>
      <c r="S20" s="50"/>
      <c r="T20" s="34"/>
      <c r="U20" s="359" t="s">
        <v>28</v>
      </c>
      <c r="V20" s="50" t="s">
        <v>435</v>
      </c>
      <c r="W20" s="50"/>
      <c r="X20" s="50"/>
      <c r="Y20" s="290"/>
      <c r="Z20" s="66"/>
      <c r="AA20" s="50"/>
      <c r="AB20" s="51"/>
      <c r="AC20" s="67"/>
      <c r="AD20" s="7" t="s">
        <v>30</v>
      </c>
      <c r="AE20" s="8"/>
      <c r="AF20" s="8"/>
      <c r="AG20" s="9"/>
      <c r="AH20" s="21"/>
      <c r="AI20" s="22"/>
    </row>
    <row r="21" spans="2:35" ht="14.25" customHeight="1" x14ac:dyDescent="0.15">
      <c r="B21" s="119"/>
      <c r="C21" s="74"/>
      <c r="D21" s="120"/>
      <c r="E21" s="133"/>
      <c r="F21" s="488"/>
      <c r="G21" s="319"/>
      <c r="H21" s="872"/>
      <c r="I21" s="873"/>
      <c r="J21" s="873"/>
      <c r="K21" s="874"/>
      <c r="L21" s="887" t="s">
        <v>94</v>
      </c>
      <c r="M21" s="888"/>
      <c r="N21" s="68" t="s">
        <v>83</v>
      </c>
      <c r="O21" s="889"/>
      <c r="P21" s="889"/>
      <c r="Q21" s="889"/>
      <c r="R21" s="889"/>
      <c r="S21" s="889"/>
      <c r="T21" s="889"/>
      <c r="U21" s="889"/>
      <c r="V21" s="889"/>
      <c r="W21" s="889"/>
      <c r="X21" s="889"/>
      <c r="Y21" s="889"/>
      <c r="Z21" s="889"/>
      <c r="AA21" s="889"/>
      <c r="AB21" s="889"/>
      <c r="AC21" s="69" t="s">
        <v>84</v>
      </c>
      <c r="AD21" s="7" t="s">
        <v>30</v>
      </c>
      <c r="AE21" s="8"/>
      <c r="AF21" s="8"/>
      <c r="AG21" s="9"/>
      <c r="AH21" s="21"/>
      <c r="AI21" s="22"/>
    </row>
    <row r="22" spans="2:35" ht="14.25" customHeight="1" x14ac:dyDescent="0.15">
      <c r="B22" s="119"/>
      <c r="C22" s="74"/>
      <c r="D22" s="120"/>
      <c r="E22" s="133"/>
      <c r="F22" s="488"/>
      <c r="G22" s="319"/>
      <c r="H22" s="497"/>
      <c r="I22" s="511"/>
      <c r="J22" s="511"/>
      <c r="K22" s="498"/>
      <c r="L22" s="62"/>
      <c r="M22" s="56"/>
      <c r="N22" s="60" t="s">
        <v>83</v>
      </c>
      <c r="O22" s="860"/>
      <c r="P22" s="860"/>
      <c r="Q22" s="860"/>
      <c r="R22" s="860"/>
      <c r="S22" s="860"/>
      <c r="T22" s="860"/>
      <c r="U22" s="860"/>
      <c r="V22" s="860"/>
      <c r="W22" s="860"/>
      <c r="X22" s="860"/>
      <c r="Y22" s="860"/>
      <c r="Z22" s="860"/>
      <c r="AA22" s="860"/>
      <c r="AB22" s="860"/>
      <c r="AC22" s="61" t="s">
        <v>84</v>
      </c>
      <c r="AD22" s="7" t="s">
        <v>30</v>
      </c>
      <c r="AE22" s="8"/>
      <c r="AF22" s="8"/>
      <c r="AG22" s="9"/>
      <c r="AH22" s="21"/>
      <c r="AI22" s="22"/>
    </row>
    <row r="23" spans="2:35" ht="14.25" customHeight="1" x14ac:dyDescent="0.15">
      <c r="B23" s="119"/>
      <c r="C23" s="74"/>
      <c r="D23" s="120"/>
      <c r="E23" s="133"/>
      <c r="F23" s="488"/>
      <c r="G23" s="319"/>
      <c r="H23" s="497"/>
      <c r="I23" s="511"/>
      <c r="J23" s="511"/>
      <c r="K23" s="498"/>
      <c r="L23" s="62"/>
      <c r="M23" s="56"/>
      <c r="N23" s="60" t="s">
        <v>93</v>
      </c>
      <c r="O23" s="885"/>
      <c r="P23" s="885"/>
      <c r="Q23" s="63" t="s">
        <v>87</v>
      </c>
      <c r="R23" s="56"/>
      <c r="S23" s="56"/>
      <c r="T23" s="59"/>
      <c r="U23" s="64"/>
      <c r="V23" s="509"/>
      <c r="W23" s="509"/>
      <c r="X23" s="60" t="s">
        <v>104</v>
      </c>
      <c r="Y23" s="886"/>
      <c r="Z23" s="886"/>
      <c r="AA23" s="56" t="s">
        <v>81</v>
      </c>
      <c r="AB23" s="60"/>
      <c r="AC23" s="65"/>
      <c r="AD23" s="7" t="s">
        <v>30</v>
      </c>
      <c r="AE23" s="8"/>
      <c r="AF23" s="8"/>
      <c r="AG23" s="9"/>
      <c r="AH23" s="21"/>
      <c r="AI23" s="22"/>
    </row>
    <row r="24" spans="2:35" ht="14.25" customHeight="1" x14ac:dyDescent="0.15">
      <c r="B24" s="119"/>
      <c r="C24" s="74"/>
      <c r="D24" s="120"/>
      <c r="E24" s="133"/>
      <c r="F24" s="488"/>
      <c r="G24" s="319"/>
      <c r="H24" s="488"/>
      <c r="I24" s="488"/>
      <c r="J24" s="488"/>
      <c r="K24" s="488"/>
      <c r="L24" s="55"/>
      <c r="M24" s="56"/>
      <c r="N24" s="60" t="s">
        <v>90</v>
      </c>
      <c r="O24" s="890"/>
      <c r="P24" s="890"/>
      <c r="Q24" s="56" t="s">
        <v>77</v>
      </c>
      <c r="S24" s="56"/>
      <c r="T24" s="59"/>
      <c r="U24" s="64"/>
      <c r="V24" s="56"/>
      <c r="W24" s="56"/>
      <c r="X24" s="60" t="s">
        <v>105</v>
      </c>
      <c r="Y24" s="891"/>
      <c r="Z24" s="891"/>
      <c r="AA24" s="56" t="s">
        <v>82</v>
      </c>
      <c r="AB24" s="60"/>
      <c r="AC24" s="65"/>
      <c r="AD24" s="7"/>
      <c r="AE24" s="8"/>
      <c r="AF24" s="8"/>
      <c r="AG24" s="9"/>
      <c r="AH24" s="21"/>
      <c r="AI24" s="22"/>
    </row>
    <row r="25" spans="2:35" ht="14.25" customHeight="1" x14ac:dyDescent="0.15">
      <c r="B25" s="119"/>
      <c r="C25" s="74"/>
      <c r="D25" s="120"/>
      <c r="E25" s="133"/>
      <c r="F25" s="488"/>
      <c r="G25" s="319"/>
      <c r="H25" s="488"/>
      <c r="I25" s="488"/>
      <c r="J25" s="488"/>
      <c r="K25" s="488"/>
      <c r="L25" s="77" t="s">
        <v>430</v>
      </c>
      <c r="M25" s="56"/>
      <c r="N25" s="60"/>
      <c r="O25" s="56"/>
      <c r="Q25" s="510" t="s">
        <v>28</v>
      </c>
      <c r="R25" s="56" t="s">
        <v>428</v>
      </c>
      <c r="S25" s="56"/>
      <c r="U25" s="510" t="s">
        <v>28</v>
      </c>
      <c r="V25" s="56" t="s">
        <v>429</v>
      </c>
      <c r="W25" s="56"/>
      <c r="X25" s="56"/>
      <c r="Y25" s="59"/>
      <c r="Z25" s="64"/>
      <c r="AA25" s="56"/>
      <c r="AB25" s="60"/>
      <c r="AC25" s="65"/>
      <c r="AD25" s="7"/>
      <c r="AE25" s="8"/>
      <c r="AF25" s="8"/>
      <c r="AG25" s="9"/>
      <c r="AH25" s="21"/>
      <c r="AI25" s="22"/>
    </row>
    <row r="26" spans="2:35" ht="14.25" customHeight="1" x14ac:dyDescent="0.15">
      <c r="B26" s="119"/>
      <c r="C26" s="74"/>
      <c r="D26" s="120"/>
      <c r="E26" s="133"/>
      <c r="F26" s="488"/>
      <c r="G26" s="319"/>
      <c r="H26" s="488"/>
      <c r="I26" s="488"/>
      <c r="J26" s="488"/>
      <c r="K26" s="488"/>
      <c r="L26" s="358"/>
      <c r="M26" s="50"/>
      <c r="N26" s="51"/>
      <c r="O26" s="50"/>
      <c r="P26" s="34"/>
      <c r="Q26" s="359" t="s">
        <v>28</v>
      </c>
      <c r="R26" s="50" t="s">
        <v>434</v>
      </c>
      <c r="S26" s="50"/>
      <c r="T26" s="34"/>
      <c r="U26" s="359" t="s">
        <v>28</v>
      </c>
      <c r="V26" s="50" t="s">
        <v>435</v>
      </c>
      <c r="W26" s="50"/>
      <c r="X26" s="50"/>
      <c r="Y26" s="290"/>
      <c r="Z26" s="66"/>
      <c r="AA26" s="50"/>
      <c r="AB26" s="51"/>
      <c r="AC26" s="67"/>
      <c r="AD26" s="7"/>
      <c r="AE26" s="8"/>
      <c r="AF26" s="8"/>
      <c r="AG26" s="9"/>
      <c r="AH26" s="21"/>
      <c r="AI26" s="22"/>
    </row>
    <row r="27" spans="2:35" ht="14.25" customHeight="1" x14ac:dyDescent="0.15">
      <c r="B27" s="119"/>
      <c r="C27" s="74"/>
      <c r="D27" s="120"/>
      <c r="E27" s="133"/>
      <c r="F27" s="488"/>
      <c r="G27" s="319"/>
      <c r="H27" s="488"/>
      <c r="I27" s="488"/>
      <c r="J27" s="488"/>
      <c r="K27" s="488"/>
      <c r="L27" s="887" t="s">
        <v>95</v>
      </c>
      <c r="M27" s="888"/>
      <c r="N27" s="68"/>
      <c r="O27" s="372"/>
      <c r="P27" s="372"/>
      <c r="Q27" s="372"/>
      <c r="R27" s="372"/>
      <c r="S27" s="372"/>
      <c r="T27" s="372"/>
      <c r="U27" s="372"/>
      <c r="V27" s="372"/>
      <c r="W27" s="372"/>
      <c r="X27" s="372"/>
      <c r="Y27" s="372"/>
      <c r="Z27" s="372"/>
      <c r="AA27" s="372"/>
      <c r="AB27" s="372"/>
      <c r="AC27" s="69"/>
      <c r="AD27" s="7"/>
      <c r="AE27" s="8"/>
      <c r="AF27" s="8"/>
      <c r="AG27" s="9"/>
      <c r="AH27" s="21"/>
      <c r="AI27" s="22"/>
    </row>
    <row r="28" spans="2:35" ht="14.25" customHeight="1" x14ac:dyDescent="0.15">
      <c r="B28" s="119"/>
      <c r="C28" s="74"/>
      <c r="D28" s="120"/>
      <c r="E28" s="133"/>
      <c r="F28" s="488"/>
      <c r="G28" s="319"/>
      <c r="H28" s="488"/>
      <c r="I28" s="488"/>
      <c r="J28" s="488"/>
      <c r="K28" s="488"/>
      <c r="L28" s="371"/>
      <c r="M28" s="512"/>
      <c r="N28" s="60" t="s">
        <v>83</v>
      </c>
      <c r="O28" s="860"/>
      <c r="P28" s="860"/>
      <c r="Q28" s="860"/>
      <c r="R28" s="860"/>
      <c r="S28" s="860"/>
      <c r="T28" s="860"/>
      <c r="U28" s="860"/>
      <c r="V28" s="860"/>
      <c r="W28" s="860"/>
      <c r="X28" s="860"/>
      <c r="Y28" s="860"/>
      <c r="Z28" s="860"/>
      <c r="AA28" s="860"/>
      <c r="AB28" s="860"/>
      <c r="AC28" s="61" t="s">
        <v>84</v>
      </c>
      <c r="AD28" s="7"/>
      <c r="AE28" s="8"/>
      <c r="AF28" s="8"/>
      <c r="AG28" s="9"/>
      <c r="AH28" s="21"/>
      <c r="AI28" s="22"/>
    </row>
    <row r="29" spans="2:35" ht="14.25" customHeight="1" x14ac:dyDescent="0.15">
      <c r="B29" s="119"/>
      <c r="C29" s="74"/>
      <c r="D29" s="120"/>
      <c r="E29" s="133"/>
      <c r="F29" s="488"/>
      <c r="G29" s="319"/>
      <c r="H29" s="488"/>
      <c r="I29" s="488"/>
      <c r="J29" s="488"/>
      <c r="K29" s="488"/>
      <c r="L29" s="70"/>
      <c r="M29" s="64"/>
      <c r="N29" s="60" t="s">
        <v>83</v>
      </c>
      <c r="O29" s="860"/>
      <c r="P29" s="860"/>
      <c r="Q29" s="860"/>
      <c r="R29" s="860"/>
      <c r="S29" s="860"/>
      <c r="T29" s="860"/>
      <c r="U29" s="860"/>
      <c r="V29" s="860"/>
      <c r="W29" s="860"/>
      <c r="X29" s="860"/>
      <c r="Y29" s="860"/>
      <c r="Z29" s="860"/>
      <c r="AA29" s="860"/>
      <c r="AB29" s="860"/>
      <c r="AC29" s="61" t="s">
        <v>84</v>
      </c>
      <c r="AD29" s="7"/>
      <c r="AE29" s="8"/>
      <c r="AF29" s="8"/>
      <c r="AG29" s="9"/>
      <c r="AH29" s="21"/>
      <c r="AI29" s="22"/>
    </row>
    <row r="30" spans="2:35" ht="14.25" customHeight="1" x14ac:dyDescent="0.15">
      <c r="B30" s="119"/>
      <c r="C30" s="74"/>
      <c r="D30" s="120"/>
      <c r="E30" s="133"/>
      <c r="F30" s="488"/>
      <c r="G30" s="319"/>
      <c r="H30" s="488"/>
      <c r="I30" s="488"/>
      <c r="J30" s="488"/>
      <c r="K30" s="488"/>
      <c r="L30" s="62"/>
      <c r="M30" s="56"/>
      <c r="N30" s="60" t="s">
        <v>93</v>
      </c>
      <c r="O30" s="885"/>
      <c r="P30" s="885"/>
      <c r="Q30" s="63" t="s">
        <v>87</v>
      </c>
      <c r="R30" s="56"/>
      <c r="S30" s="56"/>
      <c r="T30" s="59"/>
      <c r="U30" s="64"/>
      <c r="V30" s="509"/>
      <c r="W30" s="509"/>
      <c r="X30" s="60" t="s">
        <v>104</v>
      </c>
      <c r="Y30" s="886"/>
      <c r="Z30" s="886"/>
      <c r="AA30" s="56" t="s">
        <v>81</v>
      </c>
      <c r="AB30" s="60"/>
      <c r="AC30" s="65"/>
      <c r="AD30" s="7"/>
      <c r="AE30" s="8"/>
      <c r="AF30" s="8"/>
      <c r="AG30" s="9"/>
      <c r="AH30" s="21"/>
      <c r="AI30" s="22"/>
    </row>
    <row r="31" spans="2:35" ht="14.25" customHeight="1" x14ac:dyDescent="0.15">
      <c r="B31" s="119"/>
      <c r="C31" s="74"/>
      <c r="D31" s="120"/>
      <c r="E31" s="133"/>
      <c r="F31" s="488"/>
      <c r="G31" s="319"/>
      <c r="H31" s="488"/>
      <c r="I31" s="488"/>
      <c r="J31" s="488"/>
      <c r="K31" s="488"/>
      <c r="L31" s="55"/>
      <c r="M31" s="56"/>
      <c r="N31" s="60" t="s">
        <v>90</v>
      </c>
      <c r="O31" s="890"/>
      <c r="P31" s="890"/>
      <c r="Q31" s="56" t="s">
        <v>77</v>
      </c>
      <c r="S31" s="56"/>
      <c r="T31" s="59"/>
      <c r="U31" s="64"/>
      <c r="V31" s="56"/>
      <c r="W31" s="56"/>
      <c r="X31" s="60" t="s">
        <v>105</v>
      </c>
      <c r="Y31" s="891"/>
      <c r="Z31" s="891"/>
      <c r="AA31" s="56" t="s">
        <v>82</v>
      </c>
      <c r="AB31" s="60"/>
      <c r="AC31" s="65"/>
      <c r="AD31" s="7"/>
      <c r="AE31" s="8"/>
      <c r="AF31" s="8"/>
      <c r="AG31" s="9"/>
      <c r="AH31" s="21"/>
      <c r="AI31" s="22"/>
    </row>
    <row r="32" spans="2:35" ht="14.25" customHeight="1" x14ac:dyDescent="0.15">
      <c r="B32" s="119"/>
      <c r="C32" s="74"/>
      <c r="D32" s="120"/>
      <c r="E32" s="133"/>
      <c r="F32" s="488"/>
      <c r="G32" s="319"/>
      <c r="H32" s="488"/>
      <c r="I32" s="488"/>
      <c r="J32" s="488"/>
      <c r="K32" s="488"/>
      <c r="L32" s="77" t="s">
        <v>430</v>
      </c>
      <c r="M32" s="56"/>
      <c r="N32" s="60"/>
      <c r="O32" s="56"/>
      <c r="Q32" s="510" t="s">
        <v>28</v>
      </c>
      <c r="R32" s="56" t="s">
        <v>428</v>
      </c>
      <c r="S32" s="56"/>
      <c r="U32" s="510" t="s">
        <v>28</v>
      </c>
      <c r="V32" s="56" t="s">
        <v>429</v>
      </c>
      <c r="W32" s="56"/>
      <c r="X32" s="56"/>
      <c r="Y32" s="59"/>
      <c r="Z32" s="64"/>
      <c r="AA32" s="56"/>
      <c r="AB32" s="60"/>
      <c r="AC32" s="65"/>
      <c r="AD32" s="7"/>
      <c r="AE32" s="8"/>
      <c r="AF32" s="8"/>
      <c r="AG32" s="9"/>
      <c r="AH32" s="21"/>
      <c r="AI32" s="22"/>
    </row>
    <row r="33" spans="2:35" ht="14.25" customHeight="1" x14ac:dyDescent="0.15">
      <c r="B33" s="119"/>
      <c r="C33" s="74"/>
      <c r="D33" s="120"/>
      <c r="E33" s="133"/>
      <c r="F33" s="488"/>
      <c r="G33" s="319"/>
      <c r="H33" s="488"/>
      <c r="I33" s="488"/>
      <c r="J33" s="488"/>
      <c r="K33" s="488"/>
      <c r="L33" s="358"/>
      <c r="M33" s="50"/>
      <c r="N33" s="51"/>
      <c r="O33" s="50"/>
      <c r="P33" s="34"/>
      <c r="Q33" s="359" t="s">
        <v>28</v>
      </c>
      <c r="R33" s="50" t="s">
        <v>434</v>
      </c>
      <c r="S33" s="50"/>
      <c r="T33" s="34"/>
      <c r="U33" s="359" t="s">
        <v>28</v>
      </c>
      <c r="V33" s="50" t="s">
        <v>435</v>
      </c>
      <c r="W33" s="50"/>
      <c r="X33" s="50"/>
      <c r="Y33" s="290"/>
      <c r="Z33" s="66"/>
      <c r="AA33" s="50"/>
      <c r="AB33" s="51"/>
      <c r="AC33" s="67"/>
      <c r="AD33" s="7"/>
      <c r="AE33" s="8"/>
      <c r="AF33" s="8"/>
      <c r="AG33" s="9"/>
      <c r="AH33" s="21"/>
      <c r="AI33" s="22"/>
    </row>
    <row r="34" spans="2:35" ht="14.25" customHeight="1" x14ac:dyDescent="0.15">
      <c r="B34" s="119"/>
      <c r="C34" s="74"/>
      <c r="D34" s="120"/>
      <c r="E34" s="133"/>
      <c r="F34" s="488"/>
      <c r="G34" s="319"/>
      <c r="H34" s="488"/>
      <c r="I34" s="488"/>
      <c r="J34" s="488"/>
      <c r="K34" s="488"/>
      <c r="L34" s="379" t="s">
        <v>454</v>
      </c>
      <c r="M34" s="48"/>
      <c r="N34" s="68"/>
      <c r="O34" s="372"/>
      <c r="P34" s="372"/>
      <c r="Q34" s="372"/>
      <c r="R34" s="372"/>
      <c r="S34" s="372"/>
      <c r="T34" s="372"/>
      <c r="U34" s="372"/>
      <c r="V34" s="372"/>
      <c r="W34" s="372"/>
      <c r="X34" s="372"/>
      <c r="Y34" s="372"/>
      <c r="Z34" s="372"/>
      <c r="AA34" s="372"/>
      <c r="AB34" s="372"/>
      <c r="AC34" s="69"/>
      <c r="AD34" s="7"/>
      <c r="AE34" s="8"/>
      <c r="AF34" s="8"/>
      <c r="AG34" s="9"/>
      <c r="AH34" s="21"/>
      <c r="AI34" s="22"/>
    </row>
    <row r="35" spans="2:35" ht="14.25" customHeight="1" x14ac:dyDescent="0.15">
      <c r="B35" s="119"/>
      <c r="C35" s="74"/>
      <c r="D35" s="120"/>
      <c r="E35" s="133"/>
      <c r="F35" s="488"/>
      <c r="G35" s="319"/>
      <c r="H35" s="488"/>
      <c r="I35" s="488"/>
      <c r="J35" s="488"/>
      <c r="K35" s="488"/>
      <c r="L35" s="62"/>
      <c r="M35" s="513" t="s">
        <v>452</v>
      </c>
      <c r="N35" s="56"/>
      <c r="O35" s="59"/>
      <c r="P35" s="56"/>
      <c r="Q35" s="56"/>
      <c r="R35" s="56"/>
      <c r="S35" s="56"/>
      <c r="T35" s="56"/>
      <c r="U35" s="56"/>
      <c r="V35" s="56"/>
      <c r="W35" s="56"/>
      <c r="X35" s="514"/>
      <c r="Y35" s="56"/>
      <c r="Z35" s="56"/>
      <c r="AA35" s="56"/>
      <c r="AB35" s="56"/>
      <c r="AC35" s="57"/>
      <c r="AD35" s="7"/>
      <c r="AE35" s="8"/>
      <c r="AF35" s="8"/>
      <c r="AG35" s="9"/>
      <c r="AH35" s="21"/>
      <c r="AI35" s="22"/>
    </row>
    <row r="36" spans="2:35" ht="14.25" customHeight="1" x14ac:dyDescent="0.15">
      <c r="B36" s="119"/>
      <c r="C36" s="74"/>
      <c r="D36" s="120"/>
      <c r="E36" s="133"/>
      <c r="F36" s="488"/>
      <c r="G36" s="319"/>
      <c r="H36" s="488"/>
      <c r="I36" s="488"/>
      <c r="J36" s="488"/>
      <c r="K36" s="488"/>
      <c r="L36" s="62"/>
      <c r="M36" s="56"/>
      <c r="N36" s="60" t="s">
        <v>83</v>
      </c>
      <c r="O36" s="860"/>
      <c r="P36" s="860"/>
      <c r="Q36" s="860"/>
      <c r="R36" s="860"/>
      <c r="S36" s="860"/>
      <c r="T36" s="860"/>
      <c r="U36" s="860"/>
      <c r="V36" s="860"/>
      <c r="W36" s="860"/>
      <c r="X36" s="860"/>
      <c r="Y36" s="860"/>
      <c r="Z36" s="860"/>
      <c r="AA36" s="860"/>
      <c r="AB36" s="860"/>
      <c r="AC36" s="61" t="s">
        <v>84</v>
      </c>
      <c r="AD36" s="7"/>
      <c r="AE36" s="8"/>
      <c r="AF36" s="8"/>
      <c r="AG36" s="9"/>
      <c r="AH36" s="21"/>
      <c r="AI36" s="22"/>
    </row>
    <row r="37" spans="2:35" ht="14.25" customHeight="1" x14ac:dyDescent="0.15">
      <c r="B37" s="119"/>
      <c r="C37" s="74"/>
      <c r="D37" s="120"/>
      <c r="E37" s="133"/>
      <c r="F37" s="488"/>
      <c r="G37" s="319"/>
      <c r="H37" s="488"/>
      <c r="I37" s="488"/>
      <c r="J37" s="488"/>
      <c r="K37" s="488"/>
      <c r="L37" s="107"/>
      <c r="N37" s="70" t="s">
        <v>440</v>
      </c>
      <c r="P37" s="150"/>
      <c r="Q37" s="893"/>
      <c r="R37" s="893"/>
      <c r="S37" s="893"/>
      <c r="T37" s="893"/>
      <c r="U37" s="63" t="s">
        <v>450</v>
      </c>
      <c r="V37" s="56"/>
      <c r="W37" s="56"/>
      <c r="AC37" s="45"/>
      <c r="AD37" s="7"/>
      <c r="AE37" s="8"/>
      <c r="AF37" s="8"/>
      <c r="AG37" s="9"/>
      <c r="AH37" s="21"/>
      <c r="AI37" s="22"/>
    </row>
    <row r="38" spans="2:35" ht="14.25" customHeight="1" x14ac:dyDescent="0.15">
      <c r="B38" s="119"/>
      <c r="C38" s="74"/>
      <c r="D38" s="120"/>
      <c r="E38" s="133"/>
      <c r="F38" s="488"/>
      <c r="G38" s="319"/>
      <c r="H38" s="488"/>
      <c r="I38" s="488"/>
      <c r="J38" s="488"/>
      <c r="K38" s="488"/>
      <c r="L38" s="77" t="s">
        <v>442</v>
      </c>
      <c r="M38" s="56"/>
      <c r="N38" s="60"/>
      <c r="O38" s="56"/>
      <c r="S38" s="56"/>
      <c r="W38" s="510" t="s">
        <v>28</v>
      </c>
      <c r="X38" s="56" t="s">
        <v>444</v>
      </c>
      <c r="Z38" s="510" t="s">
        <v>28</v>
      </c>
      <c r="AA38" s="56" t="s">
        <v>443</v>
      </c>
      <c r="AB38" s="56"/>
      <c r="AC38" s="45"/>
      <c r="AD38" s="7"/>
      <c r="AE38" s="8"/>
      <c r="AF38" s="8"/>
      <c r="AG38" s="9"/>
      <c r="AH38" s="21"/>
      <c r="AI38" s="22"/>
    </row>
    <row r="39" spans="2:35" ht="14.25" customHeight="1" x14ac:dyDescent="0.15">
      <c r="B39" s="119"/>
      <c r="C39" s="74"/>
      <c r="D39" s="120"/>
      <c r="E39" s="133"/>
      <c r="F39" s="488"/>
      <c r="G39" s="319"/>
      <c r="H39" s="488"/>
      <c r="I39" s="488"/>
      <c r="J39" s="488"/>
      <c r="K39" s="488"/>
      <c r="L39" s="107"/>
      <c r="M39" s="59"/>
      <c r="N39" s="64" t="s">
        <v>445</v>
      </c>
      <c r="P39" s="509"/>
      <c r="Q39" s="885"/>
      <c r="R39" s="885"/>
      <c r="S39" s="56" t="s">
        <v>81</v>
      </c>
      <c r="T39" s="60"/>
      <c r="U39" s="60"/>
      <c r="AB39" s="60"/>
      <c r="AC39" s="65"/>
      <c r="AD39" s="7"/>
      <c r="AE39" s="8"/>
      <c r="AF39" s="8"/>
      <c r="AG39" s="9"/>
      <c r="AH39" s="21"/>
      <c r="AI39" s="22"/>
    </row>
    <row r="40" spans="2:35" ht="3.75" customHeight="1" x14ac:dyDescent="0.15">
      <c r="B40" s="119"/>
      <c r="C40" s="74"/>
      <c r="D40" s="120"/>
      <c r="E40" s="133"/>
      <c r="F40" s="488"/>
      <c r="G40" s="319"/>
      <c r="H40" s="488"/>
      <c r="I40" s="488"/>
      <c r="J40" s="488"/>
      <c r="K40" s="488"/>
      <c r="L40" s="77"/>
      <c r="M40" s="56"/>
      <c r="N40" s="60"/>
      <c r="O40" s="56"/>
      <c r="Q40" s="56"/>
      <c r="R40" s="56"/>
      <c r="S40" s="56"/>
      <c r="X40" s="60"/>
      <c r="Y40" s="56"/>
      <c r="Z40" s="56"/>
      <c r="AA40" s="56"/>
      <c r="AB40" s="60"/>
      <c r="AC40" s="65"/>
      <c r="AD40" s="7"/>
      <c r="AE40" s="8"/>
      <c r="AF40" s="8"/>
      <c r="AG40" s="9"/>
      <c r="AH40" s="21"/>
      <c r="AI40" s="22"/>
    </row>
    <row r="41" spans="2:35" ht="14.25" customHeight="1" x14ac:dyDescent="0.15">
      <c r="B41" s="119"/>
      <c r="C41" s="74"/>
      <c r="D41" s="120"/>
      <c r="E41" s="133"/>
      <c r="F41" s="488"/>
      <c r="G41" s="319"/>
      <c r="H41" s="488"/>
      <c r="I41" s="488"/>
      <c r="J41" s="488"/>
      <c r="K41" s="488"/>
      <c r="L41" s="62"/>
      <c r="M41" s="513" t="s">
        <v>453</v>
      </c>
      <c r="N41" s="56"/>
      <c r="O41" s="59"/>
      <c r="P41" s="56"/>
      <c r="Q41" s="56"/>
      <c r="R41" s="56"/>
      <c r="S41" s="56"/>
      <c r="T41" s="56"/>
      <c r="U41" s="56"/>
      <c r="V41" s="56"/>
      <c r="W41" s="56"/>
      <c r="X41" s="514"/>
      <c r="Y41" s="56"/>
      <c r="Z41" s="56"/>
      <c r="AA41" s="56"/>
      <c r="AB41" s="56"/>
      <c r="AC41" s="57"/>
      <c r="AD41" s="7"/>
      <c r="AE41" s="8"/>
      <c r="AF41" s="8"/>
      <c r="AG41" s="9"/>
      <c r="AH41" s="21"/>
      <c r="AI41" s="22"/>
    </row>
    <row r="42" spans="2:35" ht="14.25" customHeight="1" x14ac:dyDescent="0.15">
      <c r="B42" s="119"/>
      <c r="C42" s="74"/>
      <c r="D42" s="120"/>
      <c r="E42" s="133"/>
      <c r="F42" s="488"/>
      <c r="G42" s="319"/>
      <c r="H42" s="488"/>
      <c r="I42" s="488"/>
      <c r="J42" s="488"/>
      <c r="K42" s="488"/>
      <c r="L42" s="62"/>
      <c r="M42" s="56"/>
      <c r="N42" s="60" t="s">
        <v>83</v>
      </c>
      <c r="O42" s="860"/>
      <c r="P42" s="860"/>
      <c r="Q42" s="860"/>
      <c r="R42" s="860"/>
      <c r="S42" s="860"/>
      <c r="T42" s="860"/>
      <c r="U42" s="860"/>
      <c r="V42" s="860"/>
      <c r="W42" s="860"/>
      <c r="X42" s="860"/>
      <c r="Y42" s="860"/>
      <c r="Z42" s="860"/>
      <c r="AA42" s="860"/>
      <c r="AB42" s="860"/>
      <c r="AC42" s="61" t="s">
        <v>84</v>
      </c>
      <c r="AD42" s="7"/>
      <c r="AE42" s="8"/>
      <c r="AF42" s="8"/>
      <c r="AG42" s="9"/>
      <c r="AH42" s="21"/>
      <c r="AI42" s="22"/>
    </row>
    <row r="43" spans="2:35" ht="14.25" customHeight="1" x14ac:dyDescent="0.15">
      <c r="B43" s="119"/>
      <c r="C43" s="74"/>
      <c r="D43" s="120"/>
      <c r="E43" s="133"/>
      <c r="F43" s="488"/>
      <c r="G43" s="319"/>
      <c r="H43" s="488"/>
      <c r="I43" s="488"/>
      <c r="J43" s="488"/>
      <c r="K43" s="488"/>
      <c r="L43" s="107"/>
      <c r="N43" s="70" t="s">
        <v>441</v>
      </c>
      <c r="P43" s="150"/>
      <c r="Q43" s="885"/>
      <c r="R43" s="885"/>
      <c r="S43" s="63" t="s">
        <v>439</v>
      </c>
      <c r="T43" s="56"/>
      <c r="U43" s="56"/>
      <c r="W43" s="56"/>
      <c r="AC43" s="45"/>
      <c r="AD43" s="7"/>
      <c r="AE43" s="8"/>
      <c r="AF43" s="8"/>
      <c r="AG43" s="9"/>
      <c r="AH43" s="21"/>
      <c r="AI43" s="22"/>
    </row>
    <row r="44" spans="2:35" ht="14.25" customHeight="1" x14ac:dyDescent="0.15">
      <c r="B44" s="119"/>
      <c r="C44" s="74"/>
      <c r="D44" s="120"/>
      <c r="E44" s="133"/>
      <c r="F44" s="488"/>
      <c r="G44" s="319"/>
      <c r="H44" s="488"/>
      <c r="I44" s="488"/>
      <c r="J44" s="488"/>
      <c r="K44" s="488"/>
      <c r="L44" s="77" t="s">
        <v>442</v>
      </c>
      <c r="M44" s="56"/>
      <c r="N44" s="60"/>
      <c r="O44" s="56"/>
      <c r="S44" s="56"/>
      <c r="W44" s="510" t="s">
        <v>28</v>
      </c>
      <c r="X44" s="56" t="s">
        <v>444</v>
      </c>
      <c r="Z44" s="510" t="s">
        <v>28</v>
      </c>
      <c r="AA44" s="56" t="s">
        <v>443</v>
      </c>
      <c r="AB44" s="56"/>
      <c r="AC44" s="45"/>
      <c r="AD44" s="7"/>
      <c r="AE44" s="8"/>
      <c r="AF44" s="8"/>
      <c r="AG44" s="9"/>
      <c r="AH44" s="21"/>
      <c r="AI44" s="22"/>
    </row>
    <row r="45" spans="2:35" ht="14.25" customHeight="1" x14ac:dyDescent="0.15">
      <c r="B45" s="119"/>
      <c r="C45" s="74"/>
      <c r="D45" s="120"/>
      <c r="E45" s="133"/>
      <c r="F45" s="488"/>
      <c r="G45" s="319"/>
      <c r="H45" s="488"/>
      <c r="I45" s="488"/>
      <c r="J45" s="488"/>
      <c r="K45" s="488"/>
      <c r="L45" s="107"/>
      <c r="M45" s="59"/>
      <c r="N45" s="64" t="s">
        <v>445</v>
      </c>
      <c r="P45" s="509"/>
      <c r="Q45" s="885"/>
      <c r="R45" s="885"/>
      <c r="S45" s="56" t="s">
        <v>81</v>
      </c>
      <c r="T45" s="60"/>
      <c r="U45" s="60"/>
      <c r="AB45" s="60"/>
      <c r="AC45" s="65"/>
      <c r="AD45" s="7"/>
      <c r="AE45" s="8"/>
      <c r="AF45" s="8"/>
      <c r="AG45" s="9"/>
      <c r="AH45" s="21"/>
      <c r="AI45" s="22"/>
    </row>
    <row r="46" spans="2:35" ht="3.75" customHeight="1" x14ac:dyDescent="0.15">
      <c r="B46" s="119"/>
      <c r="C46" s="74"/>
      <c r="D46" s="120"/>
      <c r="E46" s="133"/>
      <c r="F46" s="488"/>
      <c r="G46" s="319"/>
      <c r="H46" s="488"/>
      <c r="I46" s="488"/>
      <c r="J46" s="488"/>
      <c r="K46" s="488"/>
      <c r="L46" s="77"/>
      <c r="M46" s="56"/>
      <c r="N46" s="60"/>
      <c r="O46" s="56"/>
      <c r="Q46" s="515"/>
      <c r="R46" s="56"/>
      <c r="S46" s="56"/>
      <c r="Y46" s="515"/>
      <c r="Z46" s="56"/>
      <c r="AA46" s="56"/>
      <c r="AB46" s="60"/>
      <c r="AC46" s="65"/>
      <c r="AD46" s="7"/>
      <c r="AE46" s="8"/>
      <c r="AF46" s="8"/>
      <c r="AG46" s="9"/>
      <c r="AH46" s="21"/>
      <c r="AI46" s="22"/>
    </row>
    <row r="47" spans="2:35" ht="14.25" customHeight="1" x14ac:dyDescent="0.15">
      <c r="B47" s="119"/>
      <c r="C47" s="74"/>
      <c r="D47" s="120"/>
      <c r="E47" s="133"/>
      <c r="F47" s="488"/>
      <c r="G47" s="319"/>
      <c r="H47" s="488"/>
      <c r="I47" s="488"/>
      <c r="J47" s="488"/>
      <c r="K47" s="488"/>
      <c r="L47" s="62"/>
      <c r="M47" s="513" t="s">
        <v>595</v>
      </c>
      <c r="N47" s="56"/>
      <c r="O47" s="59"/>
      <c r="P47" s="56"/>
      <c r="Q47" s="56"/>
      <c r="R47" s="56"/>
      <c r="S47" s="56"/>
      <c r="T47" s="56"/>
      <c r="U47" s="56"/>
      <c r="V47" s="56"/>
      <c r="W47" s="56"/>
      <c r="X47" s="514"/>
      <c r="Y47" s="56"/>
      <c r="Z47" s="56"/>
      <c r="AA47" s="56"/>
      <c r="AB47" s="56"/>
      <c r="AC47" s="57"/>
      <c r="AD47" s="7"/>
      <c r="AE47" s="8"/>
      <c r="AF47" s="8"/>
      <c r="AG47" s="9"/>
      <c r="AH47" s="21"/>
      <c r="AI47" s="22"/>
    </row>
    <row r="48" spans="2:35" ht="14.25" customHeight="1" x14ac:dyDescent="0.15">
      <c r="B48" s="119"/>
      <c r="C48" s="74"/>
      <c r="D48" s="120"/>
      <c r="E48" s="133"/>
      <c r="F48" s="488"/>
      <c r="G48" s="319"/>
      <c r="H48" s="488"/>
      <c r="I48" s="488"/>
      <c r="J48" s="488"/>
      <c r="K48" s="488"/>
      <c r="L48" s="62"/>
      <c r="M48" s="56"/>
      <c r="N48" s="60" t="s">
        <v>83</v>
      </c>
      <c r="O48" s="860"/>
      <c r="P48" s="860"/>
      <c r="Q48" s="860"/>
      <c r="R48" s="860"/>
      <c r="S48" s="860"/>
      <c r="T48" s="860"/>
      <c r="U48" s="860"/>
      <c r="V48" s="860"/>
      <c r="W48" s="860"/>
      <c r="X48" s="860"/>
      <c r="Y48" s="860"/>
      <c r="Z48" s="860"/>
      <c r="AA48" s="860"/>
      <c r="AB48" s="860"/>
      <c r="AC48" s="61" t="s">
        <v>84</v>
      </c>
      <c r="AD48" s="7"/>
      <c r="AE48" s="8"/>
      <c r="AF48" s="8"/>
      <c r="AG48" s="9"/>
      <c r="AH48" s="21"/>
      <c r="AI48" s="22"/>
    </row>
    <row r="49" spans="2:35" ht="14.25" customHeight="1" x14ac:dyDescent="0.15">
      <c r="B49" s="119"/>
      <c r="C49" s="74"/>
      <c r="D49" s="120"/>
      <c r="E49" s="133"/>
      <c r="F49" s="488"/>
      <c r="G49" s="319"/>
      <c r="H49" s="488"/>
      <c r="I49" s="488"/>
      <c r="J49" s="488"/>
      <c r="K49" s="488"/>
      <c r="L49" s="107"/>
      <c r="N49" s="70" t="s">
        <v>441</v>
      </c>
      <c r="P49" s="150"/>
      <c r="Q49" s="885"/>
      <c r="R49" s="885"/>
      <c r="S49" s="63" t="s">
        <v>439</v>
      </c>
      <c r="T49" s="56"/>
      <c r="U49" s="56"/>
      <c r="W49" s="56"/>
      <c r="AC49" s="45"/>
      <c r="AD49" s="7"/>
      <c r="AE49" s="8"/>
      <c r="AF49" s="8"/>
      <c r="AG49" s="9"/>
      <c r="AH49" s="21"/>
      <c r="AI49" s="22"/>
    </row>
    <row r="50" spans="2:35" ht="14.25" customHeight="1" x14ac:dyDescent="0.15">
      <c r="B50" s="119"/>
      <c r="C50" s="74"/>
      <c r="D50" s="120"/>
      <c r="E50" s="133"/>
      <c r="F50" s="488"/>
      <c r="G50" s="319"/>
      <c r="H50" s="488"/>
      <c r="I50" s="488"/>
      <c r="J50" s="488"/>
      <c r="K50" s="488"/>
      <c r="L50" s="77" t="s">
        <v>442</v>
      </c>
      <c r="M50" s="56"/>
      <c r="N50" s="60"/>
      <c r="O50" s="56"/>
      <c r="S50" s="56"/>
      <c r="W50" s="510" t="s">
        <v>28</v>
      </c>
      <c r="X50" s="56" t="s">
        <v>444</v>
      </c>
      <c r="Z50" s="510" t="s">
        <v>28</v>
      </c>
      <c r="AA50" s="56" t="s">
        <v>443</v>
      </c>
      <c r="AB50" s="56"/>
      <c r="AC50" s="45"/>
      <c r="AD50" s="7"/>
      <c r="AE50" s="8"/>
      <c r="AF50" s="8"/>
      <c r="AG50" s="9"/>
      <c r="AH50" s="21"/>
      <c r="AI50" s="22"/>
    </row>
    <row r="51" spans="2:35" ht="14.25" customHeight="1" x14ac:dyDescent="0.15">
      <c r="B51" s="119"/>
      <c r="C51" s="74"/>
      <c r="D51" s="120"/>
      <c r="E51" s="133"/>
      <c r="F51" s="488"/>
      <c r="G51" s="319"/>
      <c r="H51" s="488"/>
      <c r="I51" s="488"/>
      <c r="J51" s="488"/>
      <c r="K51" s="488"/>
      <c r="L51" s="107"/>
      <c r="M51" s="59"/>
      <c r="N51" s="64" t="s">
        <v>445</v>
      </c>
      <c r="P51" s="509"/>
      <c r="Q51" s="885"/>
      <c r="R51" s="885"/>
      <c r="S51" s="56" t="s">
        <v>81</v>
      </c>
      <c r="T51" s="60"/>
      <c r="U51" s="60"/>
      <c r="AB51" s="60"/>
      <c r="AC51" s="65"/>
      <c r="AD51" s="7"/>
      <c r="AE51" s="8"/>
      <c r="AF51" s="8"/>
      <c r="AG51" s="9"/>
      <c r="AH51" s="21"/>
      <c r="AI51" s="22"/>
    </row>
    <row r="52" spans="2:35" ht="3.75" customHeight="1" x14ac:dyDescent="0.15">
      <c r="B52" s="119"/>
      <c r="C52" s="74"/>
      <c r="D52" s="120"/>
      <c r="E52" s="133"/>
      <c r="F52" s="488"/>
      <c r="G52" s="319"/>
      <c r="H52" s="488"/>
      <c r="I52" s="488"/>
      <c r="J52" s="488"/>
      <c r="K52" s="488"/>
      <c r="L52" s="358"/>
      <c r="M52" s="50"/>
      <c r="N52" s="51"/>
      <c r="O52" s="50"/>
      <c r="P52" s="34"/>
      <c r="Q52" s="51"/>
      <c r="R52" s="50"/>
      <c r="S52" s="50"/>
      <c r="T52" s="34"/>
      <c r="U52" s="34"/>
      <c r="V52" s="34"/>
      <c r="W52" s="34"/>
      <c r="X52" s="34"/>
      <c r="Y52" s="50"/>
      <c r="Z52" s="50"/>
      <c r="AA52" s="50"/>
      <c r="AB52" s="51"/>
      <c r="AC52" s="67"/>
      <c r="AD52" s="7"/>
      <c r="AE52" s="8"/>
      <c r="AF52" s="8"/>
      <c r="AG52" s="9"/>
      <c r="AH52" s="21"/>
      <c r="AI52" s="22"/>
    </row>
    <row r="53" spans="2:35" ht="14.25" customHeight="1" x14ac:dyDescent="0.15">
      <c r="B53" s="119"/>
      <c r="C53" s="74"/>
      <c r="D53" s="120"/>
      <c r="E53" s="133"/>
      <c r="F53" s="488"/>
      <c r="G53" s="319"/>
      <c r="H53" s="488"/>
      <c r="I53" s="488"/>
      <c r="J53" s="488"/>
      <c r="K53" s="488"/>
      <c r="L53" s="887" t="s">
        <v>96</v>
      </c>
      <c r="M53" s="888"/>
      <c r="N53" s="71"/>
      <c r="O53" s="59"/>
      <c r="P53" s="71"/>
      <c r="Q53" s="71"/>
      <c r="R53" s="71"/>
      <c r="S53" s="71"/>
      <c r="T53" s="71"/>
      <c r="U53" s="71"/>
      <c r="V53" s="71"/>
      <c r="W53" s="72"/>
      <c r="X53" s="72"/>
      <c r="Y53" s="71"/>
      <c r="Z53" s="71"/>
      <c r="AA53" s="71"/>
      <c r="AB53" s="71"/>
      <c r="AC53" s="73"/>
      <c r="AD53" s="7"/>
      <c r="AE53" s="8"/>
      <c r="AF53" s="8"/>
      <c r="AG53" s="9"/>
      <c r="AH53" s="21"/>
      <c r="AI53" s="22"/>
    </row>
    <row r="54" spans="2:35" ht="14.25" customHeight="1" x14ac:dyDescent="0.15">
      <c r="B54" s="119"/>
      <c r="C54" s="74"/>
      <c r="D54" s="120"/>
      <c r="E54" s="133"/>
      <c r="F54" s="488"/>
      <c r="G54" s="319"/>
      <c r="H54" s="488"/>
      <c r="I54" s="488"/>
      <c r="J54" s="488"/>
      <c r="K54" s="488"/>
      <c r="L54" s="62"/>
      <c r="M54" s="513" t="s">
        <v>97</v>
      </c>
      <c r="N54" s="56"/>
      <c r="O54" s="59"/>
      <c r="P54" s="56"/>
      <c r="Q54" s="56"/>
      <c r="R54" s="56"/>
      <c r="S54" s="56"/>
      <c r="T54" s="56"/>
      <c r="U54" s="56"/>
      <c r="V54" s="56"/>
      <c r="W54" s="56"/>
      <c r="X54" s="514"/>
      <c r="Y54" s="56"/>
      <c r="Z54" s="56"/>
      <c r="AA54" s="56"/>
      <c r="AB54" s="56"/>
      <c r="AC54" s="57"/>
      <c r="AD54" s="7"/>
      <c r="AE54" s="8"/>
      <c r="AF54" s="8"/>
      <c r="AG54" s="9"/>
      <c r="AH54" s="21"/>
      <c r="AI54" s="22"/>
    </row>
    <row r="55" spans="2:35" ht="14.25" customHeight="1" x14ac:dyDescent="0.15">
      <c r="B55" s="119"/>
      <c r="C55" s="74"/>
      <c r="D55" s="120"/>
      <c r="E55" s="133"/>
      <c r="F55" s="488"/>
      <c r="G55" s="319"/>
      <c r="H55" s="488"/>
      <c r="I55" s="488"/>
      <c r="J55" s="488"/>
      <c r="K55" s="488"/>
      <c r="L55" s="62"/>
      <c r="M55" s="56"/>
      <c r="N55" s="60" t="s">
        <v>83</v>
      </c>
      <c r="O55" s="860"/>
      <c r="P55" s="860"/>
      <c r="Q55" s="860"/>
      <c r="R55" s="860"/>
      <c r="S55" s="860"/>
      <c r="T55" s="860"/>
      <c r="U55" s="860"/>
      <c r="V55" s="860"/>
      <c r="W55" s="860"/>
      <c r="X55" s="860"/>
      <c r="Y55" s="860"/>
      <c r="Z55" s="860"/>
      <c r="AA55" s="860"/>
      <c r="AB55" s="860"/>
      <c r="AC55" s="61" t="s">
        <v>84</v>
      </c>
      <c r="AD55" s="7"/>
      <c r="AE55" s="8"/>
      <c r="AF55" s="8"/>
      <c r="AG55" s="9"/>
      <c r="AH55" s="21"/>
      <c r="AI55" s="22"/>
    </row>
    <row r="56" spans="2:35" ht="14.25" customHeight="1" x14ac:dyDescent="0.15">
      <c r="B56" s="119"/>
      <c r="C56" s="74"/>
      <c r="D56" s="120"/>
      <c r="E56" s="133"/>
      <c r="F56" s="488"/>
      <c r="G56" s="319"/>
      <c r="H56" s="488"/>
      <c r="I56" s="488"/>
      <c r="J56" s="488"/>
      <c r="K56" s="488"/>
      <c r="L56" s="62"/>
      <c r="M56" s="56"/>
      <c r="N56" s="60" t="s">
        <v>93</v>
      </c>
      <c r="O56" s="885"/>
      <c r="P56" s="885"/>
      <c r="Q56" s="63" t="s">
        <v>87</v>
      </c>
      <c r="R56" s="56"/>
      <c r="S56" s="56"/>
      <c r="T56" s="59"/>
      <c r="U56" s="64"/>
      <c r="V56" s="509"/>
      <c r="W56" s="509"/>
      <c r="X56" s="60" t="s">
        <v>104</v>
      </c>
      <c r="Y56" s="886"/>
      <c r="Z56" s="886"/>
      <c r="AA56" s="56" t="s">
        <v>81</v>
      </c>
      <c r="AB56" s="60"/>
      <c r="AC56" s="65"/>
      <c r="AD56" s="7"/>
      <c r="AE56" s="8"/>
      <c r="AF56" s="8"/>
      <c r="AG56" s="9"/>
      <c r="AH56" s="21"/>
      <c r="AI56" s="22"/>
    </row>
    <row r="57" spans="2:35" ht="14.25" customHeight="1" x14ac:dyDescent="0.15">
      <c r="B57" s="119"/>
      <c r="C57" s="74"/>
      <c r="D57" s="120"/>
      <c r="E57" s="133"/>
      <c r="F57" s="488"/>
      <c r="G57" s="319"/>
      <c r="H57" s="488"/>
      <c r="I57" s="488"/>
      <c r="J57" s="488"/>
      <c r="K57" s="488"/>
      <c r="L57" s="55"/>
      <c r="M57" s="56"/>
      <c r="N57" s="60" t="s">
        <v>90</v>
      </c>
      <c r="O57" s="890"/>
      <c r="P57" s="890"/>
      <c r="Q57" s="56" t="s">
        <v>77</v>
      </c>
      <c r="S57" s="56"/>
      <c r="T57" s="59"/>
      <c r="U57" s="64"/>
      <c r="V57" s="56"/>
      <c r="W57" s="56"/>
      <c r="X57" s="60" t="s">
        <v>105</v>
      </c>
      <c r="Y57" s="886"/>
      <c r="Z57" s="886"/>
      <c r="AA57" s="56" t="s">
        <v>82</v>
      </c>
      <c r="AB57" s="60"/>
      <c r="AC57" s="65"/>
      <c r="AD57" s="7"/>
      <c r="AE57" s="8"/>
      <c r="AF57" s="8"/>
      <c r="AG57" s="9"/>
      <c r="AH57" s="21"/>
      <c r="AI57" s="22"/>
    </row>
    <row r="58" spans="2:35" ht="14.25" customHeight="1" x14ac:dyDescent="0.15">
      <c r="B58" s="119"/>
      <c r="C58" s="74"/>
      <c r="D58" s="120"/>
      <c r="E58" s="133"/>
      <c r="F58" s="488"/>
      <c r="G58" s="319"/>
      <c r="H58" s="488"/>
      <c r="I58" s="488"/>
      <c r="J58" s="488"/>
      <c r="K58" s="488"/>
      <c r="L58" s="77" t="s">
        <v>430</v>
      </c>
      <c r="M58" s="56"/>
      <c r="N58" s="60"/>
      <c r="O58" s="56"/>
      <c r="Q58" s="510" t="s">
        <v>28</v>
      </c>
      <c r="R58" s="56" t="s">
        <v>431</v>
      </c>
      <c r="S58" s="56"/>
      <c r="Y58" s="510" t="s">
        <v>28</v>
      </c>
      <c r="Z58" s="56" t="s">
        <v>432</v>
      </c>
      <c r="AA58" s="56"/>
      <c r="AB58" s="60"/>
      <c r="AC58" s="65"/>
      <c r="AD58" s="7"/>
      <c r="AE58" s="8"/>
      <c r="AF58" s="8"/>
      <c r="AG58" s="9"/>
      <c r="AH58" s="21"/>
      <c r="AI58" s="22"/>
    </row>
    <row r="59" spans="2:35" ht="14.25" customHeight="1" x14ac:dyDescent="0.15">
      <c r="B59" s="119"/>
      <c r="C59" s="74"/>
      <c r="D59" s="120"/>
      <c r="E59" s="133"/>
      <c r="F59" s="488"/>
      <c r="G59" s="319"/>
      <c r="H59" s="488"/>
      <c r="I59" s="488"/>
      <c r="J59" s="488"/>
      <c r="K59" s="488"/>
      <c r="L59" s="77"/>
      <c r="M59" s="56"/>
      <c r="N59" s="60"/>
      <c r="O59" s="56"/>
      <c r="Q59" s="510" t="s">
        <v>28</v>
      </c>
      <c r="R59" s="56" t="s">
        <v>434</v>
      </c>
      <c r="S59" s="56"/>
      <c r="U59" s="510" t="s">
        <v>28</v>
      </c>
      <c r="V59" s="56" t="s">
        <v>435</v>
      </c>
      <c r="W59" s="56"/>
      <c r="X59" s="56"/>
      <c r="Y59" s="59"/>
      <c r="Z59" s="64"/>
      <c r="AA59" s="56"/>
      <c r="AB59" s="60"/>
      <c r="AC59" s="65"/>
      <c r="AD59" s="7"/>
      <c r="AE59" s="8"/>
      <c r="AF59" s="8"/>
      <c r="AG59" s="9"/>
      <c r="AH59" s="21"/>
      <c r="AI59" s="22"/>
    </row>
    <row r="60" spans="2:35" ht="3.75" customHeight="1" x14ac:dyDescent="0.15">
      <c r="B60" s="119"/>
      <c r="C60" s="74"/>
      <c r="D60" s="120"/>
      <c r="E60" s="133"/>
      <c r="F60" s="488"/>
      <c r="G60" s="319"/>
      <c r="H60" s="488"/>
      <c r="I60" s="488"/>
      <c r="J60" s="488"/>
      <c r="K60" s="488"/>
      <c r="L60" s="77"/>
      <c r="M60" s="56"/>
      <c r="N60" s="60"/>
      <c r="O60" s="56"/>
      <c r="Q60" s="56"/>
      <c r="R60" s="56"/>
      <c r="S60" s="56"/>
      <c r="Y60" s="56"/>
      <c r="Z60" s="56"/>
      <c r="AA60" s="56"/>
      <c r="AB60" s="60"/>
      <c r="AC60" s="65"/>
      <c r="AD60" s="7"/>
      <c r="AE60" s="8"/>
      <c r="AF60" s="8"/>
      <c r="AG60" s="9"/>
      <c r="AH60" s="21"/>
      <c r="AI60" s="22"/>
    </row>
    <row r="61" spans="2:35" ht="14.25" customHeight="1" x14ac:dyDescent="0.15">
      <c r="B61" s="119"/>
      <c r="C61" s="74"/>
      <c r="D61" s="120"/>
      <c r="E61" s="133"/>
      <c r="F61" s="488"/>
      <c r="G61" s="319"/>
      <c r="H61" s="488"/>
      <c r="I61" s="488"/>
      <c r="J61" s="488"/>
      <c r="K61" s="488"/>
      <c r="L61" s="62"/>
      <c r="M61" s="513" t="s">
        <v>108</v>
      </c>
      <c r="N61" s="56"/>
      <c r="O61" s="59"/>
      <c r="P61" s="56"/>
      <c r="Q61" s="56"/>
      <c r="R61" s="56"/>
      <c r="S61" s="56"/>
      <c r="T61" s="56"/>
      <c r="U61" s="56"/>
      <c r="V61" s="56"/>
      <c r="W61" s="56"/>
      <c r="X61" s="514"/>
      <c r="Y61" s="56"/>
      <c r="Z61" s="56"/>
      <c r="AA61" s="56"/>
      <c r="AB61" s="56"/>
      <c r="AC61" s="57"/>
      <c r="AD61" s="7"/>
      <c r="AE61" s="8"/>
      <c r="AF61" s="8"/>
      <c r="AG61" s="9"/>
      <c r="AH61" s="21"/>
      <c r="AI61" s="22"/>
    </row>
    <row r="62" spans="2:35" ht="14.25" customHeight="1" x14ac:dyDescent="0.15">
      <c r="B62" s="119"/>
      <c r="C62" s="74"/>
      <c r="D62" s="120"/>
      <c r="E62" s="133"/>
      <c r="F62" s="488"/>
      <c r="G62" s="319"/>
      <c r="H62" s="488"/>
      <c r="I62" s="488"/>
      <c r="J62" s="488"/>
      <c r="K62" s="488"/>
      <c r="L62" s="62"/>
      <c r="M62" s="56"/>
      <c r="N62" s="60" t="s">
        <v>83</v>
      </c>
      <c r="O62" s="860"/>
      <c r="P62" s="860"/>
      <c r="Q62" s="860"/>
      <c r="R62" s="860"/>
      <c r="S62" s="860"/>
      <c r="T62" s="860"/>
      <c r="U62" s="860"/>
      <c r="V62" s="860"/>
      <c r="W62" s="860"/>
      <c r="X62" s="860"/>
      <c r="Y62" s="860"/>
      <c r="Z62" s="860"/>
      <c r="AA62" s="860"/>
      <c r="AB62" s="860"/>
      <c r="AC62" s="61" t="s">
        <v>84</v>
      </c>
      <c r="AD62" s="7"/>
      <c r="AE62" s="8"/>
      <c r="AF62" s="8"/>
      <c r="AG62" s="9"/>
      <c r="AH62" s="21"/>
      <c r="AI62" s="22"/>
    </row>
    <row r="63" spans="2:35" ht="14.25" customHeight="1" x14ac:dyDescent="0.15">
      <c r="B63" s="119"/>
      <c r="C63" s="74"/>
      <c r="D63" s="120"/>
      <c r="E63" s="133"/>
      <c r="F63" s="488"/>
      <c r="G63" s="319"/>
      <c r="H63" s="488"/>
      <c r="I63" s="488"/>
      <c r="J63" s="488"/>
      <c r="K63" s="488"/>
      <c r="L63" s="62"/>
      <c r="M63" s="56"/>
      <c r="N63" s="60" t="s">
        <v>93</v>
      </c>
      <c r="O63" s="885"/>
      <c r="P63" s="885"/>
      <c r="Q63" s="63" t="s">
        <v>87</v>
      </c>
      <c r="R63" s="56"/>
      <c r="S63" s="56"/>
      <c r="T63" s="59"/>
      <c r="U63" s="64"/>
      <c r="V63" s="509"/>
      <c r="W63" s="509"/>
      <c r="X63" s="60" t="s">
        <v>104</v>
      </c>
      <c r="Y63" s="886"/>
      <c r="Z63" s="886"/>
      <c r="AA63" s="56" t="s">
        <v>81</v>
      </c>
      <c r="AB63" s="60"/>
      <c r="AC63" s="65"/>
      <c r="AD63" s="7"/>
      <c r="AE63" s="8"/>
      <c r="AF63" s="8"/>
      <c r="AG63" s="9"/>
      <c r="AH63" s="21"/>
      <c r="AI63" s="22"/>
    </row>
    <row r="64" spans="2:35" ht="14.25" customHeight="1" x14ac:dyDescent="0.15">
      <c r="B64" s="119"/>
      <c r="C64" s="74"/>
      <c r="D64" s="120"/>
      <c r="E64" s="133"/>
      <c r="F64" s="488"/>
      <c r="G64" s="319"/>
      <c r="H64" s="488"/>
      <c r="I64" s="488"/>
      <c r="J64" s="488"/>
      <c r="K64" s="488"/>
      <c r="L64" s="55"/>
      <c r="M64" s="56"/>
      <c r="N64" s="60" t="s">
        <v>90</v>
      </c>
      <c r="O64" s="890"/>
      <c r="P64" s="890"/>
      <c r="Q64" s="56" t="s">
        <v>77</v>
      </c>
      <c r="S64" s="56"/>
      <c r="T64" s="59"/>
      <c r="U64" s="64"/>
      <c r="V64" s="56"/>
      <c r="W64" s="56"/>
      <c r="X64" s="60" t="s">
        <v>105</v>
      </c>
      <c r="Y64" s="886"/>
      <c r="Z64" s="886"/>
      <c r="AA64" s="56" t="s">
        <v>82</v>
      </c>
      <c r="AB64" s="60"/>
      <c r="AC64" s="65"/>
      <c r="AD64" s="7"/>
      <c r="AE64" s="8"/>
      <c r="AF64" s="8"/>
      <c r="AG64" s="9"/>
      <c r="AH64" s="21"/>
      <c r="AI64" s="22"/>
    </row>
    <row r="65" spans="2:35" ht="14.25" customHeight="1" x14ac:dyDescent="0.15">
      <c r="B65" s="119"/>
      <c r="C65" s="74"/>
      <c r="D65" s="120"/>
      <c r="E65" s="133"/>
      <c r="F65" s="488"/>
      <c r="G65" s="319"/>
      <c r="H65" s="488"/>
      <c r="I65" s="488"/>
      <c r="J65" s="488"/>
      <c r="K65" s="488"/>
      <c r="L65" s="77" t="s">
        <v>430</v>
      </c>
      <c r="M65" s="56"/>
      <c r="N65" s="60"/>
      <c r="O65" s="56"/>
      <c r="Q65" s="510" t="s">
        <v>28</v>
      </c>
      <c r="R65" s="56" t="s">
        <v>431</v>
      </c>
      <c r="S65" s="56"/>
      <c r="Y65" s="510" t="s">
        <v>28</v>
      </c>
      <c r="Z65" s="56" t="s">
        <v>432</v>
      </c>
      <c r="AA65" s="56"/>
      <c r="AB65" s="60"/>
      <c r="AC65" s="65"/>
      <c r="AD65" s="7"/>
      <c r="AE65" s="8"/>
      <c r="AF65" s="8"/>
      <c r="AG65" s="9"/>
      <c r="AH65" s="21"/>
      <c r="AI65" s="22"/>
    </row>
    <row r="66" spans="2:35" ht="14.25" customHeight="1" x14ac:dyDescent="0.15">
      <c r="B66" s="119"/>
      <c r="C66" s="74"/>
      <c r="D66" s="120"/>
      <c r="E66" s="133"/>
      <c r="F66" s="488"/>
      <c r="G66" s="319"/>
      <c r="H66" s="488"/>
      <c r="I66" s="488"/>
      <c r="J66" s="488"/>
      <c r="K66" s="488"/>
      <c r="L66" s="77"/>
      <c r="M66" s="56"/>
      <c r="N66" s="60"/>
      <c r="O66" s="56"/>
      <c r="Q66" s="510" t="s">
        <v>28</v>
      </c>
      <c r="R66" s="56" t="s">
        <v>434</v>
      </c>
      <c r="S66" s="56"/>
      <c r="U66" s="510" t="s">
        <v>28</v>
      </c>
      <c r="V66" s="56" t="s">
        <v>435</v>
      </c>
      <c r="W66" s="56"/>
      <c r="X66" s="56"/>
      <c r="Y66" s="59"/>
      <c r="Z66" s="64"/>
      <c r="AA66" s="56"/>
      <c r="AB66" s="60"/>
      <c r="AC66" s="65"/>
      <c r="AD66" s="7"/>
      <c r="AE66" s="8"/>
      <c r="AF66" s="8"/>
      <c r="AG66" s="9"/>
      <c r="AH66" s="21"/>
      <c r="AI66" s="22"/>
    </row>
    <row r="67" spans="2:35" ht="8.25" customHeight="1" x14ac:dyDescent="0.15">
      <c r="B67" s="119"/>
      <c r="C67" s="74"/>
      <c r="D67" s="120"/>
      <c r="E67" s="133"/>
      <c r="F67" s="488"/>
      <c r="G67" s="319"/>
      <c r="H67" s="488"/>
      <c r="I67" s="488"/>
      <c r="J67" s="488"/>
      <c r="K67" s="488"/>
      <c r="L67" s="62"/>
      <c r="M67" s="56"/>
      <c r="N67" s="56"/>
      <c r="O67" s="59"/>
      <c r="P67" s="56"/>
      <c r="Q67" s="56"/>
      <c r="R67" s="56"/>
      <c r="S67" s="56"/>
      <c r="T67" s="56"/>
      <c r="U67" s="56"/>
      <c r="V67" s="56"/>
      <c r="W67" s="514"/>
      <c r="X67" s="514"/>
      <c r="Y67" s="56"/>
      <c r="Z67" s="56"/>
      <c r="AA67" s="56"/>
      <c r="AB67" s="56"/>
      <c r="AC67" s="57"/>
      <c r="AD67" s="7"/>
      <c r="AE67" s="8"/>
      <c r="AF67" s="8"/>
      <c r="AG67" s="9"/>
      <c r="AH67" s="21"/>
      <c r="AI67" s="22"/>
    </row>
    <row r="68" spans="2:35" ht="14.25" customHeight="1" x14ac:dyDescent="0.15">
      <c r="B68" s="119"/>
      <c r="C68" s="74"/>
      <c r="D68" s="120"/>
      <c r="E68" s="133"/>
      <c r="F68" s="488"/>
      <c r="G68" s="319"/>
      <c r="H68" s="488"/>
      <c r="I68" s="488"/>
      <c r="J68" s="488"/>
      <c r="K68" s="488"/>
      <c r="L68" s="70"/>
      <c r="M68" s="516" t="s">
        <v>98</v>
      </c>
      <c r="N68" s="74"/>
      <c r="O68" s="74"/>
      <c r="P68" s="74"/>
      <c r="Q68" s="74"/>
      <c r="R68" s="74"/>
      <c r="S68" s="74"/>
      <c r="T68" s="74"/>
      <c r="U68" s="74"/>
      <c r="V68" s="74"/>
      <c r="W68" s="74"/>
      <c r="X68" s="74"/>
      <c r="Y68" s="74"/>
      <c r="Z68" s="74"/>
      <c r="AA68" s="74"/>
      <c r="AB68" s="74"/>
      <c r="AC68" s="57"/>
      <c r="AD68" s="7"/>
      <c r="AE68" s="8"/>
      <c r="AF68" s="8"/>
      <c r="AG68" s="9"/>
      <c r="AH68" s="21"/>
      <c r="AI68" s="22"/>
    </row>
    <row r="69" spans="2:35" ht="14.25" customHeight="1" x14ac:dyDescent="0.15">
      <c r="B69" s="373"/>
      <c r="C69" s="374"/>
      <c r="D69" s="375"/>
      <c r="E69" s="321"/>
      <c r="F69" s="322"/>
      <c r="G69" s="323"/>
      <c r="H69" s="322"/>
      <c r="I69" s="322"/>
      <c r="J69" s="322"/>
      <c r="K69" s="322"/>
      <c r="L69" s="376"/>
      <c r="M69" s="377"/>
      <c r="N69" s="14" t="s">
        <v>28</v>
      </c>
      <c r="O69" s="97" t="s">
        <v>88</v>
      </c>
      <c r="P69" s="374"/>
      <c r="Q69" s="14" t="s">
        <v>28</v>
      </c>
      <c r="R69" s="97" t="s">
        <v>89</v>
      </c>
      <c r="S69" s="374"/>
      <c r="T69" s="374"/>
      <c r="U69" s="374"/>
      <c r="V69" s="374"/>
      <c r="W69" s="374"/>
      <c r="X69" s="374"/>
      <c r="Y69" s="374"/>
      <c r="Z69" s="374"/>
      <c r="AA69" s="374"/>
      <c r="AB69" s="374"/>
      <c r="AC69" s="378"/>
      <c r="AD69" s="14"/>
      <c r="AE69" s="15"/>
      <c r="AF69" s="15"/>
      <c r="AG69" s="16"/>
      <c r="AH69" s="27"/>
      <c r="AI69" s="28"/>
    </row>
    <row r="70" spans="2:35" ht="14.25" customHeight="1" x14ac:dyDescent="0.15">
      <c r="B70" s="119"/>
      <c r="C70" s="74"/>
      <c r="D70" s="120"/>
      <c r="E70" s="133"/>
      <c r="F70" s="488"/>
      <c r="G70" s="319"/>
      <c r="H70" s="488"/>
      <c r="I70" s="488"/>
      <c r="J70" s="488"/>
      <c r="K70" s="488"/>
      <c r="L70" s="360" t="s">
        <v>109</v>
      </c>
      <c r="M70" s="56"/>
      <c r="N70" s="56"/>
      <c r="O70" s="56"/>
      <c r="P70" s="56"/>
      <c r="Q70" s="56"/>
      <c r="S70" s="56"/>
      <c r="T70" s="59"/>
      <c r="U70" s="64"/>
      <c r="V70" s="56"/>
      <c r="W70" s="56"/>
      <c r="X70" s="56"/>
      <c r="Y70" s="56"/>
      <c r="Z70" s="64"/>
      <c r="AA70" s="64"/>
      <c r="AB70" s="56"/>
      <c r="AC70" s="65"/>
      <c r="AD70" s="7"/>
      <c r="AE70" s="8"/>
      <c r="AF70" s="8"/>
      <c r="AG70" s="9"/>
      <c r="AH70" s="21"/>
      <c r="AI70" s="22"/>
    </row>
    <row r="71" spans="2:35" ht="14.25" customHeight="1" x14ac:dyDescent="0.15">
      <c r="B71" s="119"/>
      <c r="C71" s="74"/>
      <c r="D71" s="120"/>
      <c r="E71" s="133"/>
      <c r="F71" s="488"/>
      <c r="G71" s="319"/>
      <c r="H71" s="488"/>
      <c r="I71" s="488"/>
      <c r="J71" s="488"/>
      <c r="K71" s="488"/>
      <c r="L71" s="62"/>
      <c r="M71" s="513" t="s">
        <v>97</v>
      </c>
      <c r="N71" s="56"/>
      <c r="O71" s="59"/>
      <c r="P71" s="56"/>
      <c r="Q71" s="56"/>
      <c r="R71" s="56"/>
      <c r="S71" s="56"/>
      <c r="T71" s="56"/>
      <c r="U71" s="56"/>
      <c r="V71" s="56"/>
      <c r="W71" s="56"/>
      <c r="X71" s="514"/>
      <c r="Y71" s="56"/>
      <c r="Z71" s="56"/>
      <c r="AA71" s="56"/>
      <c r="AB71" s="56"/>
      <c r="AC71" s="57"/>
      <c r="AD71" s="7"/>
      <c r="AE71" s="8"/>
      <c r="AF71" s="8"/>
      <c r="AG71" s="9"/>
      <c r="AH71" s="21"/>
      <c r="AI71" s="22"/>
    </row>
    <row r="72" spans="2:35" ht="14.25" customHeight="1" x14ac:dyDescent="0.15">
      <c r="B72" s="119"/>
      <c r="C72" s="74"/>
      <c r="D72" s="120"/>
      <c r="E72" s="133"/>
      <c r="F72" s="488"/>
      <c r="G72" s="319"/>
      <c r="H72" s="488"/>
      <c r="I72" s="488"/>
      <c r="J72" s="488"/>
      <c r="K72" s="488"/>
      <c r="L72" s="62"/>
      <c r="M72" s="56"/>
      <c r="N72" s="60" t="s">
        <v>83</v>
      </c>
      <c r="O72" s="860"/>
      <c r="P72" s="860"/>
      <c r="Q72" s="860"/>
      <c r="R72" s="860"/>
      <c r="S72" s="860"/>
      <c r="T72" s="860"/>
      <c r="U72" s="860"/>
      <c r="V72" s="860"/>
      <c r="W72" s="860"/>
      <c r="X72" s="860"/>
      <c r="Y72" s="860"/>
      <c r="Z72" s="860"/>
      <c r="AA72" s="860"/>
      <c r="AB72" s="860"/>
      <c r="AC72" s="61" t="s">
        <v>84</v>
      </c>
      <c r="AD72" s="7"/>
      <c r="AE72" s="8"/>
      <c r="AF72" s="8"/>
      <c r="AG72" s="9"/>
      <c r="AH72" s="21"/>
      <c r="AI72" s="22"/>
    </row>
    <row r="73" spans="2:35" ht="14.25" customHeight="1" x14ac:dyDescent="0.15">
      <c r="B73" s="119"/>
      <c r="C73" s="74"/>
      <c r="D73" s="120"/>
      <c r="E73" s="133"/>
      <c r="F73" s="488"/>
      <c r="G73" s="319"/>
      <c r="H73" s="488"/>
      <c r="I73" s="488"/>
      <c r="J73" s="488"/>
      <c r="K73" s="488"/>
      <c r="L73" s="62"/>
      <c r="M73" s="56"/>
      <c r="N73" s="60" t="s">
        <v>93</v>
      </c>
      <c r="O73" s="885"/>
      <c r="P73" s="885"/>
      <c r="Q73" s="63" t="s">
        <v>87</v>
      </c>
      <c r="R73" s="56"/>
      <c r="S73" s="56"/>
      <c r="T73" s="59"/>
      <c r="U73" s="64"/>
      <c r="V73" s="509"/>
      <c r="W73" s="509"/>
      <c r="X73" s="60" t="s">
        <v>104</v>
      </c>
      <c r="Y73" s="886"/>
      <c r="Z73" s="886"/>
      <c r="AA73" s="56" t="s">
        <v>81</v>
      </c>
      <c r="AB73" s="60"/>
      <c r="AC73" s="65"/>
      <c r="AD73" s="7"/>
      <c r="AE73" s="8"/>
      <c r="AF73" s="8"/>
      <c r="AG73" s="9"/>
      <c r="AH73" s="21"/>
      <c r="AI73" s="22"/>
    </row>
    <row r="74" spans="2:35" ht="14.25" customHeight="1" x14ac:dyDescent="0.15">
      <c r="B74" s="119"/>
      <c r="C74" s="74"/>
      <c r="D74" s="120"/>
      <c r="E74" s="133"/>
      <c r="F74" s="488"/>
      <c r="G74" s="319"/>
      <c r="H74" s="488"/>
      <c r="I74" s="488"/>
      <c r="J74" s="488"/>
      <c r="K74" s="488"/>
      <c r="L74" s="55"/>
      <c r="M74" s="56"/>
      <c r="N74" s="60" t="s">
        <v>90</v>
      </c>
      <c r="O74" s="890"/>
      <c r="P74" s="890"/>
      <c r="Q74" s="56" t="s">
        <v>77</v>
      </c>
      <c r="S74" s="56"/>
      <c r="T74" s="59"/>
      <c r="U74" s="64"/>
      <c r="V74" s="56"/>
      <c r="W74" s="56"/>
      <c r="X74" s="60" t="s">
        <v>105</v>
      </c>
      <c r="Y74" s="886"/>
      <c r="Z74" s="886"/>
      <c r="AA74" s="56" t="s">
        <v>82</v>
      </c>
      <c r="AB74" s="60"/>
      <c r="AC74" s="65"/>
      <c r="AD74" s="7"/>
      <c r="AE74" s="8"/>
      <c r="AF74" s="8"/>
      <c r="AG74" s="9"/>
      <c r="AH74" s="21"/>
      <c r="AI74" s="22"/>
    </row>
    <row r="75" spans="2:35" ht="14.25" customHeight="1" x14ac:dyDescent="0.15">
      <c r="B75" s="119"/>
      <c r="C75" s="74"/>
      <c r="D75" s="120"/>
      <c r="E75" s="133"/>
      <c r="F75" s="488"/>
      <c r="G75" s="319"/>
      <c r="H75" s="488"/>
      <c r="I75" s="488"/>
      <c r="J75" s="488"/>
      <c r="K75" s="488"/>
      <c r="L75" s="77" t="s">
        <v>430</v>
      </c>
      <c r="M75" s="56"/>
      <c r="N75" s="60"/>
      <c r="O75" s="56"/>
      <c r="Q75" s="510" t="s">
        <v>28</v>
      </c>
      <c r="R75" s="56" t="s">
        <v>431</v>
      </c>
      <c r="S75" s="56"/>
      <c r="X75" s="510" t="s">
        <v>28</v>
      </c>
      <c r="Y75" s="56" t="s">
        <v>432</v>
      </c>
      <c r="Z75" s="56"/>
      <c r="AA75" s="56"/>
      <c r="AB75" s="60"/>
      <c r="AC75" s="65"/>
      <c r="AD75" s="7"/>
      <c r="AE75" s="8"/>
      <c r="AF75" s="8"/>
      <c r="AG75" s="9"/>
      <c r="AH75" s="21"/>
      <c r="AI75" s="22"/>
    </row>
    <row r="76" spans="2:35" ht="3.75" customHeight="1" x14ac:dyDescent="0.15">
      <c r="B76" s="119"/>
      <c r="C76" s="74"/>
      <c r="D76" s="120"/>
      <c r="E76" s="133"/>
      <c r="F76" s="488"/>
      <c r="G76" s="319"/>
      <c r="H76" s="488"/>
      <c r="I76" s="488"/>
      <c r="J76" s="488"/>
      <c r="K76" s="488"/>
      <c r="L76" s="77"/>
      <c r="M76" s="56"/>
      <c r="N76" s="60"/>
      <c r="O76" s="56"/>
      <c r="Q76" s="515"/>
      <c r="R76" s="56"/>
      <c r="S76" s="56"/>
      <c r="Y76" s="56"/>
      <c r="Z76" s="56"/>
      <c r="AA76" s="56"/>
      <c r="AB76" s="60"/>
      <c r="AC76" s="65"/>
      <c r="AD76" s="7"/>
      <c r="AE76" s="8"/>
      <c r="AF76" s="8"/>
      <c r="AG76" s="9"/>
      <c r="AH76" s="21"/>
      <c r="AI76" s="22"/>
    </row>
    <row r="77" spans="2:35" ht="14.25" customHeight="1" x14ac:dyDescent="0.15">
      <c r="B77" s="119"/>
      <c r="C77" s="74"/>
      <c r="D77" s="120"/>
      <c r="E77" s="133"/>
      <c r="F77" s="488"/>
      <c r="G77" s="319"/>
      <c r="H77" s="488"/>
      <c r="I77" s="488"/>
      <c r="J77" s="488"/>
      <c r="K77" s="488"/>
      <c r="L77" s="62"/>
      <c r="M77" s="513" t="s">
        <v>108</v>
      </c>
      <c r="N77" s="56"/>
      <c r="O77" s="59"/>
      <c r="P77" s="56"/>
      <c r="Q77" s="56"/>
      <c r="R77" s="56"/>
      <c r="S77" s="56"/>
      <c r="T77" s="56"/>
      <c r="U77" s="56"/>
      <c r="V77" s="56"/>
      <c r="W77" s="56"/>
      <c r="X77" s="514"/>
      <c r="Y77" s="56"/>
      <c r="Z77" s="56"/>
      <c r="AA77" s="56"/>
      <c r="AB77" s="56"/>
      <c r="AC77" s="57"/>
      <c r="AD77" s="7"/>
      <c r="AE77" s="8"/>
      <c r="AF77" s="8"/>
      <c r="AG77" s="9"/>
      <c r="AH77" s="21"/>
      <c r="AI77" s="22"/>
    </row>
    <row r="78" spans="2:35" ht="14.25" customHeight="1" x14ac:dyDescent="0.15">
      <c r="B78" s="119"/>
      <c r="C78" s="74"/>
      <c r="D78" s="120"/>
      <c r="E78" s="133"/>
      <c r="F78" s="488"/>
      <c r="G78" s="319"/>
      <c r="H78" s="488"/>
      <c r="I78" s="488"/>
      <c r="J78" s="488"/>
      <c r="K78" s="488"/>
      <c r="L78" s="62"/>
      <c r="M78" s="56"/>
      <c r="N78" s="60" t="s">
        <v>83</v>
      </c>
      <c r="O78" s="860"/>
      <c r="P78" s="860"/>
      <c r="Q78" s="860"/>
      <c r="R78" s="860"/>
      <c r="S78" s="860"/>
      <c r="T78" s="860"/>
      <c r="U78" s="860"/>
      <c r="V78" s="860"/>
      <c r="W78" s="860"/>
      <c r="X78" s="860"/>
      <c r="Y78" s="860"/>
      <c r="Z78" s="860"/>
      <c r="AA78" s="860"/>
      <c r="AB78" s="860"/>
      <c r="AC78" s="61" t="s">
        <v>84</v>
      </c>
      <c r="AD78" s="7"/>
      <c r="AE78" s="8"/>
      <c r="AF78" s="8"/>
      <c r="AG78" s="9"/>
      <c r="AH78" s="21"/>
      <c r="AI78" s="22"/>
    </row>
    <row r="79" spans="2:35" ht="14.25" customHeight="1" x14ac:dyDescent="0.15">
      <c r="B79" s="119"/>
      <c r="C79" s="74"/>
      <c r="D79" s="120"/>
      <c r="E79" s="133"/>
      <c r="F79" s="488"/>
      <c r="G79" s="319"/>
      <c r="H79" s="488"/>
      <c r="I79" s="488"/>
      <c r="J79" s="488"/>
      <c r="K79" s="488"/>
      <c r="L79" s="62"/>
      <c r="M79" s="56"/>
      <c r="N79" s="60" t="s">
        <v>93</v>
      </c>
      <c r="O79" s="885"/>
      <c r="P79" s="885"/>
      <c r="Q79" s="63" t="s">
        <v>87</v>
      </c>
      <c r="R79" s="56"/>
      <c r="S79" s="56"/>
      <c r="T79" s="59"/>
      <c r="U79" s="64"/>
      <c r="V79" s="509"/>
      <c r="W79" s="509"/>
      <c r="X79" s="60" t="s">
        <v>104</v>
      </c>
      <c r="Y79" s="886"/>
      <c r="Z79" s="886"/>
      <c r="AA79" s="56" t="s">
        <v>81</v>
      </c>
      <c r="AB79" s="60"/>
      <c r="AC79" s="65"/>
      <c r="AD79" s="7"/>
      <c r="AE79" s="8"/>
      <c r="AF79" s="8"/>
      <c r="AG79" s="9"/>
      <c r="AH79" s="21"/>
      <c r="AI79" s="22"/>
    </row>
    <row r="80" spans="2:35" ht="14.25" customHeight="1" x14ac:dyDescent="0.15">
      <c r="B80" s="119"/>
      <c r="C80" s="74"/>
      <c r="D80" s="120"/>
      <c r="E80" s="133"/>
      <c r="F80" s="488"/>
      <c r="G80" s="319"/>
      <c r="H80" s="488"/>
      <c r="I80" s="488"/>
      <c r="J80" s="488"/>
      <c r="K80" s="488"/>
      <c r="L80" s="55"/>
      <c r="M80" s="56"/>
      <c r="N80" s="60" t="s">
        <v>90</v>
      </c>
      <c r="O80" s="890"/>
      <c r="P80" s="890"/>
      <c r="Q80" s="56" t="s">
        <v>77</v>
      </c>
      <c r="S80" s="56"/>
      <c r="T80" s="59"/>
      <c r="U80" s="64"/>
      <c r="V80" s="56"/>
      <c r="W80" s="56"/>
      <c r="X80" s="60" t="s">
        <v>105</v>
      </c>
      <c r="Y80" s="891"/>
      <c r="Z80" s="891"/>
      <c r="AA80" s="56" t="s">
        <v>82</v>
      </c>
      <c r="AB80" s="60"/>
      <c r="AC80" s="65"/>
      <c r="AD80" s="7"/>
      <c r="AE80" s="8"/>
      <c r="AF80" s="8"/>
      <c r="AG80" s="9"/>
      <c r="AH80" s="21"/>
      <c r="AI80" s="22"/>
    </row>
    <row r="81" spans="2:35" ht="14.25" customHeight="1" x14ac:dyDescent="0.15">
      <c r="B81" s="119"/>
      <c r="C81" s="74"/>
      <c r="D81" s="120"/>
      <c r="E81" s="133"/>
      <c r="F81" s="488"/>
      <c r="G81" s="319"/>
      <c r="H81" s="488"/>
      <c r="I81" s="488"/>
      <c r="J81" s="488"/>
      <c r="K81" s="488"/>
      <c r="L81" s="77" t="s">
        <v>430</v>
      </c>
      <c r="M81" s="56"/>
      <c r="N81" s="60"/>
      <c r="O81" s="56"/>
      <c r="Q81" s="510" t="s">
        <v>28</v>
      </c>
      <c r="R81" s="56" t="s">
        <v>431</v>
      </c>
      <c r="S81" s="56"/>
      <c r="X81" s="510" t="s">
        <v>28</v>
      </c>
      <c r="Y81" s="56" t="s">
        <v>432</v>
      </c>
      <c r="Z81" s="56"/>
      <c r="AA81" s="56"/>
      <c r="AB81" s="60"/>
      <c r="AC81" s="65"/>
      <c r="AD81" s="7"/>
      <c r="AE81" s="8"/>
      <c r="AF81" s="8"/>
      <c r="AG81" s="9"/>
      <c r="AH81" s="21"/>
      <c r="AI81" s="22"/>
    </row>
    <row r="82" spans="2:35" ht="3.75" customHeight="1" x14ac:dyDescent="0.15">
      <c r="B82" s="119"/>
      <c r="C82" s="74"/>
      <c r="D82" s="120"/>
      <c r="E82" s="133"/>
      <c r="F82" s="488"/>
      <c r="G82" s="319"/>
      <c r="H82" s="488"/>
      <c r="I82" s="488"/>
      <c r="J82" s="488"/>
      <c r="K82" s="488"/>
      <c r="L82" s="77"/>
      <c r="M82" s="56"/>
      <c r="N82" s="60"/>
      <c r="O82" s="56"/>
      <c r="R82" s="56"/>
      <c r="S82" s="56"/>
      <c r="Y82" s="56"/>
      <c r="Z82" s="56"/>
      <c r="AA82" s="56"/>
      <c r="AB82" s="60"/>
      <c r="AC82" s="65"/>
      <c r="AD82" s="7"/>
      <c r="AE82" s="8"/>
      <c r="AF82" s="8"/>
      <c r="AG82" s="9"/>
      <c r="AH82" s="21"/>
      <c r="AI82" s="22"/>
    </row>
    <row r="83" spans="2:35" ht="14.25" customHeight="1" x14ac:dyDescent="0.15">
      <c r="B83" s="119"/>
      <c r="C83" s="74"/>
      <c r="D83" s="120"/>
      <c r="E83" s="133"/>
      <c r="F83" s="488"/>
      <c r="G83" s="319"/>
      <c r="H83" s="488"/>
      <c r="I83" s="488"/>
      <c r="J83" s="488"/>
      <c r="K83" s="488"/>
      <c r="L83" s="363" t="s">
        <v>436</v>
      </c>
      <c r="M83" s="71"/>
      <c r="N83" s="71"/>
      <c r="O83" s="71"/>
      <c r="P83" s="71"/>
      <c r="Q83" s="71"/>
      <c r="R83" s="48"/>
      <c r="S83" s="71"/>
      <c r="T83" s="364"/>
      <c r="U83" s="365"/>
      <c r="V83" s="71"/>
      <c r="W83" s="71"/>
      <c r="X83" s="71"/>
      <c r="Y83" s="71"/>
      <c r="Z83" s="365"/>
      <c r="AA83" s="365"/>
      <c r="AB83" s="71"/>
      <c r="AC83" s="366"/>
      <c r="AD83" s="7"/>
      <c r="AE83" s="8"/>
      <c r="AF83" s="8"/>
      <c r="AG83" s="9"/>
      <c r="AH83" s="21"/>
      <c r="AI83" s="22"/>
    </row>
    <row r="84" spans="2:35" ht="14.25" customHeight="1" x14ac:dyDescent="0.15">
      <c r="B84" s="119"/>
      <c r="C84" s="74"/>
      <c r="D84" s="120"/>
      <c r="E84" s="133"/>
      <c r="F84" s="488"/>
      <c r="G84" s="319"/>
      <c r="H84" s="488"/>
      <c r="I84" s="488"/>
      <c r="J84" s="488"/>
      <c r="K84" s="488"/>
      <c r="L84" s="62"/>
      <c r="M84" s="56"/>
      <c r="N84" s="60" t="s">
        <v>83</v>
      </c>
      <c r="O84" s="860"/>
      <c r="P84" s="860"/>
      <c r="Q84" s="860"/>
      <c r="R84" s="860"/>
      <c r="S84" s="860"/>
      <c r="T84" s="860"/>
      <c r="U84" s="860"/>
      <c r="V84" s="860"/>
      <c r="W84" s="860"/>
      <c r="X84" s="860"/>
      <c r="Y84" s="860"/>
      <c r="Z84" s="860"/>
      <c r="AA84" s="860"/>
      <c r="AB84" s="860"/>
      <c r="AC84" s="61" t="s">
        <v>84</v>
      </c>
      <c r="AD84" s="7"/>
      <c r="AE84" s="8"/>
      <c r="AF84" s="8"/>
      <c r="AG84" s="9"/>
      <c r="AH84" s="21"/>
      <c r="AI84" s="22"/>
    </row>
    <row r="85" spans="2:35" ht="14.25" customHeight="1" x14ac:dyDescent="0.15">
      <c r="B85" s="119"/>
      <c r="C85" s="74"/>
      <c r="D85" s="120"/>
      <c r="E85" s="133"/>
      <c r="F85" s="488"/>
      <c r="G85" s="319"/>
      <c r="H85" s="488"/>
      <c r="I85" s="488"/>
      <c r="J85" s="488"/>
      <c r="K85" s="517"/>
      <c r="L85" s="62"/>
      <c r="M85" s="56"/>
      <c r="N85" s="63" t="s">
        <v>437</v>
      </c>
      <c r="R85" s="861"/>
      <c r="S85" s="861"/>
      <c r="T85" s="63" t="s">
        <v>87</v>
      </c>
      <c r="U85" s="56"/>
      <c r="V85" s="509"/>
      <c r="W85" s="509"/>
      <c r="X85" s="509"/>
      <c r="Y85" s="509"/>
      <c r="AC85" s="45"/>
      <c r="AD85" s="7"/>
      <c r="AE85" s="8"/>
      <c r="AF85" s="8"/>
      <c r="AG85" s="9"/>
      <c r="AH85" s="21"/>
      <c r="AI85" s="22"/>
    </row>
    <row r="86" spans="2:35" ht="14.25" customHeight="1" x14ac:dyDescent="0.15">
      <c r="B86" s="119"/>
      <c r="C86" s="74"/>
      <c r="D86" s="120"/>
      <c r="E86" s="133"/>
      <c r="F86" s="488"/>
      <c r="G86" s="319"/>
      <c r="H86" s="488"/>
      <c r="I86" s="488"/>
      <c r="J86" s="488"/>
      <c r="K86" s="488"/>
      <c r="L86" s="55"/>
      <c r="M86" s="56"/>
      <c r="N86" s="63" t="s">
        <v>438</v>
      </c>
      <c r="S86" s="861"/>
      <c r="T86" s="861"/>
      <c r="U86" s="56" t="s">
        <v>81</v>
      </c>
      <c r="V86" s="56"/>
      <c r="AA86" s="60"/>
      <c r="AB86" s="60"/>
      <c r="AC86" s="65"/>
      <c r="AD86" s="7"/>
      <c r="AE86" s="8"/>
      <c r="AF86" s="8"/>
      <c r="AG86" s="9"/>
      <c r="AH86" s="21"/>
      <c r="AI86" s="22"/>
    </row>
    <row r="87" spans="2:35" ht="3.75" customHeight="1" x14ac:dyDescent="0.15">
      <c r="B87" s="119"/>
      <c r="C87" s="74"/>
      <c r="D87" s="120"/>
      <c r="E87" s="133"/>
      <c r="F87" s="488"/>
      <c r="G87" s="319"/>
      <c r="H87" s="488"/>
      <c r="I87" s="488"/>
      <c r="J87" s="488"/>
      <c r="K87" s="488"/>
      <c r="L87" s="77"/>
      <c r="M87" s="56"/>
      <c r="N87" s="60"/>
      <c r="O87" s="56"/>
      <c r="Q87" s="515"/>
      <c r="R87" s="56"/>
      <c r="S87" s="56"/>
      <c r="Y87" s="515"/>
      <c r="Z87" s="56"/>
      <c r="AA87" s="56"/>
      <c r="AB87" s="60"/>
      <c r="AC87" s="65"/>
      <c r="AD87" s="7"/>
      <c r="AE87" s="8"/>
      <c r="AF87" s="8"/>
      <c r="AG87" s="9"/>
      <c r="AH87" s="21"/>
      <c r="AI87" s="22"/>
    </row>
    <row r="88" spans="2:35" ht="14.25" customHeight="1" x14ac:dyDescent="0.15">
      <c r="B88" s="691"/>
      <c r="C88" s="626"/>
      <c r="D88" s="692"/>
      <c r="E88" s="862" t="s">
        <v>136</v>
      </c>
      <c r="F88" s="863"/>
      <c r="G88" s="864"/>
      <c r="H88" s="650" t="s">
        <v>138</v>
      </c>
      <c r="I88" s="651"/>
      <c r="J88" s="651"/>
      <c r="K88" s="710"/>
      <c r="L88" s="303" t="s">
        <v>110</v>
      </c>
      <c r="M88" s="304"/>
      <c r="N88" s="304"/>
      <c r="O88" s="304"/>
      <c r="P88" s="304"/>
      <c r="Q88" s="304"/>
      <c r="R88" s="305"/>
      <c r="S88" s="306"/>
      <c r="T88" s="306"/>
      <c r="U88" s="306" t="s">
        <v>83</v>
      </c>
      <c r="V88" s="868"/>
      <c r="W88" s="868"/>
      <c r="X88" s="868"/>
      <c r="Y88" s="304" t="s">
        <v>106</v>
      </c>
      <c r="Z88" s="304"/>
      <c r="AA88" s="304"/>
      <c r="AB88" s="304"/>
      <c r="AC88" s="307"/>
      <c r="AD88" s="19" t="s">
        <v>30</v>
      </c>
      <c r="AE88" s="17" t="s">
        <v>72</v>
      </c>
      <c r="AF88" s="17"/>
      <c r="AG88" s="18"/>
      <c r="AH88" s="21"/>
      <c r="AI88" s="22"/>
    </row>
    <row r="89" spans="2:35" ht="14.25" customHeight="1" x14ac:dyDescent="0.15">
      <c r="B89" s="691"/>
      <c r="C89" s="626"/>
      <c r="D89" s="692"/>
      <c r="E89" s="865"/>
      <c r="F89" s="866"/>
      <c r="G89" s="867"/>
      <c r="H89" s="625"/>
      <c r="I89" s="626"/>
      <c r="J89" s="626"/>
      <c r="K89" s="711"/>
      <c r="L89" s="77" t="s">
        <v>111</v>
      </c>
      <c r="M89" s="56"/>
      <c r="N89" s="64"/>
      <c r="O89" s="64"/>
      <c r="P89" s="64"/>
      <c r="Q89" s="64"/>
      <c r="R89" s="64"/>
      <c r="S89" s="64"/>
      <c r="T89" s="64"/>
      <c r="U89" s="64"/>
      <c r="V89" s="64"/>
      <c r="W89" s="7" t="s">
        <v>28</v>
      </c>
      <c r="X89" s="869" t="s">
        <v>88</v>
      </c>
      <c r="Y89" s="869"/>
      <c r="Z89" s="869"/>
      <c r="AA89" s="870"/>
      <c r="AB89" s="870"/>
      <c r="AC89" s="871"/>
      <c r="AD89" s="7" t="s">
        <v>30</v>
      </c>
      <c r="AE89" s="8" t="s">
        <v>147</v>
      </c>
      <c r="AF89" s="8"/>
      <c r="AG89" s="9"/>
      <c r="AH89" s="21"/>
      <c r="AI89" s="22"/>
    </row>
    <row r="90" spans="2:35" ht="14.25" customHeight="1" x14ac:dyDescent="0.15">
      <c r="B90" s="691"/>
      <c r="C90" s="626"/>
      <c r="D90" s="692"/>
      <c r="E90" s="865"/>
      <c r="F90" s="866"/>
      <c r="G90" s="867"/>
      <c r="H90" s="872" t="s">
        <v>261</v>
      </c>
      <c r="I90" s="873"/>
      <c r="J90" s="873"/>
      <c r="K90" s="874"/>
      <c r="L90" s="320" t="s">
        <v>112</v>
      </c>
      <c r="M90" s="71"/>
      <c r="N90" s="71"/>
      <c r="O90" s="71"/>
      <c r="P90" s="71"/>
      <c r="Q90" s="71"/>
      <c r="R90" s="71"/>
      <c r="S90" s="71"/>
      <c r="T90" s="71"/>
      <c r="U90" s="71"/>
      <c r="V90" s="71"/>
      <c r="W90" s="71"/>
      <c r="X90" s="71"/>
      <c r="Y90" s="71"/>
      <c r="Z90" s="71"/>
      <c r="AA90" s="71"/>
      <c r="AB90" s="71"/>
      <c r="AC90" s="73"/>
      <c r="AD90" s="7" t="s">
        <v>30</v>
      </c>
      <c r="AE90" s="8" t="s">
        <v>144</v>
      </c>
      <c r="AF90" s="8"/>
      <c r="AG90" s="9"/>
      <c r="AH90" s="21"/>
      <c r="AI90" s="22"/>
    </row>
    <row r="91" spans="2:35" ht="14.25" customHeight="1" x14ac:dyDescent="0.15">
      <c r="B91" s="119"/>
      <c r="C91" s="74"/>
      <c r="D91" s="120"/>
      <c r="E91" s="133"/>
      <c r="F91" s="488"/>
      <c r="G91" s="319"/>
      <c r="H91" s="872"/>
      <c r="I91" s="873"/>
      <c r="J91" s="873"/>
      <c r="K91" s="874"/>
      <c r="L91" s="77" t="s">
        <v>113</v>
      </c>
      <c r="M91" s="78"/>
      <c r="N91" s="78"/>
      <c r="O91" s="78"/>
      <c r="P91" s="78"/>
      <c r="Q91" s="78"/>
      <c r="R91" s="78"/>
      <c r="S91" s="78"/>
      <c r="T91" s="78"/>
      <c r="U91" s="78"/>
      <c r="V91" s="78"/>
      <c r="W91" s="7" t="s">
        <v>28</v>
      </c>
      <c r="X91" s="78" t="s">
        <v>88</v>
      </c>
      <c r="Y91" s="78"/>
      <c r="Z91" s="78"/>
      <c r="AA91" s="875"/>
      <c r="AB91" s="875"/>
      <c r="AC91" s="871"/>
      <c r="AD91" s="7" t="s">
        <v>30</v>
      </c>
      <c r="AE91" s="8" t="s">
        <v>145</v>
      </c>
      <c r="AF91" s="8"/>
      <c r="AG91" s="9"/>
      <c r="AH91" s="21"/>
      <c r="AI91" s="22"/>
    </row>
    <row r="92" spans="2:35" ht="14.25" customHeight="1" x14ac:dyDescent="0.15">
      <c r="B92" s="119"/>
      <c r="C92" s="74"/>
      <c r="D92" s="120"/>
      <c r="E92" s="133"/>
      <c r="F92" s="488"/>
      <c r="G92" s="319"/>
      <c r="H92" s="872"/>
      <c r="I92" s="873"/>
      <c r="J92" s="873"/>
      <c r="K92" s="874"/>
      <c r="L92" s="79"/>
      <c r="M92" s="876" t="s">
        <v>114</v>
      </c>
      <c r="N92" s="877"/>
      <c r="O92" s="877"/>
      <c r="P92" s="877"/>
      <c r="Q92" s="877"/>
      <c r="R92" s="877"/>
      <c r="S92" s="877"/>
      <c r="T92" s="877"/>
      <c r="U92" s="877"/>
      <c r="V92" s="877"/>
      <c r="W92" s="877"/>
      <c r="X92" s="877"/>
      <c r="Y92" s="877"/>
      <c r="Z92" s="877"/>
      <c r="AA92" s="877"/>
      <c r="AB92" s="878"/>
      <c r="AC92" s="80"/>
      <c r="AD92" s="7" t="s">
        <v>30</v>
      </c>
      <c r="AE92" s="8" t="s">
        <v>148</v>
      </c>
      <c r="AF92" s="8"/>
      <c r="AG92" s="9"/>
      <c r="AH92" s="21"/>
      <c r="AI92" s="22"/>
    </row>
    <row r="93" spans="2:35" ht="14.25" customHeight="1" x14ac:dyDescent="0.15">
      <c r="B93" s="119"/>
      <c r="C93" s="74"/>
      <c r="D93" s="120"/>
      <c r="E93" s="133"/>
      <c r="F93" s="488"/>
      <c r="G93" s="319"/>
      <c r="H93" s="872"/>
      <c r="I93" s="873"/>
      <c r="J93" s="873"/>
      <c r="K93" s="874"/>
      <c r="L93" s="79"/>
      <c r="M93" s="879"/>
      <c r="N93" s="880"/>
      <c r="O93" s="880"/>
      <c r="P93" s="880"/>
      <c r="Q93" s="880"/>
      <c r="R93" s="880"/>
      <c r="S93" s="880"/>
      <c r="T93" s="880"/>
      <c r="U93" s="880"/>
      <c r="V93" s="880"/>
      <c r="W93" s="880"/>
      <c r="X93" s="880"/>
      <c r="Y93" s="880"/>
      <c r="Z93" s="880"/>
      <c r="AA93" s="880"/>
      <c r="AB93" s="881"/>
      <c r="AC93" s="80"/>
      <c r="AD93" s="7" t="s">
        <v>30</v>
      </c>
      <c r="AE93" s="8" t="s">
        <v>262</v>
      </c>
      <c r="AF93" s="8"/>
      <c r="AG93" s="9"/>
      <c r="AH93" s="21"/>
      <c r="AI93" s="22"/>
    </row>
    <row r="94" spans="2:35" ht="14.25" customHeight="1" x14ac:dyDescent="0.15">
      <c r="B94" s="119"/>
      <c r="C94" s="74"/>
      <c r="D94" s="120"/>
      <c r="E94" s="133"/>
      <c r="F94" s="488"/>
      <c r="G94" s="319"/>
      <c r="H94" s="872"/>
      <c r="I94" s="873"/>
      <c r="J94" s="873"/>
      <c r="K94" s="874"/>
      <c r="L94" s="79"/>
      <c r="M94" s="848"/>
      <c r="N94" s="849"/>
      <c r="O94" s="849"/>
      <c r="P94" s="849"/>
      <c r="Q94" s="850"/>
      <c r="R94" s="850"/>
      <c r="S94" s="850"/>
      <c r="T94" s="850"/>
      <c r="U94" s="850"/>
      <c r="V94" s="850"/>
      <c r="W94" s="850"/>
      <c r="X94" s="850"/>
      <c r="Y94" s="850"/>
      <c r="Z94" s="850"/>
      <c r="AA94" s="850"/>
      <c r="AB94" s="851"/>
      <c r="AC94" s="80"/>
      <c r="AD94" s="7" t="s">
        <v>30</v>
      </c>
      <c r="AE94" s="8"/>
      <c r="AF94" s="8"/>
      <c r="AG94" s="9"/>
      <c r="AH94" s="21"/>
      <c r="AI94" s="22"/>
    </row>
    <row r="95" spans="2:35" ht="14.25" customHeight="1" x14ac:dyDescent="0.15">
      <c r="B95" s="119"/>
      <c r="C95" s="74"/>
      <c r="D95" s="120"/>
      <c r="E95" s="133"/>
      <c r="F95" s="488"/>
      <c r="G95" s="319"/>
      <c r="H95" s="872" t="s">
        <v>263</v>
      </c>
      <c r="I95" s="873"/>
      <c r="J95" s="873"/>
      <c r="K95" s="874"/>
      <c r="L95" s="79"/>
      <c r="M95" s="852"/>
      <c r="N95" s="853"/>
      <c r="O95" s="853"/>
      <c r="P95" s="853"/>
      <c r="Q95" s="854"/>
      <c r="R95" s="854"/>
      <c r="S95" s="854"/>
      <c r="T95" s="854"/>
      <c r="U95" s="854"/>
      <c r="V95" s="854"/>
      <c r="W95" s="854"/>
      <c r="X95" s="854"/>
      <c r="Y95" s="854"/>
      <c r="Z95" s="854"/>
      <c r="AA95" s="854"/>
      <c r="AB95" s="855"/>
      <c r="AC95" s="80"/>
      <c r="AD95" s="7" t="s">
        <v>30</v>
      </c>
      <c r="AE95" s="8"/>
      <c r="AF95" s="8"/>
      <c r="AG95" s="9"/>
      <c r="AH95" s="21"/>
      <c r="AI95" s="22"/>
    </row>
    <row r="96" spans="2:35" ht="14.25" customHeight="1" x14ac:dyDescent="0.15">
      <c r="B96" s="119"/>
      <c r="C96" s="74"/>
      <c r="D96" s="120"/>
      <c r="E96" s="133"/>
      <c r="F96" s="488"/>
      <c r="G96" s="319"/>
      <c r="H96" s="872"/>
      <c r="I96" s="873"/>
      <c r="J96" s="873"/>
      <c r="K96" s="874"/>
      <c r="L96" s="79"/>
      <c r="M96" s="856"/>
      <c r="N96" s="857"/>
      <c r="O96" s="857"/>
      <c r="P96" s="857"/>
      <c r="Q96" s="858"/>
      <c r="R96" s="858"/>
      <c r="S96" s="858"/>
      <c r="T96" s="858"/>
      <c r="U96" s="858"/>
      <c r="V96" s="858"/>
      <c r="W96" s="858"/>
      <c r="X96" s="858"/>
      <c r="Y96" s="858"/>
      <c r="Z96" s="858"/>
      <c r="AA96" s="858"/>
      <c r="AB96" s="859"/>
      <c r="AC96" s="80"/>
      <c r="AD96" s="7"/>
      <c r="AE96" s="8"/>
      <c r="AF96" s="8"/>
      <c r="AG96" s="9"/>
      <c r="AH96" s="21"/>
      <c r="AI96" s="22"/>
    </row>
    <row r="97" spans="2:86" ht="14.25" customHeight="1" x14ac:dyDescent="0.15">
      <c r="B97" s="119"/>
      <c r="C97" s="74"/>
      <c r="D97" s="120"/>
      <c r="E97" s="133"/>
      <c r="F97" s="488"/>
      <c r="G97" s="319"/>
      <c r="H97" s="872"/>
      <c r="I97" s="873"/>
      <c r="J97" s="873"/>
      <c r="K97" s="874"/>
      <c r="L97" s="79"/>
      <c r="M97" s="848"/>
      <c r="N97" s="849"/>
      <c r="O97" s="849"/>
      <c r="P97" s="849"/>
      <c r="Q97" s="850"/>
      <c r="R97" s="850"/>
      <c r="S97" s="850"/>
      <c r="T97" s="850"/>
      <c r="U97" s="850"/>
      <c r="V97" s="850"/>
      <c r="W97" s="850"/>
      <c r="X97" s="850"/>
      <c r="Y97" s="850"/>
      <c r="Z97" s="850"/>
      <c r="AA97" s="850"/>
      <c r="AB97" s="851"/>
      <c r="AC97" s="80"/>
      <c r="AD97" s="7"/>
      <c r="AE97" s="8"/>
      <c r="AF97" s="8"/>
      <c r="AG97" s="9"/>
      <c r="AH97" s="21"/>
      <c r="AI97" s="22"/>
    </row>
    <row r="98" spans="2:86" ht="14.25" customHeight="1" x14ac:dyDescent="0.15">
      <c r="B98" s="119"/>
      <c r="C98" s="74"/>
      <c r="D98" s="120"/>
      <c r="E98" s="133"/>
      <c r="F98" s="488"/>
      <c r="G98" s="319"/>
      <c r="H98" s="872"/>
      <c r="I98" s="873"/>
      <c r="J98" s="873"/>
      <c r="K98" s="874"/>
      <c r="L98" s="79"/>
      <c r="M98" s="852"/>
      <c r="N98" s="853"/>
      <c r="O98" s="853"/>
      <c r="P98" s="853"/>
      <c r="Q98" s="854"/>
      <c r="R98" s="854"/>
      <c r="S98" s="854"/>
      <c r="T98" s="854"/>
      <c r="U98" s="854"/>
      <c r="V98" s="854"/>
      <c r="W98" s="854"/>
      <c r="X98" s="854"/>
      <c r="Y98" s="854"/>
      <c r="Z98" s="854"/>
      <c r="AA98" s="854"/>
      <c r="AB98" s="855"/>
      <c r="AC98" s="80"/>
      <c r="AD98" s="7"/>
      <c r="AE98" s="8"/>
      <c r="AF98" s="8"/>
      <c r="AG98" s="9"/>
      <c r="AH98" s="21"/>
      <c r="AI98" s="22"/>
    </row>
    <row r="99" spans="2:86" ht="14.25" customHeight="1" x14ac:dyDescent="0.15">
      <c r="B99" s="119"/>
      <c r="C99" s="74"/>
      <c r="D99" s="120"/>
      <c r="E99" s="133"/>
      <c r="F99" s="488"/>
      <c r="G99" s="319"/>
      <c r="H99" s="872"/>
      <c r="I99" s="873"/>
      <c r="J99" s="873"/>
      <c r="K99" s="874"/>
      <c r="L99" s="79"/>
      <c r="M99" s="856"/>
      <c r="N99" s="857"/>
      <c r="O99" s="857"/>
      <c r="P99" s="857"/>
      <c r="Q99" s="858"/>
      <c r="R99" s="858"/>
      <c r="S99" s="858"/>
      <c r="T99" s="858"/>
      <c r="U99" s="858"/>
      <c r="V99" s="858"/>
      <c r="W99" s="858"/>
      <c r="X99" s="858"/>
      <c r="Y99" s="858"/>
      <c r="Z99" s="858"/>
      <c r="AA99" s="858"/>
      <c r="AB99" s="859"/>
      <c r="AC99" s="80"/>
      <c r="AD99" s="7"/>
      <c r="AE99" s="8"/>
      <c r="AF99" s="8"/>
      <c r="AG99" s="9"/>
      <c r="AH99" s="21"/>
      <c r="AI99" s="22"/>
    </row>
    <row r="100" spans="2:86" ht="14.25" customHeight="1" x14ac:dyDescent="0.15">
      <c r="B100" s="119"/>
      <c r="C100" s="74"/>
      <c r="D100" s="120"/>
      <c r="E100" s="133"/>
      <c r="F100" s="488"/>
      <c r="G100" s="319"/>
      <c r="H100" s="488"/>
      <c r="I100" s="488"/>
      <c r="J100" s="488"/>
      <c r="K100" s="488"/>
      <c r="L100" s="79"/>
      <c r="M100" s="848"/>
      <c r="N100" s="849"/>
      <c r="O100" s="849"/>
      <c r="P100" s="849"/>
      <c r="Q100" s="850"/>
      <c r="R100" s="850"/>
      <c r="S100" s="850"/>
      <c r="T100" s="850"/>
      <c r="U100" s="850"/>
      <c r="V100" s="850"/>
      <c r="W100" s="850"/>
      <c r="X100" s="850"/>
      <c r="Y100" s="850"/>
      <c r="Z100" s="850"/>
      <c r="AA100" s="850"/>
      <c r="AB100" s="851"/>
      <c r="AC100" s="80"/>
      <c r="AD100" s="7"/>
      <c r="AE100" s="8"/>
      <c r="AF100" s="8"/>
      <c r="AG100" s="9"/>
      <c r="AH100" s="21"/>
      <c r="AI100" s="22"/>
    </row>
    <row r="101" spans="2:86" ht="14.25" customHeight="1" x14ac:dyDescent="0.15">
      <c r="B101" s="119"/>
      <c r="C101" s="74"/>
      <c r="D101" s="120"/>
      <c r="E101" s="133"/>
      <c r="F101" s="488"/>
      <c r="G101" s="319"/>
      <c r="H101" s="488"/>
      <c r="I101" s="488"/>
      <c r="J101" s="488"/>
      <c r="K101" s="488"/>
      <c r="L101" s="79"/>
      <c r="M101" s="852"/>
      <c r="N101" s="853"/>
      <c r="O101" s="853"/>
      <c r="P101" s="853"/>
      <c r="Q101" s="854"/>
      <c r="R101" s="854"/>
      <c r="S101" s="854"/>
      <c r="T101" s="854"/>
      <c r="U101" s="854"/>
      <c r="V101" s="854"/>
      <c r="W101" s="854"/>
      <c r="X101" s="854"/>
      <c r="Y101" s="854"/>
      <c r="Z101" s="854"/>
      <c r="AA101" s="854"/>
      <c r="AB101" s="855"/>
      <c r="AC101" s="80"/>
      <c r="AD101" s="7"/>
      <c r="AE101" s="8"/>
      <c r="AF101" s="8"/>
      <c r="AG101" s="9"/>
      <c r="AH101" s="21"/>
      <c r="AI101" s="22"/>
    </row>
    <row r="102" spans="2:86" ht="14.25" customHeight="1" x14ac:dyDescent="0.15">
      <c r="B102" s="119"/>
      <c r="C102" s="74"/>
      <c r="D102" s="120"/>
      <c r="E102" s="133"/>
      <c r="F102" s="488"/>
      <c r="G102" s="319"/>
      <c r="H102" s="488"/>
      <c r="I102" s="488"/>
      <c r="J102" s="488"/>
      <c r="K102" s="488"/>
      <c r="L102" s="79"/>
      <c r="M102" s="856"/>
      <c r="N102" s="857"/>
      <c r="O102" s="857"/>
      <c r="P102" s="857"/>
      <c r="Q102" s="858"/>
      <c r="R102" s="858"/>
      <c r="S102" s="858"/>
      <c r="T102" s="858"/>
      <c r="U102" s="858"/>
      <c r="V102" s="858"/>
      <c r="W102" s="858"/>
      <c r="X102" s="858"/>
      <c r="Y102" s="858"/>
      <c r="Z102" s="858"/>
      <c r="AA102" s="858"/>
      <c r="AB102" s="859"/>
      <c r="AC102" s="80"/>
      <c r="AD102" s="7"/>
      <c r="AE102" s="8"/>
      <c r="AF102" s="8"/>
      <c r="AG102" s="9"/>
      <c r="AH102" s="21"/>
      <c r="AI102" s="22"/>
    </row>
    <row r="103" spans="2:86" ht="14.25" customHeight="1" thickBot="1" x14ac:dyDescent="0.2">
      <c r="B103" s="136"/>
      <c r="C103" s="137"/>
      <c r="D103" s="138"/>
      <c r="E103" s="139"/>
      <c r="F103" s="314"/>
      <c r="G103" s="140"/>
      <c r="H103" s="314"/>
      <c r="I103" s="314"/>
      <c r="J103" s="314"/>
      <c r="K103" s="314"/>
      <c r="L103" s="81"/>
      <c r="M103" s="82"/>
      <c r="N103" s="82"/>
      <c r="O103" s="82"/>
      <c r="P103" s="82"/>
      <c r="Q103" s="83"/>
      <c r="R103" s="83"/>
      <c r="S103" s="83"/>
      <c r="T103" s="83"/>
      <c r="U103" s="83"/>
      <c r="V103" s="83"/>
      <c r="W103" s="83"/>
      <c r="X103" s="83"/>
      <c r="Y103" s="83"/>
      <c r="Z103" s="83"/>
      <c r="AA103" s="83"/>
      <c r="AB103" s="83"/>
      <c r="AC103" s="84"/>
      <c r="AD103" s="5"/>
      <c r="AE103" s="10"/>
      <c r="AF103" s="10"/>
      <c r="AG103" s="11"/>
      <c r="AH103" s="23"/>
      <c r="AI103" s="24"/>
    </row>
    <row r="104" spans="2:86" ht="20.100000000000001" customHeight="1" x14ac:dyDescent="0.15">
      <c r="B104" s="688" t="s">
        <v>128</v>
      </c>
      <c r="C104" s="689"/>
      <c r="D104" s="690"/>
      <c r="E104" s="897" t="s">
        <v>117</v>
      </c>
      <c r="F104" s="898"/>
      <c r="G104" s="898"/>
      <c r="H104" s="898"/>
      <c r="I104" s="898"/>
      <c r="J104" s="898"/>
      <c r="K104" s="898"/>
      <c r="L104" s="898"/>
      <c r="M104" s="898"/>
      <c r="N104" s="898"/>
      <c r="O104" s="898"/>
      <c r="P104" s="898"/>
      <c r="Q104" s="898"/>
      <c r="R104" s="898"/>
      <c r="S104" s="898"/>
      <c r="T104" s="898"/>
      <c r="U104" s="898"/>
      <c r="V104" s="898"/>
      <c r="W104" s="898"/>
      <c r="X104" s="898"/>
      <c r="Y104" s="898"/>
      <c r="Z104" s="898"/>
      <c r="AA104" s="898"/>
      <c r="AB104" s="898"/>
      <c r="AC104" s="898"/>
      <c r="AD104" s="898"/>
      <c r="AE104" s="898"/>
      <c r="AF104" s="898"/>
      <c r="AG104" s="899"/>
      <c r="AH104" s="165"/>
      <c r="AI104" s="166"/>
    </row>
    <row r="105" spans="2:86" ht="14.25" customHeight="1" x14ac:dyDescent="0.15">
      <c r="B105" s="691"/>
      <c r="C105" s="626"/>
      <c r="D105" s="692"/>
      <c r="E105" s="709" t="s">
        <v>601</v>
      </c>
      <c r="F105" s="651"/>
      <c r="G105" s="651"/>
      <c r="H105" s="651"/>
      <c r="I105" s="651"/>
      <c r="J105" s="651"/>
      <c r="K105" s="710"/>
      <c r="L105" s="19" t="s">
        <v>28</v>
      </c>
      <c r="M105" s="491" t="s">
        <v>599</v>
      </c>
      <c r="N105" s="305"/>
      <c r="O105" s="492"/>
      <c r="P105" s="492"/>
      <c r="Q105" s="492"/>
      <c r="R105" s="492"/>
      <c r="S105" s="492"/>
      <c r="T105" s="492"/>
      <c r="U105" s="492"/>
      <c r="V105" s="492"/>
      <c r="W105" s="492"/>
      <c r="X105" s="492"/>
      <c r="Y105" s="492"/>
      <c r="Z105" s="492"/>
      <c r="AA105" s="492"/>
      <c r="AB105" s="492"/>
      <c r="AC105" s="501"/>
      <c r="AD105" s="20" t="s">
        <v>30</v>
      </c>
      <c r="AE105" s="17" t="s">
        <v>59</v>
      </c>
      <c r="AF105" s="17"/>
      <c r="AG105" s="18"/>
      <c r="AI105" s="275"/>
    </row>
    <row r="106" spans="2:86" ht="14.25" customHeight="1" x14ac:dyDescent="0.15">
      <c r="B106" s="691"/>
      <c r="C106" s="626"/>
      <c r="D106" s="692"/>
      <c r="E106" s="896"/>
      <c r="F106" s="667"/>
      <c r="G106" s="667"/>
      <c r="H106" s="667"/>
      <c r="I106" s="667"/>
      <c r="J106" s="667"/>
      <c r="K106" s="668"/>
      <c r="L106" s="502"/>
      <c r="M106" s="502"/>
      <c r="N106" s="503"/>
      <c r="O106" s="504"/>
      <c r="P106" s="504"/>
      <c r="Q106" s="504"/>
      <c r="R106" s="504"/>
      <c r="S106" s="504"/>
      <c r="T106" s="504"/>
      <c r="U106" s="504"/>
      <c r="V106" s="504"/>
      <c r="W106" s="504"/>
      <c r="X106" s="504"/>
      <c r="Y106" s="504"/>
      <c r="Z106" s="504"/>
      <c r="AA106" s="504"/>
      <c r="AB106" s="504"/>
      <c r="AC106" s="505"/>
      <c r="AD106" s="6" t="s">
        <v>30</v>
      </c>
      <c r="AE106" s="8" t="s">
        <v>144</v>
      </c>
      <c r="AF106" s="8"/>
      <c r="AG106" s="9"/>
      <c r="AI106" s="275"/>
    </row>
    <row r="107" spans="2:86" s="329" customFormat="1" ht="15" customHeight="1" x14ac:dyDescent="0.15">
      <c r="B107" s="691"/>
      <c r="C107" s="626"/>
      <c r="D107" s="692"/>
      <c r="E107" s="127" t="s">
        <v>139</v>
      </c>
      <c r="F107" s="488"/>
      <c r="G107" s="488"/>
      <c r="H107" s="488"/>
      <c r="I107" s="488"/>
      <c r="J107" s="488"/>
      <c r="K107" s="488"/>
      <c r="L107" s="110" t="s">
        <v>349</v>
      </c>
      <c r="M107" s="1" t="s">
        <v>129</v>
      </c>
      <c r="N107" s="499"/>
      <c r="O107" s="499"/>
      <c r="P107" s="499"/>
      <c r="Q107" s="499"/>
      <c r="R107" s="89"/>
      <c r="S107" s="500"/>
      <c r="T107" s="89"/>
      <c r="U107" s="89"/>
      <c r="V107" s="89"/>
      <c r="W107" s="499"/>
      <c r="X107" s="89"/>
      <c r="Y107" s="500"/>
      <c r="Z107" s="89"/>
      <c r="AA107" s="89"/>
      <c r="AB107" s="89"/>
      <c r="AC107" s="76"/>
      <c r="AD107" s="7" t="s">
        <v>30</v>
      </c>
      <c r="AE107" s="8" t="s">
        <v>49</v>
      </c>
      <c r="AF107" s="8"/>
      <c r="AG107" s="9"/>
      <c r="AH107" s="330"/>
      <c r="AI107" s="341"/>
      <c r="AJ107" s="330"/>
      <c r="AK107" s="330"/>
      <c r="AL107" s="330"/>
      <c r="AM107" s="330"/>
      <c r="AN107" s="330"/>
      <c r="AO107" s="330"/>
      <c r="AP107" s="330"/>
      <c r="CH107"/>
    </row>
    <row r="108" spans="2:86" s="329" customFormat="1" ht="14.25" customHeight="1" x14ac:dyDescent="0.15">
      <c r="B108" s="157"/>
      <c r="C108" s="518"/>
      <c r="D108" s="331"/>
      <c r="E108" s="127" t="s">
        <v>140</v>
      </c>
      <c r="F108" s="488"/>
      <c r="G108" s="488"/>
      <c r="H108" s="488"/>
      <c r="I108" s="488"/>
      <c r="J108" s="488"/>
      <c r="K108" s="488"/>
      <c r="L108" s="102"/>
      <c r="M108" s="344" t="s">
        <v>159</v>
      </c>
      <c r="N108" s="34" t="s">
        <v>602</v>
      </c>
      <c r="O108" s="103"/>
      <c r="P108" s="103"/>
      <c r="Q108" s="103"/>
      <c r="R108" s="91"/>
      <c r="S108" s="104"/>
      <c r="T108" s="91"/>
      <c r="U108" s="91"/>
      <c r="V108" s="91"/>
      <c r="W108" s="103"/>
      <c r="X108" s="91"/>
      <c r="Y108" s="103"/>
      <c r="Z108" s="105"/>
      <c r="AA108" s="105"/>
      <c r="AB108" s="91"/>
      <c r="AC108" s="348"/>
      <c r="AD108" s="7" t="s">
        <v>30</v>
      </c>
      <c r="AE108" s="8"/>
      <c r="AF108" s="8"/>
      <c r="AG108" s="9"/>
      <c r="AH108" s="330"/>
      <c r="AI108" s="341"/>
      <c r="AJ108" s="330"/>
      <c r="AK108" s="330"/>
      <c r="AL108" s="330"/>
      <c r="AM108" s="330"/>
      <c r="AN108" s="330"/>
      <c r="AO108" s="330"/>
      <c r="AP108" s="330"/>
    </row>
    <row r="109" spans="2:86" s="329" customFormat="1" ht="14.25" customHeight="1" x14ac:dyDescent="0.15">
      <c r="B109" s="157"/>
      <c r="C109" s="518"/>
      <c r="D109" s="331"/>
      <c r="E109" s="133"/>
      <c r="F109" s="488"/>
      <c r="G109" s="488"/>
      <c r="H109" s="488"/>
      <c r="I109" s="488"/>
      <c r="J109" s="488"/>
      <c r="K109" s="488"/>
      <c r="L109" s="106" t="s">
        <v>356</v>
      </c>
      <c r="M109" s="1" t="s">
        <v>130</v>
      </c>
      <c r="N109" s="1"/>
      <c r="O109" s="499"/>
      <c r="P109" s="499"/>
      <c r="Q109" s="499"/>
      <c r="R109" s="89"/>
      <c r="S109" s="500"/>
      <c r="T109" s="89"/>
      <c r="U109" s="89"/>
      <c r="V109" s="89"/>
      <c r="W109" s="499"/>
      <c r="X109" s="89"/>
      <c r="Y109" s="499"/>
      <c r="Z109" s="519"/>
      <c r="AA109" s="519"/>
      <c r="AB109" s="89"/>
      <c r="AC109" s="76"/>
      <c r="AD109" s="7" t="s">
        <v>30</v>
      </c>
      <c r="AE109" s="8"/>
      <c r="AF109" s="8"/>
      <c r="AG109" s="9"/>
      <c r="AH109" s="330"/>
      <c r="AI109" s="341"/>
      <c r="AJ109" s="330"/>
      <c r="AK109" s="330"/>
      <c r="AL109" s="330"/>
      <c r="AM109" s="330"/>
      <c r="AN109" s="330"/>
      <c r="AO109" s="330"/>
      <c r="AP109" s="330"/>
    </row>
    <row r="110" spans="2:86" s="329" customFormat="1" ht="14.25" customHeight="1" x14ac:dyDescent="0.15">
      <c r="B110" s="157"/>
      <c r="C110" s="518"/>
      <c r="D110" s="331"/>
      <c r="E110" s="88"/>
      <c r="F110" s="520"/>
      <c r="G110" s="59"/>
      <c r="H110" s="59"/>
      <c r="I110" s="59"/>
      <c r="J110" s="59"/>
      <c r="K110" s="59"/>
      <c r="L110" s="318"/>
      <c r="M110" s="826" t="s">
        <v>357</v>
      </c>
      <c r="N110" s="827"/>
      <c r="O110" s="827"/>
      <c r="P110" s="827"/>
      <c r="Q110" s="827"/>
      <c r="R110" s="827"/>
      <c r="S110" s="827"/>
      <c r="T110" s="827"/>
      <c r="U110" s="827"/>
      <c r="V110" s="827"/>
      <c r="W110" s="827"/>
      <c r="X110" s="827"/>
      <c r="Y110" s="827"/>
      <c r="Z110" s="827"/>
      <c r="AA110" s="827"/>
      <c r="AB110" s="827"/>
      <c r="AC110" s="828"/>
      <c r="AD110" s="7" t="s">
        <v>30</v>
      </c>
      <c r="AE110" s="8"/>
      <c r="AF110" s="8"/>
      <c r="AG110" s="9"/>
      <c r="AH110" s="330"/>
      <c r="AI110" s="341"/>
      <c r="AJ110" s="330"/>
      <c r="AK110" s="330"/>
      <c r="AL110" s="330"/>
      <c r="AM110" s="330"/>
      <c r="AN110" s="330"/>
      <c r="AO110" s="330"/>
      <c r="AP110" s="330"/>
    </row>
    <row r="111" spans="2:86" s="329" customFormat="1" ht="11.25" customHeight="1" x14ac:dyDescent="0.15">
      <c r="B111" s="157"/>
      <c r="C111" s="518"/>
      <c r="D111" s="331"/>
      <c r="E111" s="88"/>
      <c r="F111" s="520"/>
      <c r="G111" s="59"/>
      <c r="H111" s="59"/>
      <c r="I111" s="59"/>
      <c r="J111" s="59"/>
      <c r="K111" s="59"/>
      <c r="L111" s="318"/>
      <c r="M111" s="766" t="s">
        <v>159</v>
      </c>
      <c r="N111" s="768" t="s">
        <v>274</v>
      </c>
      <c r="O111" s="768"/>
      <c r="P111" s="768"/>
      <c r="Q111" s="768"/>
      <c r="R111" s="768"/>
      <c r="S111" s="768"/>
      <c r="T111" s="768"/>
      <c r="U111" s="768"/>
      <c r="V111" s="768"/>
      <c r="W111" s="768"/>
      <c r="X111" s="768"/>
      <c r="Y111" s="768"/>
      <c r="Z111" s="768"/>
      <c r="AA111" s="768"/>
      <c r="AB111" s="768"/>
      <c r="AC111" s="769"/>
      <c r="AD111" s="7"/>
      <c r="AE111" s="8"/>
      <c r="AF111" s="8"/>
      <c r="AG111" s="9"/>
      <c r="AH111" s="330"/>
      <c r="AI111" s="341"/>
      <c r="AJ111" s="330"/>
      <c r="AK111" s="330"/>
      <c r="AL111" s="330"/>
      <c r="AM111" s="330"/>
      <c r="AN111" s="330"/>
      <c r="AO111" s="330"/>
      <c r="AP111" s="330"/>
    </row>
    <row r="112" spans="2:86" s="329" customFormat="1" ht="11.25" customHeight="1" x14ac:dyDescent="0.15">
      <c r="B112" s="157"/>
      <c r="C112" s="518"/>
      <c r="D112" s="331"/>
      <c r="E112" s="88"/>
      <c r="F112" s="520"/>
      <c r="G112" s="59"/>
      <c r="H112" s="59"/>
      <c r="I112" s="59"/>
      <c r="J112" s="59"/>
      <c r="K112" s="59"/>
      <c r="L112" s="318"/>
      <c r="M112" s="767"/>
      <c r="N112" s="770"/>
      <c r="O112" s="770"/>
      <c r="P112" s="770"/>
      <c r="Q112" s="770"/>
      <c r="R112" s="770"/>
      <c r="S112" s="770"/>
      <c r="T112" s="770"/>
      <c r="U112" s="770"/>
      <c r="V112" s="770"/>
      <c r="W112" s="770"/>
      <c r="X112" s="770"/>
      <c r="Y112" s="770"/>
      <c r="Z112" s="770"/>
      <c r="AA112" s="770"/>
      <c r="AB112" s="770"/>
      <c r="AC112" s="771"/>
      <c r="AD112" s="7"/>
      <c r="AE112" s="8"/>
      <c r="AF112" s="8"/>
      <c r="AG112" s="9"/>
      <c r="AH112" s="330"/>
      <c r="AI112" s="341"/>
      <c r="AJ112" s="330"/>
      <c r="AK112" s="330"/>
      <c r="AL112" s="330"/>
      <c r="AM112" s="330"/>
      <c r="AN112" s="330"/>
      <c r="AO112" s="330"/>
      <c r="AP112" s="330"/>
    </row>
    <row r="113" spans="1:101" s="329" customFormat="1" ht="11.25" customHeight="1" x14ac:dyDescent="0.15">
      <c r="B113" s="157"/>
      <c r="C113" s="518"/>
      <c r="D113" s="331"/>
      <c r="E113" s="88"/>
      <c r="F113" s="520"/>
      <c r="G113" s="59"/>
      <c r="H113" s="59"/>
      <c r="I113" s="59"/>
      <c r="J113" s="59"/>
      <c r="K113" s="59"/>
      <c r="L113" s="318"/>
      <c r="M113" s="291"/>
      <c r="N113" s="292" t="s">
        <v>275</v>
      </c>
      <c r="O113" s="94"/>
      <c r="P113" s="291"/>
      <c r="Q113" s="521"/>
      <c r="R113" s="517"/>
      <c r="S113" s="517"/>
      <c r="T113" s="517"/>
      <c r="U113" s="517"/>
      <c r="V113" s="517"/>
      <c r="W113" s="517"/>
      <c r="X113" s="517"/>
      <c r="Y113" s="517"/>
      <c r="Z113" s="517"/>
      <c r="AA113" s="517"/>
      <c r="AB113" s="517"/>
      <c r="AC113" s="349"/>
      <c r="AD113" s="7"/>
      <c r="AE113" s="8"/>
      <c r="AF113" s="8"/>
      <c r="AG113" s="9"/>
      <c r="AH113" s="330"/>
      <c r="AI113" s="341"/>
      <c r="AJ113" s="330"/>
      <c r="AK113" s="330"/>
      <c r="AL113" s="330"/>
      <c r="AM113" s="330"/>
      <c r="AN113" s="330"/>
      <c r="AO113" s="330"/>
      <c r="AP113" s="330"/>
    </row>
    <row r="114" spans="1:101" s="329" customFormat="1" ht="12.95" customHeight="1" x14ac:dyDescent="0.15">
      <c r="B114" s="157"/>
      <c r="C114" s="518"/>
      <c r="D114" s="331"/>
      <c r="E114" s="88"/>
      <c r="F114" s="520"/>
      <c r="G114" s="59"/>
      <c r="H114" s="59"/>
      <c r="I114" s="59"/>
      <c r="J114" s="59"/>
      <c r="K114" s="59"/>
      <c r="L114" s="107"/>
      <c r="M114" s="803" t="s">
        <v>276</v>
      </c>
      <c r="N114" s="788" t="s">
        <v>159</v>
      </c>
      <c r="O114" s="772" t="s">
        <v>358</v>
      </c>
      <c r="P114" s="773"/>
      <c r="Q114" s="773"/>
      <c r="R114" s="773"/>
      <c r="S114" s="773"/>
      <c r="T114" s="773"/>
      <c r="U114" s="773"/>
      <c r="V114" s="773"/>
      <c r="W114" s="773"/>
      <c r="X114" s="773"/>
      <c r="Y114" s="773"/>
      <c r="Z114" s="773"/>
      <c r="AA114" s="773"/>
      <c r="AB114" s="773"/>
      <c r="AC114" s="774"/>
      <c r="AD114" s="7"/>
      <c r="AE114" s="8"/>
      <c r="AF114" s="8"/>
      <c r="AG114" s="9"/>
      <c r="AH114" s="330"/>
      <c r="AI114" s="341"/>
      <c r="AJ114" s="330"/>
      <c r="AK114" s="330"/>
      <c r="AL114" s="330"/>
      <c r="AM114" s="330"/>
      <c r="AN114" s="330"/>
      <c r="AO114" s="330"/>
      <c r="AP114" s="330"/>
    </row>
    <row r="115" spans="1:101" s="329" customFormat="1" ht="12.95" customHeight="1" x14ac:dyDescent="0.15">
      <c r="B115" s="157"/>
      <c r="C115" s="518"/>
      <c r="D115" s="331"/>
      <c r="E115" s="88"/>
      <c r="F115" s="520"/>
      <c r="G115" s="59"/>
      <c r="H115" s="59"/>
      <c r="I115" s="59"/>
      <c r="J115" s="59"/>
      <c r="K115" s="59"/>
      <c r="L115" s="107"/>
      <c r="M115" s="803"/>
      <c r="N115" s="790"/>
      <c r="O115" s="775"/>
      <c r="P115" s="776"/>
      <c r="Q115" s="776"/>
      <c r="R115" s="776"/>
      <c r="S115" s="776"/>
      <c r="T115" s="776"/>
      <c r="U115" s="776"/>
      <c r="V115" s="776"/>
      <c r="W115" s="776"/>
      <c r="X115" s="776"/>
      <c r="Y115" s="776"/>
      <c r="Z115" s="776"/>
      <c r="AA115" s="776"/>
      <c r="AB115" s="776"/>
      <c r="AC115" s="777"/>
      <c r="AD115" s="7"/>
      <c r="AE115" s="8"/>
      <c r="AF115" s="8"/>
      <c r="AG115" s="9"/>
      <c r="AH115" s="330"/>
      <c r="AI115" s="341"/>
      <c r="AJ115" s="330"/>
      <c r="AK115" s="330"/>
      <c r="AL115" s="330"/>
      <c r="AM115" s="330"/>
      <c r="AN115" s="330"/>
      <c r="AO115" s="330"/>
      <c r="AP115" s="330"/>
    </row>
    <row r="116" spans="1:101" s="329" customFormat="1" ht="12.95" customHeight="1" x14ac:dyDescent="0.15">
      <c r="B116" s="157"/>
      <c r="C116" s="518"/>
      <c r="D116" s="331"/>
      <c r="E116" s="88"/>
      <c r="F116" s="520"/>
      <c r="G116" s="59"/>
      <c r="H116" s="59"/>
      <c r="I116" s="59"/>
      <c r="J116" s="59"/>
      <c r="K116" s="59"/>
      <c r="L116" s="107"/>
      <c r="M116" s="803"/>
      <c r="N116" s="788" t="s">
        <v>159</v>
      </c>
      <c r="O116" s="772" t="s">
        <v>352</v>
      </c>
      <c r="P116" s="773"/>
      <c r="Q116" s="773"/>
      <c r="R116" s="773"/>
      <c r="S116" s="773"/>
      <c r="T116" s="773"/>
      <c r="U116" s="773"/>
      <c r="V116" s="773"/>
      <c r="W116" s="773"/>
      <c r="X116" s="773"/>
      <c r="Y116" s="773"/>
      <c r="Z116" s="773"/>
      <c r="AA116" s="773"/>
      <c r="AB116" s="773"/>
      <c r="AC116" s="774"/>
      <c r="AD116" s="7"/>
      <c r="AE116" s="8"/>
      <c r="AF116" s="8"/>
      <c r="AG116" s="9"/>
      <c r="AH116" s="330"/>
      <c r="AI116" s="341"/>
      <c r="AJ116" s="330"/>
      <c r="AK116" s="330"/>
      <c r="AL116" s="330"/>
      <c r="AM116" s="330"/>
      <c r="AN116" s="330"/>
      <c r="AO116" s="330"/>
      <c r="AP116" s="330"/>
    </row>
    <row r="117" spans="1:101" s="329" customFormat="1" ht="12.95" customHeight="1" x14ac:dyDescent="0.15">
      <c r="B117" s="157"/>
      <c r="C117" s="518"/>
      <c r="D117" s="331"/>
      <c r="E117" s="88"/>
      <c r="F117" s="520"/>
      <c r="G117" s="59"/>
      <c r="H117" s="59"/>
      <c r="I117" s="59"/>
      <c r="J117" s="59"/>
      <c r="K117" s="59"/>
      <c r="L117" s="107"/>
      <c r="M117" s="803"/>
      <c r="N117" s="790"/>
      <c r="O117" s="775"/>
      <c r="P117" s="776"/>
      <c r="Q117" s="776"/>
      <c r="R117" s="776"/>
      <c r="S117" s="776"/>
      <c r="T117" s="776"/>
      <c r="U117" s="776"/>
      <c r="V117" s="776"/>
      <c r="W117" s="776"/>
      <c r="X117" s="776"/>
      <c r="Y117" s="776"/>
      <c r="Z117" s="776"/>
      <c r="AA117" s="776"/>
      <c r="AB117" s="776"/>
      <c r="AC117" s="777"/>
      <c r="AD117" s="7"/>
      <c r="AE117" s="8"/>
      <c r="AF117" s="8"/>
      <c r="AG117" s="9"/>
      <c r="AH117" s="330"/>
      <c r="AI117" s="341"/>
      <c r="AJ117" s="330"/>
      <c r="AK117" s="330"/>
      <c r="AL117" s="330"/>
      <c r="AM117" s="330"/>
      <c r="AN117" s="330"/>
      <c r="AO117" s="330"/>
      <c r="AP117" s="330"/>
    </row>
    <row r="118" spans="1:101" s="329" customFormat="1" ht="12.95" customHeight="1" x14ac:dyDescent="0.15">
      <c r="B118" s="157"/>
      <c r="C118" s="518"/>
      <c r="D118" s="331"/>
      <c r="E118" s="88"/>
      <c r="F118" s="520"/>
      <c r="G118" s="59"/>
      <c r="H118" s="59"/>
      <c r="I118" s="59"/>
      <c r="J118" s="59"/>
      <c r="K118" s="59"/>
      <c r="L118" s="107"/>
      <c r="M118" s="803"/>
      <c r="N118" s="788" t="s">
        <v>159</v>
      </c>
      <c r="O118" s="772" t="s">
        <v>279</v>
      </c>
      <c r="P118" s="773"/>
      <c r="Q118" s="773"/>
      <c r="R118" s="773"/>
      <c r="S118" s="773"/>
      <c r="T118" s="773"/>
      <c r="U118" s="773"/>
      <c r="V118" s="773"/>
      <c r="W118" s="773"/>
      <c r="X118" s="773"/>
      <c r="Y118" s="773"/>
      <c r="Z118" s="773"/>
      <c r="AA118" s="773"/>
      <c r="AB118" s="773"/>
      <c r="AC118" s="774"/>
      <c r="AD118" s="7"/>
      <c r="AE118" s="8"/>
      <c r="AF118" s="8"/>
      <c r="AG118" s="9"/>
      <c r="AH118" s="330"/>
      <c r="AI118" s="341"/>
      <c r="AJ118" s="330"/>
      <c r="AK118" s="330"/>
      <c r="AL118" s="330"/>
      <c r="AM118" s="330"/>
      <c r="AN118" s="330"/>
      <c r="AO118" s="330"/>
      <c r="AP118" s="330"/>
    </row>
    <row r="119" spans="1:101" s="329" customFormat="1" ht="12.95" customHeight="1" x14ac:dyDescent="0.15">
      <c r="B119" s="157"/>
      <c r="C119" s="518"/>
      <c r="D119" s="331"/>
      <c r="E119" s="88"/>
      <c r="F119" s="520"/>
      <c r="G119" s="59"/>
      <c r="H119" s="59"/>
      <c r="I119" s="59"/>
      <c r="J119" s="59"/>
      <c r="K119" s="59"/>
      <c r="L119" s="107"/>
      <c r="M119" s="804"/>
      <c r="N119" s="790"/>
      <c r="O119" s="775"/>
      <c r="P119" s="776"/>
      <c r="Q119" s="776"/>
      <c r="R119" s="776"/>
      <c r="S119" s="776"/>
      <c r="T119" s="776"/>
      <c r="U119" s="776"/>
      <c r="V119" s="776"/>
      <c r="W119" s="776"/>
      <c r="X119" s="776"/>
      <c r="Y119" s="776"/>
      <c r="Z119" s="776"/>
      <c r="AA119" s="776"/>
      <c r="AB119" s="776"/>
      <c r="AC119" s="777"/>
      <c r="AD119" s="7"/>
      <c r="AE119" s="8"/>
      <c r="AF119" s="8"/>
      <c r="AG119" s="9"/>
      <c r="AH119" s="330"/>
      <c r="AI119" s="341"/>
      <c r="AJ119" s="330"/>
      <c r="AK119" s="330"/>
      <c r="AL119" s="330"/>
      <c r="AM119" s="330"/>
      <c r="AN119" s="330"/>
      <c r="AO119" s="330"/>
      <c r="AP119" s="330"/>
    </row>
    <row r="120" spans="1:101" s="329" customFormat="1" ht="14.1" customHeight="1" x14ac:dyDescent="0.15">
      <c r="B120" s="157"/>
      <c r="C120" s="518"/>
      <c r="D120" s="331"/>
      <c r="E120" s="88"/>
      <c r="F120" s="522"/>
      <c r="G120" s="59"/>
      <c r="H120" s="59"/>
      <c r="I120" s="59"/>
      <c r="J120" s="59"/>
      <c r="K120" s="59"/>
      <c r="L120" s="107"/>
      <c r="M120" s="788" t="s">
        <v>159</v>
      </c>
      <c r="N120" s="772" t="s">
        <v>359</v>
      </c>
      <c r="O120" s="773"/>
      <c r="P120" s="773"/>
      <c r="Q120" s="773"/>
      <c r="R120" s="773"/>
      <c r="S120" s="773"/>
      <c r="T120" s="773"/>
      <c r="U120" s="773"/>
      <c r="V120" s="773"/>
      <c r="W120" s="773"/>
      <c r="X120" s="773"/>
      <c r="Y120" s="773"/>
      <c r="Z120" s="773"/>
      <c r="AA120" s="773"/>
      <c r="AB120" s="773"/>
      <c r="AC120" s="774"/>
      <c r="AD120" s="7"/>
      <c r="AE120" s="8"/>
      <c r="AF120" s="8"/>
      <c r="AG120" s="9"/>
      <c r="AH120" s="330"/>
      <c r="AI120" s="341"/>
      <c r="AJ120" s="330"/>
      <c r="AK120" s="330"/>
      <c r="AL120" s="330"/>
      <c r="AM120" s="330"/>
      <c r="AN120" s="330"/>
      <c r="AO120" s="330"/>
      <c r="AP120" s="330"/>
    </row>
    <row r="121" spans="1:101" s="329" customFormat="1" ht="14.1" customHeight="1" x14ac:dyDescent="0.15">
      <c r="B121" s="157"/>
      <c r="C121" s="518"/>
      <c r="D121" s="331"/>
      <c r="E121" s="88"/>
      <c r="F121" s="522"/>
      <c r="G121" s="59"/>
      <c r="H121" s="59"/>
      <c r="I121" s="59"/>
      <c r="J121" s="59"/>
      <c r="K121" s="59"/>
      <c r="L121" s="107"/>
      <c r="M121" s="790"/>
      <c r="N121" s="775"/>
      <c r="O121" s="776"/>
      <c r="P121" s="776"/>
      <c r="Q121" s="776"/>
      <c r="R121" s="776"/>
      <c r="S121" s="776"/>
      <c r="T121" s="776"/>
      <c r="U121" s="776"/>
      <c r="V121" s="776"/>
      <c r="W121" s="776"/>
      <c r="X121" s="776"/>
      <c r="Y121" s="776"/>
      <c r="Z121" s="776"/>
      <c r="AA121" s="776"/>
      <c r="AB121" s="776"/>
      <c r="AC121" s="777"/>
      <c r="AD121" s="7"/>
      <c r="AE121" s="8"/>
      <c r="AF121" s="8"/>
      <c r="AG121" s="9"/>
      <c r="AH121" s="330"/>
      <c r="AI121" s="341"/>
      <c r="AJ121" s="330"/>
      <c r="AK121" s="330"/>
      <c r="AL121" s="330"/>
      <c r="AM121" s="330"/>
      <c r="AN121" s="330"/>
      <c r="AO121" s="330"/>
      <c r="AP121" s="330"/>
    </row>
    <row r="122" spans="1:101" s="329" customFormat="1" ht="14.1" customHeight="1" x14ac:dyDescent="0.15">
      <c r="B122" s="157"/>
      <c r="C122" s="518"/>
      <c r="D122" s="331"/>
      <c r="E122" s="88"/>
      <c r="F122" s="522"/>
      <c r="G122" s="59"/>
      <c r="H122" s="59"/>
      <c r="I122" s="59"/>
      <c r="J122" s="59"/>
      <c r="K122" s="59"/>
      <c r="L122" s="107"/>
      <c r="M122" s="788" t="s">
        <v>159</v>
      </c>
      <c r="N122" s="772" t="s">
        <v>353</v>
      </c>
      <c r="O122" s="773"/>
      <c r="P122" s="773"/>
      <c r="Q122" s="773"/>
      <c r="R122" s="773"/>
      <c r="S122" s="773"/>
      <c r="T122" s="773"/>
      <c r="U122" s="773"/>
      <c r="V122" s="773"/>
      <c r="W122" s="773"/>
      <c r="X122" s="773"/>
      <c r="Y122" s="773"/>
      <c r="Z122" s="773"/>
      <c r="AA122" s="773"/>
      <c r="AB122" s="773"/>
      <c r="AC122" s="774"/>
      <c r="AD122" s="7"/>
      <c r="AE122" s="8"/>
      <c r="AF122" s="8"/>
      <c r="AG122" s="9"/>
      <c r="AH122" s="330"/>
      <c r="AI122" s="341"/>
      <c r="AJ122" s="330"/>
      <c r="AK122" s="330"/>
      <c r="AL122" s="330"/>
      <c r="AM122" s="330"/>
      <c r="AN122" s="330"/>
      <c r="AO122" s="330"/>
      <c r="AP122" s="330"/>
    </row>
    <row r="123" spans="1:101" s="330" customFormat="1" ht="14.1" customHeight="1" x14ac:dyDescent="0.15">
      <c r="A123" s="329"/>
      <c r="B123" s="342"/>
      <c r="C123" s="518"/>
      <c r="D123" s="331"/>
      <c r="E123" s="88"/>
      <c r="F123" s="522"/>
      <c r="G123" s="523"/>
      <c r="H123" s="523"/>
      <c r="I123" s="523"/>
      <c r="J123" s="523"/>
      <c r="K123" s="523"/>
      <c r="L123" s="107"/>
      <c r="M123" s="789"/>
      <c r="N123" s="778"/>
      <c r="O123" s="779"/>
      <c r="P123" s="779"/>
      <c r="Q123" s="779"/>
      <c r="R123" s="779"/>
      <c r="S123" s="779"/>
      <c r="T123" s="779"/>
      <c r="U123" s="779"/>
      <c r="V123" s="779"/>
      <c r="W123" s="779"/>
      <c r="X123" s="779"/>
      <c r="Y123" s="779"/>
      <c r="Z123" s="779"/>
      <c r="AA123" s="779"/>
      <c r="AB123" s="779"/>
      <c r="AC123" s="780"/>
      <c r="AD123" s="7"/>
      <c r="AE123" s="8"/>
      <c r="AF123" s="8"/>
      <c r="AG123" s="9"/>
      <c r="AI123" s="341"/>
      <c r="AQ123" s="329"/>
      <c r="AR123" s="329"/>
      <c r="AS123" s="329"/>
      <c r="AT123" s="329"/>
      <c r="AU123" s="329"/>
      <c r="AV123" s="329"/>
      <c r="AW123" s="329"/>
      <c r="AX123" s="329"/>
      <c r="AY123" s="329"/>
      <c r="AZ123" s="329"/>
      <c r="BA123" s="329"/>
      <c r="BB123" s="329"/>
      <c r="BC123" s="329"/>
      <c r="BD123" s="329"/>
      <c r="BE123" s="329"/>
      <c r="BF123" s="329"/>
      <c r="BG123" s="329"/>
      <c r="BH123" s="329"/>
      <c r="BI123" s="329"/>
      <c r="BJ123" s="329"/>
      <c r="BK123" s="329"/>
      <c r="BL123" s="329"/>
      <c r="BM123" s="329"/>
      <c r="BN123" s="329"/>
      <c r="BO123" s="329"/>
      <c r="BP123" s="329"/>
      <c r="BQ123" s="329"/>
      <c r="BR123" s="329"/>
      <c r="BS123" s="329"/>
      <c r="BT123" s="329"/>
      <c r="BU123" s="329"/>
      <c r="BV123" s="329"/>
      <c r="BW123" s="329"/>
      <c r="BX123" s="329"/>
      <c r="BY123" s="329"/>
      <c r="BZ123" s="329"/>
      <c r="CA123" s="329"/>
      <c r="CB123" s="329"/>
      <c r="CC123" s="329"/>
      <c r="CD123" s="329"/>
      <c r="CE123" s="329"/>
      <c r="CF123" s="329"/>
      <c r="CG123" s="329"/>
      <c r="CH123" s="329"/>
      <c r="CI123" s="329"/>
      <c r="CJ123" s="329"/>
      <c r="CK123" s="329"/>
      <c r="CL123" s="329"/>
      <c r="CM123" s="329"/>
      <c r="CN123" s="329"/>
      <c r="CO123" s="329"/>
      <c r="CP123" s="329"/>
      <c r="CQ123" s="329"/>
      <c r="CR123" s="329"/>
      <c r="CS123" s="329"/>
      <c r="CT123" s="329"/>
      <c r="CU123" s="329"/>
      <c r="CV123" s="329"/>
      <c r="CW123" s="329"/>
    </row>
    <row r="124" spans="1:101" s="330" customFormat="1" ht="14.1" customHeight="1" x14ac:dyDescent="0.15">
      <c r="A124" s="329"/>
      <c r="B124" s="342"/>
      <c r="C124" s="518"/>
      <c r="D124" s="331"/>
      <c r="E124" s="88"/>
      <c r="F124" s="522"/>
      <c r="G124" s="523"/>
      <c r="H124" s="523"/>
      <c r="I124" s="523"/>
      <c r="J124" s="523"/>
      <c r="K124" s="523"/>
      <c r="L124" s="108"/>
      <c r="M124" s="790"/>
      <c r="N124" s="775"/>
      <c r="O124" s="776"/>
      <c r="P124" s="776"/>
      <c r="Q124" s="776"/>
      <c r="R124" s="776"/>
      <c r="S124" s="776"/>
      <c r="T124" s="776"/>
      <c r="U124" s="776"/>
      <c r="V124" s="776"/>
      <c r="W124" s="776"/>
      <c r="X124" s="776"/>
      <c r="Y124" s="776"/>
      <c r="Z124" s="776"/>
      <c r="AA124" s="776"/>
      <c r="AB124" s="776"/>
      <c r="AC124" s="777"/>
      <c r="AD124" s="7"/>
      <c r="AE124" s="8"/>
      <c r="AF124" s="8"/>
      <c r="AG124" s="9"/>
      <c r="AI124" s="341"/>
      <c r="AQ124" s="329"/>
      <c r="AR124" s="329"/>
      <c r="AS124" s="329"/>
      <c r="AT124" s="329"/>
      <c r="AU124" s="329"/>
      <c r="AV124" s="329"/>
      <c r="AW124" s="329"/>
      <c r="AX124" s="329"/>
      <c r="AY124" s="329"/>
      <c r="AZ124" s="329"/>
      <c r="BA124" s="329"/>
      <c r="BB124" s="329"/>
      <c r="BC124" s="329"/>
      <c r="BD124" s="329"/>
      <c r="BE124" s="329"/>
      <c r="BF124" s="329"/>
      <c r="BG124" s="329"/>
      <c r="BH124" s="329"/>
      <c r="BI124" s="329"/>
      <c r="BJ124" s="329"/>
      <c r="BK124" s="329"/>
      <c r="BL124" s="329"/>
      <c r="BM124" s="329"/>
      <c r="BN124" s="329"/>
      <c r="BO124" s="329"/>
      <c r="BP124" s="329"/>
      <c r="BQ124" s="329"/>
      <c r="BR124" s="329"/>
      <c r="BS124" s="329"/>
      <c r="BT124" s="329"/>
      <c r="BU124" s="329"/>
      <c r="BV124" s="329"/>
      <c r="BW124" s="329"/>
      <c r="BX124" s="329"/>
      <c r="BY124" s="329"/>
      <c r="BZ124" s="329"/>
      <c r="CA124" s="329"/>
      <c r="CB124" s="329"/>
      <c r="CC124" s="329"/>
      <c r="CD124" s="329"/>
      <c r="CE124" s="329"/>
      <c r="CF124" s="329"/>
      <c r="CG124" s="329"/>
      <c r="CH124" s="329"/>
      <c r="CI124" s="329"/>
      <c r="CJ124" s="329"/>
      <c r="CK124" s="329"/>
      <c r="CL124" s="329"/>
      <c r="CM124" s="329"/>
      <c r="CN124" s="329"/>
      <c r="CO124" s="329"/>
      <c r="CP124" s="329"/>
      <c r="CQ124" s="329"/>
      <c r="CR124" s="329"/>
      <c r="CS124" s="329"/>
      <c r="CT124" s="329"/>
      <c r="CU124" s="329"/>
      <c r="CV124" s="329"/>
      <c r="CW124" s="329"/>
    </row>
    <row r="125" spans="1:101" s="330" customFormat="1" ht="11.25" customHeight="1" x14ac:dyDescent="0.15">
      <c r="A125" s="329"/>
      <c r="B125" s="342"/>
      <c r="C125" s="518"/>
      <c r="D125" s="331"/>
      <c r="E125" s="88"/>
      <c r="F125" s="522"/>
      <c r="G125" s="523"/>
      <c r="H125" s="523"/>
      <c r="I125" s="523"/>
      <c r="J125" s="523"/>
      <c r="K125" s="523"/>
      <c r="L125" s="108"/>
      <c r="M125" s="842" t="s">
        <v>131</v>
      </c>
      <c r="N125" s="843"/>
      <c r="O125" s="843"/>
      <c r="P125" s="843"/>
      <c r="Q125" s="843"/>
      <c r="R125" s="843"/>
      <c r="S125" s="843"/>
      <c r="T125" s="843"/>
      <c r="U125" s="843"/>
      <c r="V125" s="843"/>
      <c r="W125" s="843"/>
      <c r="X125" s="843"/>
      <c r="Y125" s="843"/>
      <c r="Z125" s="843"/>
      <c r="AA125" s="843"/>
      <c r="AB125" s="843"/>
      <c r="AC125" s="844"/>
      <c r="AD125" s="7"/>
      <c r="AE125" s="8"/>
      <c r="AF125" s="8"/>
      <c r="AG125" s="9"/>
      <c r="AI125" s="341"/>
      <c r="AQ125" s="329"/>
      <c r="AR125" s="329"/>
      <c r="AS125" s="329"/>
      <c r="AT125" s="329"/>
      <c r="AU125" s="329"/>
      <c r="AV125" s="329"/>
      <c r="AW125" s="329"/>
      <c r="AX125" s="329"/>
      <c r="AY125" s="329"/>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29"/>
      <c r="BZ125" s="329"/>
      <c r="CA125" s="329"/>
      <c r="CB125" s="329"/>
      <c r="CC125" s="329"/>
      <c r="CD125" s="329"/>
      <c r="CE125" s="329"/>
      <c r="CF125" s="329"/>
      <c r="CG125" s="329"/>
      <c r="CH125" s="329"/>
      <c r="CI125" s="329"/>
      <c r="CJ125" s="329"/>
      <c r="CK125" s="329"/>
      <c r="CL125" s="329"/>
      <c r="CM125" s="329"/>
      <c r="CN125" s="329"/>
      <c r="CO125" s="329"/>
      <c r="CP125" s="329"/>
      <c r="CQ125" s="329"/>
      <c r="CR125" s="329"/>
      <c r="CS125" s="329"/>
      <c r="CT125" s="329"/>
      <c r="CU125" s="329"/>
      <c r="CV125" s="329"/>
      <c r="CW125" s="329"/>
    </row>
    <row r="126" spans="1:101" s="330" customFormat="1" ht="11.25" customHeight="1" x14ac:dyDescent="0.15">
      <c r="A126" s="329"/>
      <c r="B126" s="342"/>
      <c r="C126" s="518"/>
      <c r="D126" s="331"/>
      <c r="E126" s="88"/>
      <c r="F126" s="520"/>
      <c r="G126" s="523"/>
      <c r="H126" s="523"/>
      <c r="I126" s="523"/>
      <c r="J126" s="523"/>
      <c r="K126" s="523"/>
      <c r="L126" s="318"/>
      <c r="M126" s="766" t="s">
        <v>159</v>
      </c>
      <c r="N126" s="768" t="s">
        <v>274</v>
      </c>
      <c r="O126" s="768"/>
      <c r="P126" s="768"/>
      <c r="Q126" s="768"/>
      <c r="R126" s="768"/>
      <c r="S126" s="768"/>
      <c r="T126" s="768"/>
      <c r="U126" s="768"/>
      <c r="V126" s="768"/>
      <c r="W126" s="768"/>
      <c r="X126" s="768"/>
      <c r="Y126" s="768"/>
      <c r="Z126" s="768"/>
      <c r="AA126" s="768"/>
      <c r="AB126" s="768"/>
      <c r="AC126" s="769"/>
      <c r="AD126" s="7"/>
      <c r="AE126" s="8"/>
      <c r="AF126" s="8"/>
      <c r="AG126" s="9"/>
      <c r="AI126" s="341"/>
      <c r="AQ126" s="329"/>
      <c r="AR126" s="329"/>
      <c r="AS126" s="329"/>
      <c r="AT126" s="329"/>
      <c r="AU126" s="329"/>
      <c r="AV126" s="329"/>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29"/>
      <c r="BU126" s="329"/>
      <c r="BV126" s="329"/>
      <c r="BW126" s="329"/>
      <c r="BX126" s="329"/>
      <c r="BY126" s="329"/>
      <c r="BZ126" s="329"/>
      <c r="CA126" s="329"/>
      <c r="CB126" s="329"/>
      <c r="CC126" s="329"/>
      <c r="CD126" s="329"/>
      <c r="CE126" s="329"/>
      <c r="CF126" s="329"/>
      <c r="CG126" s="329"/>
      <c r="CH126" s="329"/>
      <c r="CI126" s="329"/>
      <c r="CJ126" s="329"/>
      <c r="CK126" s="329"/>
      <c r="CL126" s="329"/>
      <c r="CM126" s="329"/>
      <c r="CN126" s="329"/>
      <c r="CO126" s="329"/>
      <c r="CP126" s="329"/>
      <c r="CQ126" s="329"/>
      <c r="CR126" s="329"/>
      <c r="CS126" s="329"/>
      <c r="CT126" s="329"/>
      <c r="CU126" s="329"/>
      <c r="CV126" s="329"/>
      <c r="CW126" s="329"/>
    </row>
    <row r="127" spans="1:101" s="330" customFormat="1" ht="11.25" customHeight="1" x14ac:dyDescent="0.15">
      <c r="A127" s="329"/>
      <c r="B127" s="342"/>
      <c r="C127" s="518"/>
      <c r="D127" s="331"/>
      <c r="E127" s="88"/>
      <c r="F127" s="520"/>
      <c r="G127" s="523"/>
      <c r="H127" s="523"/>
      <c r="I127" s="523"/>
      <c r="J127" s="523"/>
      <c r="K127" s="523"/>
      <c r="L127" s="318"/>
      <c r="M127" s="767"/>
      <c r="N127" s="770"/>
      <c r="O127" s="770"/>
      <c r="P127" s="770"/>
      <c r="Q127" s="770"/>
      <c r="R127" s="770"/>
      <c r="S127" s="770"/>
      <c r="T127" s="770"/>
      <c r="U127" s="770"/>
      <c r="V127" s="770"/>
      <c r="W127" s="770"/>
      <c r="X127" s="770"/>
      <c r="Y127" s="770"/>
      <c r="Z127" s="770"/>
      <c r="AA127" s="770"/>
      <c r="AB127" s="770"/>
      <c r="AC127" s="771"/>
      <c r="AD127" s="7"/>
      <c r="AE127" s="8"/>
      <c r="AF127" s="8"/>
      <c r="AG127" s="9"/>
      <c r="AI127" s="341"/>
      <c r="AQ127" s="329"/>
      <c r="AR127" s="329"/>
      <c r="AS127" s="329"/>
      <c r="AT127" s="329"/>
      <c r="AU127" s="329"/>
      <c r="AV127" s="329"/>
      <c r="AW127" s="329"/>
      <c r="AX127" s="329"/>
      <c r="AY127" s="329"/>
      <c r="AZ127" s="329"/>
      <c r="BA127" s="329"/>
      <c r="BB127" s="329"/>
      <c r="BC127" s="329"/>
      <c r="BD127" s="329"/>
      <c r="BE127" s="329"/>
      <c r="BF127" s="329"/>
      <c r="BG127" s="329"/>
      <c r="BH127" s="329"/>
      <c r="BI127" s="329"/>
      <c r="BJ127" s="329"/>
      <c r="BK127" s="329"/>
      <c r="BL127" s="329"/>
      <c r="BM127" s="329"/>
      <c r="BN127" s="329"/>
      <c r="BO127" s="329"/>
      <c r="BP127" s="329"/>
      <c r="BQ127" s="329"/>
      <c r="BR127" s="329"/>
      <c r="BS127" s="329"/>
      <c r="BT127" s="329"/>
      <c r="BU127" s="329"/>
      <c r="BV127" s="329"/>
      <c r="BW127" s="329"/>
      <c r="BX127" s="329"/>
      <c r="BY127" s="329"/>
      <c r="BZ127" s="329"/>
      <c r="CA127" s="329"/>
      <c r="CB127" s="329"/>
      <c r="CC127" s="329"/>
      <c r="CD127" s="329"/>
      <c r="CE127" s="329"/>
      <c r="CF127" s="329"/>
      <c r="CG127" s="329"/>
      <c r="CH127" s="329"/>
      <c r="CI127" s="329"/>
      <c r="CJ127" s="329"/>
      <c r="CK127" s="329"/>
      <c r="CL127" s="329"/>
      <c r="CM127" s="329"/>
      <c r="CN127" s="329"/>
      <c r="CO127" s="329"/>
      <c r="CP127" s="329"/>
      <c r="CQ127" s="329"/>
      <c r="CR127" s="329"/>
      <c r="CS127" s="329"/>
      <c r="CT127" s="329"/>
      <c r="CU127" s="329"/>
      <c r="CV127" s="329"/>
      <c r="CW127" s="329"/>
    </row>
    <row r="128" spans="1:101" s="330" customFormat="1" ht="11.25" customHeight="1" x14ac:dyDescent="0.15">
      <c r="A128" s="329"/>
      <c r="B128" s="342"/>
      <c r="C128" s="518"/>
      <c r="D128" s="331"/>
      <c r="E128" s="88"/>
      <c r="F128" s="520"/>
      <c r="G128" s="523"/>
      <c r="H128" s="523"/>
      <c r="I128" s="523"/>
      <c r="J128" s="523"/>
      <c r="K128" s="523"/>
      <c r="L128" s="318"/>
      <c r="M128" s="345"/>
      <c r="N128" s="292" t="s">
        <v>275</v>
      </c>
      <c r="O128" s="94"/>
      <c r="P128" s="345"/>
      <c r="Q128" s="524"/>
      <c r="R128" s="517"/>
      <c r="S128" s="517"/>
      <c r="T128" s="517"/>
      <c r="U128" s="517"/>
      <c r="V128" s="517"/>
      <c r="W128" s="517"/>
      <c r="X128" s="517"/>
      <c r="Y128" s="517"/>
      <c r="Z128" s="517"/>
      <c r="AA128" s="517"/>
      <c r="AB128" s="517"/>
      <c r="AC128" s="349"/>
      <c r="AD128" s="7"/>
      <c r="AE128" s="8"/>
      <c r="AF128" s="8"/>
      <c r="AG128" s="9"/>
      <c r="AI128" s="341"/>
      <c r="AQ128" s="329"/>
      <c r="AR128" s="329"/>
      <c r="AS128" s="329"/>
      <c r="AT128" s="329"/>
      <c r="AU128" s="329"/>
      <c r="AV128" s="329"/>
      <c r="AW128" s="329"/>
      <c r="AX128" s="329"/>
      <c r="AY128" s="329"/>
      <c r="AZ128" s="329"/>
      <c r="BA128" s="329"/>
      <c r="BB128" s="329"/>
      <c r="BC128" s="329"/>
      <c r="BD128" s="329"/>
      <c r="BE128" s="329"/>
      <c r="BF128" s="329"/>
      <c r="BG128" s="329"/>
      <c r="BH128" s="329"/>
      <c r="BI128" s="329"/>
      <c r="BJ128" s="329"/>
      <c r="BK128" s="329"/>
      <c r="BL128" s="329"/>
      <c r="BM128" s="329"/>
      <c r="BN128" s="329"/>
      <c r="BO128" s="329"/>
      <c r="BP128" s="329"/>
      <c r="BQ128" s="329"/>
      <c r="BR128" s="329"/>
      <c r="BS128" s="329"/>
      <c r="BT128" s="329"/>
      <c r="BU128" s="329"/>
      <c r="BV128" s="329"/>
      <c r="BW128" s="329"/>
      <c r="BX128" s="329"/>
      <c r="BY128" s="329"/>
      <c r="BZ128" s="329"/>
      <c r="CA128" s="329"/>
      <c r="CB128" s="329"/>
      <c r="CC128" s="329"/>
      <c r="CD128" s="329"/>
      <c r="CE128" s="329"/>
      <c r="CF128" s="329"/>
      <c r="CG128" s="329"/>
      <c r="CH128" s="329"/>
      <c r="CI128" s="329"/>
      <c r="CJ128" s="329"/>
      <c r="CK128" s="329"/>
      <c r="CL128" s="329"/>
      <c r="CM128" s="329"/>
      <c r="CN128" s="329"/>
      <c r="CO128" s="329"/>
      <c r="CP128" s="329"/>
      <c r="CQ128" s="329"/>
      <c r="CR128" s="329"/>
      <c r="CS128" s="329"/>
      <c r="CT128" s="329"/>
      <c r="CU128" s="329"/>
      <c r="CV128" s="329"/>
      <c r="CW128" s="329"/>
    </row>
    <row r="129" spans="1:101" s="330" customFormat="1" ht="12.95" customHeight="1" x14ac:dyDescent="0.15">
      <c r="A129" s="329"/>
      <c r="B129" s="342"/>
      <c r="C129" s="518"/>
      <c r="D129" s="331"/>
      <c r="E129" s="88"/>
      <c r="F129" s="522"/>
      <c r="G129" s="523"/>
      <c r="H129" s="523"/>
      <c r="I129" s="523"/>
      <c r="J129" s="523"/>
      <c r="K129" s="523"/>
      <c r="L129" s="108"/>
      <c r="M129" s="846" t="s">
        <v>276</v>
      </c>
      <c r="N129" s="788" t="s">
        <v>159</v>
      </c>
      <c r="O129" s="772" t="s">
        <v>354</v>
      </c>
      <c r="P129" s="773"/>
      <c r="Q129" s="773"/>
      <c r="R129" s="773"/>
      <c r="S129" s="773"/>
      <c r="T129" s="773"/>
      <c r="U129" s="773"/>
      <c r="V129" s="773"/>
      <c r="W129" s="773"/>
      <c r="X129" s="773"/>
      <c r="Y129" s="773"/>
      <c r="Z129" s="773"/>
      <c r="AA129" s="773"/>
      <c r="AB129" s="773"/>
      <c r="AC129" s="774"/>
      <c r="AD129" s="7"/>
      <c r="AE129" s="8"/>
      <c r="AF129" s="8"/>
      <c r="AG129" s="9"/>
      <c r="AI129" s="341"/>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c r="BL129" s="329"/>
      <c r="BM129" s="329"/>
      <c r="BN129" s="329"/>
      <c r="BO129" s="329"/>
      <c r="BP129" s="329"/>
      <c r="BQ129" s="329"/>
      <c r="BR129" s="329"/>
      <c r="BS129" s="329"/>
      <c r="BT129" s="329"/>
      <c r="BU129" s="329"/>
      <c r="BV129" s="329"/>
      <c r="BW129" s="329"/>
      <c r="BX129" s="329"/>
      <c r="BY129" s="329"/>
      <c r="BZ129" s="329"/>
      <c r="CA129" s="329"/>
      <c r="CB129" s="329"/>
      <c r="CC129" s="329"/>
      <c r="CD129" s="329"/>
      <c r="CE129" s="329"/>
      <c r="CF129" s="329"/>
      <c r="CG129" s="329"/>
      <c r="CH129" s="329"/>
      <c r="CI129" s="329"/>
      <c r="CJ129" s="329"/>
      <c r="CK129" s="329"/>
      <c r="CL129" s="329"/>
      <c r="CM129" s="329"/>
      <c r="CN129" s="329"/>
      <c r="CO129" s="329"/>
      <c r="CP129" s="329"/>
      <c r="CQ129" s="329"/>
      <c r="CR129" s="329"/>
      <c r="CS129" s="329"/>
      <c r="CT129" s="329"/>
      <c r="CU129" s="329"/>
      <c r="CV129" s="329"/>
      <c r="CW129" s="329"/>
    </row>
    <row r="130" spans="1:101" s="330" customFormat="1" ht="12.95" customHeight="1" x14ac:dyDescent="0.15">
      <c r="A130" s="329"/>
      <c r="B130" s="342"/>
      <c r="C130" s="518"/>
      <c r="D130" s="331"/>
      <c r="E130" s="88"/>
      <c r="F130" s="522"/>
      <c r="G130" s="523"/>
      <c r="H130" s="523"/>
      <c r="I130" s="523"/>
      <c r="J130" s="523"/>
      <c r="K130" s="523"/>
      <c r="L130" s="108"/>
      <c r="M130" s="846"/>
      <c r="N130" s="790"/>
      <c r="O130" s="775"/>
      <c r="P130" s="776"/>
      <c r="Q130" s="776"/>
      <c r="R130" s="776"/>
      <c r="S130" s="776"/>
      <c r="T130" s="776"/>
      <c r="U130" s="776"/>
      <c r="V130" s="776"/>
      <c r="W130" s="776"/>
      <c r="X130" s="776"/>
      <c r="Y130" s="776"/>
      <c r="Z130" s="776"/>
      <c r="AA130" s="776"/>
      <c r="AB130" s="776"/>
      <c r="AC130" s="777"/>
      <c r="AD130" s="7"/>
      <c r="AE130" s="8"/>
      <c r="AF130" s="8"/>
      <c r="AG130" s="9"/>
      <c r="AI130" s="341"/>
      <c r="AQ130" s="329"/>
      <c r="AR130" s="329"/>
      <c r="AS130" s="329"/>
      <c r="AT130" s="329"/>
      <c r="AU130" s="329"/>
      <c r="AV130" s="329"/>
      <c r="AW130" s="329"/>
      <c r="AX130" s="329"/>
      <c r="AY130" s="329"/>
      <c r="AZ130" s="329"/>
      <c r="BA130" s="329"/>
      <c r="BB130" s="329"/>
      <c r="BC130" s="329"/>
      <c r="BD130" s="329"/>
      <c r="BE130" s="329"/>
      <c r="BF130" s="329"/>
      <c r="BG130" s="329"/>
      <c r="BH130" s="329"/>
      <c r="BI130" s="329"/>
      <c r="BJ130" s="329"/>
      <c r="BK130" s="329"/>
      <c r="BL130" s="329"/>
      <c r="BM130" s="329"/>
      <c r="BN130" s="329"/>
      <c r="BO130" s="329"/>
      <c r="BP130" s="329"/>
      <c r="BQ130" s="329"/>
      <c r="BR130" s="329"/>
      <c r="BS130" s="329"/>
      <c r="BT130" s="329"/>
      <c r="BU130" s="329"/>
      <c r="BV130" s="329"/>
      <c r="BW130" s="329"/>
      <c r="BX130" s="329"/>
      <c r="BY130" s="329"/>
      <c r="BZ130" s="329"/>
      <c r="CA130" s="329"/>
      <c r="CB130" s="329"/>
      <c r="CC130" s="329"/>
      <c r="CD130" s="329"/>
      <c r="CE130" s="329"/>
      <c r="CF130" s="329"/>
      <c r="CG130" s="329"/>
      <c r="CH130" s="329"/>
      <c r="CI130" s="329"/>
      <c r="CJ130" s="329"/>
      <c r="CK130" s="329"/>
      <c r="CL130" s="329"/>
      <c r="CM130" s="329"/>
      <c r="CN130" s="329"/>
      <c r="CO130" s="329"/>
      <c r="CP130" s="329"/>
      <c r="CQ130" s="329"/>
      <c r="CR130" s="329"/>
      <c r="CS130" s="329"/>
      <c r="CT130" s="329"/>
      <c r="CU130" s="329"/>
      <c r="CV130" s="329"/>
      <c r="CW130" s="329"/>
    </row>
    <row r="131" spans="1:101" s="330" customFormat="1" ht="12.95" customHeight="1" x14ac:dyDescent="0.15">
      <c r="A131" s="329"/>
      <c r="B131" s="342"/>
      <c r="C131" s="518"/>
      <c r="D131" s="331"/>
      <c r="E131" s="88"/>
      <c r="F131" s="522"/>
      <c r="G131" s="523"/>
      <c r="H131" s="523"/>
      <c r="I131" s="523"/>
      <c r="J131" s="523"/>
      <c r="K131" s="523"/>
      <c r="L131" s="108"/>
      <c r="M131" s="846"/>
      <c r="N131" s="788" t="s">
        <v>159</v>
      </c>
      <c r="O131" s="772" t="s">
        <v>355</v>
      </c>
      <c r="P131" s="773"/>
      <c r="Q131" s="773"/>
      <c r="R131" s="773"/>
      <c r="S131" s="773"/>
      <c r="T131" s="773"/>
      <c r="U131" s="773"/>
      <c r="V131" s="773"/>
      <c r="W131" s="773"/>
      <c r="X131" s="773"/>
      <c r="Y131" s="773"/>
      <c r="Z131" s="773"/>
      <c r="AA131" s="773"/>
      <c r="AB131" s="773"/>
      <c r="AC131" s="774"/>
      <c r="AD131" s="7"/>
      <c r="AE131" s="8"/>
      <c r="AF131" s="8"/>
      <c r="AG131" s="9"/>
      <c r="AI131" s="341"/>
      <c r="AQ131" s="329"/>
      <c r="AR131" s="329"/>
      <c r="AS131" s="329"/>
      <c r="AT131" s="329"/>
      <c r="AU131" s="329"/>
      <c r="AV131" s="329"/>
      <c r="AW131" s="329"/>
      <c r="AX131" s="329"/>
      <c r="AY131" s="329"/>
      <c r="AZ131" s="329"/>
      <c r="BA131" s="329"/>
      <c r="BB131" s="329"/>
      <c r="BC131" s="329"/>
      <c r="BD131" s="329"/>
      <c r="BE131" s="329"/>
      <c r="BF131" s="329"/>
      <c r="BG131" s="329"/>
      <c r="BH131" s="329"/>
      <c r="BI131" s="329"/>
      <c r="BJ131" s="329"/>
      <c r="BK131" s="329"/>
      <c r="BL131" s="329"/>
      <c r="BM131" s="329"/>
      <c r="BN131" s="329"/>
      <c r="BO131" s="329"/>
      <c r="BP131" s="329"/>
      <c r="BQ131" s="329"/>
      <c r="BR131" s="329"/>
      <c r="BS131" s="329"/>
      <c r="BT131" s="329"/>
      <c r="BU131" s="329"/>
      <c r="BV131" s="329"/>
      <c r="BW131" s="329"/>
      <c r="BX131" s="329"/>
      <c r="BY131" s="329"/>
      <c r="BZ131" s="329"/>
      <c r="CA131" s="329"/>
      <c r="CB131" s="329"/>
      <c r="CC131" s="329"/>
      <c r="CD131" s="329"/>
      <c r="CE131" s="329"/>
      <c r="CF131" s="329"/>
      <c r="CG131" s="329"/>
      <c r="CH131" s="329"/>
      <c r="CI131" s="329"/>
      <c r="CJ131" s="329"/>
      <c r="CK131" s="329"/>
      <c r="CL131" s="329"/>
      <c r="CM131" s="329"/>
      <c r="CN131" s="329"/>
      <c r="CO131" s="329"/>
      <c r="CP131" s="329"/>
      <c r="CQ131" s="329"/>
      <c r="CR131" s="329"/>
      <c r="CS131" s="329"/>
      <c r="CT131" s="329"/>
      <c r="CU131" s="329"/>
      <c r="CV131" s="329"/>
      <c r="CW131" s="329"/>
    </row>
    <row r="132" spans="1:101" s="330" customFormat="1" ht="12.95" customHeight="1" x14ac:dyDescent="0.15">
      <c r="A132" s="329"/>
      <c r="B132" s="342"/>
      <c r="C132" s="518"/>
      <c r="D132" s="331"/>
      <c r="E132" s="88"/>
      <c r="F132" s="522"/>
      <c r="G132" s="523"/>
      <c r="H132" s="523"/>
      <c r="I132" s="523"/>
      <c r="J132" s="523"/>
      <c r="K132" s="523"/>
      <c r="L132" s="108"/>
      <c r="M132" s="846"/>
      <c r="N132" s="790"/>
      <c r="O132" s="775"/>
      <c r="P132" s="776"/>
      <c r="Q132" s="776"/>
      <c r="R132" s="776"/>
      <c r="S132" s="776"/>
      <c r="T132" s="776"/>
      <c r="U132" s="776"/>
      <c r="V132" s="776"/>
      <c r="W132" s="776"/>
      <c r="X132" s="776"/>
      <c r="Y132" s="776"/>
      <c r="Z132" s="776"/>
      <c r="AA132" s="776"/>
      <c r="AB132" s="776"/>
      <c r="AC132" s="777"/>
      <c r="AD132" s="7"/>
      <c r="AE132" s="8"/>
      <c r="AF132" s="8"/>
      <c r="AG132" s="9"/>
      <c r="AI132" s="341"/>
      <c r="AQ132" s="329"/>
      <c r="AR132" s="329"/>
      <c r="AS132" s="329"/>
      <c r="AT132" s="329"/>
      <c r="AU132" s="329"/>
      <c r="AV132" s="329"/>
      <c r="AW132" s="329"/>
      <c r="AX132" s="329"/>
      <c r="AY132" s="329"/>
      <c r="AZ132" s="329"/>
      <c r="BA132" s="329"/>
      <c r="BB132" s="329"/>
      <c r="BC132" s="329"/>
      <c r="BD132" s="329"/>
      <c r="BE132" s="329"/>
      <c r="BF132" s="329"/>
      <c r="BG132" s="329"/>
      <c r="BH132" s="329"/>
      <c r="BI132" s="329"/>
      <c r="BJ132" s="329"/>
      <c r="BK132" s="329"/>
      <c r="BL132" s="329"/>
      <c r="BM132" s="329"/>
      <c r="BN132" s="329"/>
      <c r="BO132" s="329"/>
      <c r="BP132" s="329"/>
      <c r="BQ132" s="329"/>
      <c r="BR132" s="329"/>
      <c r="BS132" s="329"/>
      <c r="BT132" s="329"/>
      <c r="BU132" s="329"/>
      <c r="BV132" s="329"/>
      <c r="BW132" s="329"/>
      <c r="BX132" s="329"/>
      <c r="BY132" s="329"/>
      <c r="BZ132" s="329"/>
      <c r="CA132" s="329"/>
      <c r="CB132" s="329"/>
      <c r="CC132" s="329"/>
      <c r="CD132" s="329"/>
      <c r="CE132" s="329"/>
      <c r="CF132" s="329"/>
      <c r="CG132" s="329"/>
      <c r="CH132" s="329"/>
      <c r="CI132" s="329"/>
      <c r="CJ132" s="329"/>
      <c r="CK132" s="329"/>
      <c r="CL132" s="329"/>
      <c r="CM132" s="329"/>
      <c r="CN132" s="329"/>
      <c r="CO132" s="329"/>
      <c r="CP132" s="329"/>
      <c r="CQ132" s="329"/>
      <c r="CR132" s="329"/>
      <c r="CS132" s="329"/>
      <c r="CT132" s="329"/>
      <c r="CU132" s="329"/>
      <c r="CV132" s="329"/>
      <c r="CW132" s="329"/>
    </row>
    <row r="133" spans="1:101" s="330" customFormat="1" ht="12.95" customHeight="1" x14ac:dyDescent="0.15">
      <c r="A133" s="329"/>
      <c r="B133" s="342"/>
      <c r="C133" s="518"/>
      <c r="D133" s="331"/>
      <c r="E133" s="88"/>
      <c r="F133" s="522"/>
      <c r="G133" s="523"/>
      <c r="H133" s="523"/>
      <c r="I133" s="523"/>
      <c r="J133" s="523"/>
      <c r="K133" s="523"/>
      <c r="L133" s="108"/>
      <c r="M133" s="846"/>
      <c r="N133" s="788" t="s">
        <v>159</v>
      </c>
      <c r="O133" s="772" t="s">
        <v>279</v>
      </c>
      <c r="P133" s="773"/>
      <c r="Q133" s="773"/>
      <c r="R133" s="773"/>
      <c r="S133" s="773"/>
      <c r="T133" s="773"/>
      <c r="U133" s="773"/>
      <c r="V133" s="773"/>
      <c r="W133" s="773"/>
      <c r="X133" s="773"/>
      <c r="Y133" s="773"/>
      <c r="Z133" s="773"/>
      <c r="AA133" s="773"/>
      <c r="AB133" s="773"/>
      <c r="AC133" s="774"/>
      <c r="AD133" s="7"/>
      <c r="AE133" s="8"/>
      <c r="AF133" s="8"/>
      <c r="AG133" s="9"/>
      <c r="AI133" s="341"/>
      <c r="AQ133" s="329"/>
      <c r="AR133" s="329"/>
      <c r="AS133" s="329"/>
      <c r="AT133" s="329"/>
      <c r="AU133" s="329"/>
      <c r="AV133" s="329"/>
      <c r="AW133" s="329"/>
      <c r="AX133" s="329"/>
      <c r="AY133" s="329"/>
      <c r="AZ133" s="329"/>
      <c r="BA133" s="329"/>
      <c r="BB133" s="329"/>
      <c r="BC133" s="329"/>
      <c r="BD133" s="329"/>
      <c r="BE133" s="329"/>
      <c r="BF133" s="329"/>
      <c r="BG133" s="329"/>
      <c r="BH133" s="329"/>
      <c r="BI133" s="329"/>
      <c r="BJ133" s="329"/>
      <c r="BK133" s="329"/>
      <c r="BL133" s="329"/>
      <c r="BM133" s="329"/>
      <c r="BN133" s="329"/>
      <c r="BO133" s="329"/>
      <c r="BP133" s="329"/>
      <c r="BQ133" s="329"/>
      <c r="BR133" s="329"/>
      <c r="BS133" s="329"/>
      <c r="BT133" s="329"/>
      <c r="BU133" s="329"/>
      <c r="BV133" s="329"/>
      <c r="BW133" s="329"/>
      <c r="BX133" s="329"/>
      <c r="BY133" s="329"/>
      <c r="BZ133" s="329"/>
      <c r="CA133" s="329"/>
      <c r="CB133" s="329"/>
      <c r="CC133" s="329"/>
      <c r="CD133" s="329"/>
      <c r="CE133" s="329"/>
      <c r="CF133" s="329"/>
      <c r="CG133" s="329"/>
      <c r="CH133" s="329"/>
      <c r="CI133" s="329"/>
      <c r="CJ133" s="329"/>
      <c r="CK133" s="329"/>
      <c r="CL133" s="329"/>
      <c r="CM133" s="329"/>
      <c r="CN133" s="329"/>
      <c r="CO133" s="329"/>
      <c r="CP133" s="329"/>
      <c r="CQ133" s="329"/>
      <c r="CR133" s="329"/>
      <c r="CS133" s="329"/>
      <c r="CT133" s="329"/>
      <c r="CU133" s="329"/>
      <c r="CV133" s="329"/>
      <c r="CW133" s="329"/>
    </row>
    <row r="134" spans="1:101" s="330" customFormat="1" ht="12.95" customHeight="1" x14ac:dyDescent="0.15">
      <c r="A134" s="329"/>
      <c r="B134" s="342"/>
      <c r="C134" s="518"/>
      <c r="D134" s="331"/>
      <c r="E134" s="88"/>
      <c r="F134" s="522"/>
      <c r="G134" s="523"/>
      <c r="H134" s="523"/>
      <c r="I134" s="523"/>
      <c r="J134" s="523"/>
      <c r="K134" s="523"/>
      <c r="L134" s="108"/>
      <c r="M134" s="847"/>
      <c r="N134" s="790"/>
      <c r="O134" s="775"/>
      <c r="P134" s="776"/>
      <c r="Q134" s="776"/>
      <c r="R134" s="776"/>
      <c r="S134" s="776"/>
      <c r="T134" s="776"/>
      <c r="U134" s="776"/>
      <c r="V134" s="776"/>
      <c r="W134" s="776"/>
      <c r="X134" s="776"/>
      <c r="Y134" s="776"/>
      <c r="Z134" s="776"/>
      <c r="AA134" s="776"/>
      <c r="AB134" s="776"/>
      <c r="AC134" s="777"/>
      <c r="AD134" s="7"/>
      <c r="AE134" s="8"/>
      <c r="AF134" s="8"/>
      <c r="AG134" s="9"/>
      <c r="AI134" s="341"/>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29"/>
      <c r="BN134" s="329"/>
      <c r="BO134" s="329"/>
      <c r="BP134" s="329"/>
      <c r="BQ134" s="329"/>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c r="CO134" s="329"/>
      <c r="CP134" s="329"/>
      <c r="CQ134" s="329"/>
      <c r="CR134" s="329"/>
      <c r="CS134" s="329"/>
      <c r="CT134" s="329"/>
      <c r="CU134" s="329"/>
      <c r="CV134" s="329"/>
      <c r="CW134" s="329"/>
    </row>
    <row r="135" spans="1:101" s="330" customFormat="1" ht="12.95" customHeight="1" x14ac:dyDescent="0.15">
      <c r="A135" s="329"/>
      <c r="B135" s="342"/>
      <c r="C135" s="518"/>
      <c r="D135" s="331"/>
      <c r="E135" s="88"/>
      <c r="F135" s="522"/>
      <c r="G135" s="523"/>
      <c r="H135" s="523"/>
      <c r="I135" s="523"/>
      <c r="J135" s="523"/>
      <c r="K135" s="523"/>
      <c r="L135" s="108"/>
      <c r="M135" s="788" t="s">
        <v>159</v>
      </c>
      <c r="N135" s="772" t="s">
        <v>353</v>
      </c>
      <c r="O135" s="773"/>
      <c r="P135" s="773"/>
      <c r="Q135" s="773"/>
      <c r="R135" s="773"/>
      <c r="S135" s="773"/>
      <c r="T135" s="773"/>
      <c r="U135" s="773"/>
      <c r="V135" s="773"/>
      <c r="W135" s="773"/>
      <c r="X135" s="773"/>
      <c r="Y135" s="773"/>
      <c r="Z135" s="773"/>
      <c r="AA135" s="773"/>
      <c r="AB135" s="773"/>
      <c r="AC135" s="774"/>
      <c r="AD135" s="7"/>
      <c r="AE135" s="8"/>
      <c r="AF135" s="8"/>
      <c r="AG135" s="9"/>
      <c r="AI135" s="341"/>
      <c r="AQ135" s="329"/>
      <c r="AR135" s="329"/>
      <c r="AS135" s="329"/>
      <c r="AT135" s="329"/>
      <c r="AU135" s="329"/>
      <c r="AV135" s="329"/>
      <c r="AW135" s="329"/>
      <c r="AX135" s="329"/>
      <c r="AY135" s="329"/>
      <c r="AZ135" s="329"/>
      <c r="BA135" s="329"/>
      <c r="BB135" s="329"/>
      <c r="BC135" s="329"/>
      <c r="BD135" s="329"/>
      <c r="BE135" s="329"/>
      <c r="BF135" s="329"/>
      <c r="BG135" s="329"/>
      <c r="BH135" s="329"/>
      <c r="BI135" s="329"/>
      <c r="BJ135" s="329"/>
      <c r="BK135" s="329"/>
      <c r="BL135" s="329"/>
      <c r="BM135" s="329"/>
      <c r="BN135" s="329"/>
      <c r="BO135" s="329"/>
      <c r="BP135" s="329"/>
      <c r="BQ135" s="329"/>
      <c r="BR135" s="329"/>
      <c r="BS135" s="329"/>
      <c r="BT135" s="329"/>
      <c r="BU135" s="329"/>
      <c r="BV135" s="329"/>
      <c r="BW135" s="329"/>
      <c r="BX135" s="329"/>
      <c r="BY135" s="329"/>
      <c r="BZ135" s="329"/>
      <c r="CA135" s="329"/>
      <c r="CB135" s="329"/>
      <c r="CC135" s="329"/>
      <c r="CD135" s="329"/>
      <c r="CE135" s="329"/>
      <c r="CF135" s="329"/>
      <c r="CG135" s="329"/>
      <c r="CH135" s="329"/>
      <c r="CI135" s="329"/>
      <c r="CJ135" s="329"/>
      <c r="CK135" s="329"/>
      <c r="CL135" s="329"/>
      <c r="CM135" s="329"/>
      <c r="CN135" s="329"/>
      <c r="CO135" s="329"/>
      <c r="CP135" s="329"/>
      <c r="CQ135" s="329"/>
      <c r="CR135" s="329"/>
      <c r="CS135" s="329"/>
      <c r="CT135" s="329"/>
      <c r="CU135" s="329"/>
      <c r="CV135" s="329"/>
      <c r="CW135" s="329"/>
    </row>
    <row r="136" spans="1:101" s="330" customFormat="1" ht="12.95" customHeight="1" x14ac:dyDescent="0.15">
      <c r="A136" s="329"/>
      <c r="B136" s="342"/>
      <c r="C136" s="518"/>
      <c r="D136" s="331"/>
      <c r="E136" s="88"/>
      <c r="F136" s="522"/>
      <c r="G136" s="523"/>
      <c r="H136" s="523"/>
      <c r="I136" s="523"/>
      <c r="J136" s="523"/>
      <c r="K136" s="523"/>
      <c r="L136" s="108"/>
      <c r="M136" s="789"/>
      <c r="N136" s="778"/>
      <c r="O136" s="779"/>
      <c r="P136" s="779"/>
      <c r="Q136" s="779"/>
      <c r="R136" s="779"/>
      <c r="S136" s="779"/>
      <c r="T136" s="779"/>
      <c r="U136" s="779"/>
      <c r="V136" s="779"/>
      <c r="W136" s="779"/>
      <c r="X136" s="779"/>
      <c r="Y136" s="779"/>
      <c r="Z136" s="779"/>
      <c r="AA136" s="779"/>
      <c r="AB136" s="779"/>
      <c r="AC136" s="780"/>
      <c r="AD136" s="7"/>
      <c r="AE136" s="8"/>
      <c r="AF136" s="8"/>
      <c r="AG136" s="9"/>
      <c r="AI136" s="341"/>
      <c r="AQ136" s="329"/>
      <c r="AR136" s="329"/>
      <c r="AS136" s="329"/>
      <c r="AT136" s="329"/>
      <c r="AU136" s="329"/>
      <c r="AV136" s="329"/>
      <c r="AW136" s="329"/>
      <c r="AX136" s="329"/>
      <c r="AY136" s="329"/>
      <c r="AZ136" s="329"/>
      <c r="BA136" s="329"/>
      <c r="BB136" s="329"/>
      <c r="BC136" s="329"/>
      <c r="BD136" s="329"/>
      <c r="BE136" s="329"/>
      <c r="BF136" s="329"/>
      <c r="BG136" s="329"/>
      <c r="BH136" s="329"/>
      <c r="BI136" s="329"/>
      <c r="BJ136" s="329"/>
      <c r="BK136" s="329"/>
      <c r="BL136" s="329"/>
      <c r="BM136" s="329"/>
      <c r="BN136" s="329"/>
      <c r="BO136" s="329"/>
      <c r="BP136" s="329"/>
      <c r="BQ136" s="329"/>
      <c r="BR136" s="329"/>
      <c r="BS136" s="329"/>
      <c r="BT136" s="329"/>
      <c r="BU136" s="329"/>
      <c r="BV136" s="329"/>
      <c r="BW136" s="329"/>
      <c r="BX136" s="329"/>
      <c r="BY136" s="329"/>
      <c r="BZ136" s="329"/>
      <c r="CA136" s="329"/>
      <c r="CB136" s="329"/>
      <c r="CC136" s="329"/>
      <c r="CD136" s="329"/>
      <c r="CE136" s="329"/>
      <c r="CF136" s="329"/>
      <c r="CG136" s="329"/>
      <c r="CH136" s="329"/>
      <c r="CI136" s="329"/>
      <c r="CJ136" s="329"/>
      <c r="CK136" s="329"/>
      <c r="CL136" s="329"/>
      <c r="CM136" s="329"/>
      <c r="CN136" s="329"/>
      <c r="CO136" s="329"/>
      <c r="CP136" s="329"/>
      <c r="CQ136" s="329"/>
      <c r="CR136" s="329"/>
      <c r="CS136" s="329"/>
      <c r="CT136" s="329"/>
      <c r="CU136" s="329"/>
      <c r="CV136" s="329"/>
      <c r="CW136" s="329"/>
    </row>
    <row r="137" spans="1:101" s="330" customFormat="1" ht="12.95" customHeight="1" x14ac:dyDescent="0.15">
      <c r="A137" s="329"/>
      <c r="B137" s="342"/>
      <c r="C137" s="518"/>
      <c r="D137" s="331"/>
      <c r="E137" s="88"/>
      <c r="F137" s="522"/>
      <c r="G137" s="523"/>
      <c r="H137" s="523"/>
      <c r="I137" s="523"/>
      <c r="J137" s="523"/>
      <c r="K137" s="523"/>
      <c r="L137" s="108"/>
      <c r="M137" s="790"/>
      <c r="N137" s="775"/>
      <c r="O137" s="776"/>
      <c r="P137" s="776"/>
      <c r="Q137" s="776"/>
      <c r="R137" s="776"/>
      <c r="S137" s="776"/>
      <c r="T137" s="776"/>
      <c r="U137" s="776"/>
      <c r="V137" s="776"/>
      <c r="W137" s="776"/>
      <c r="X137" s="776"/>
      <c r="Y137" s="776"/>
      <c r="Z137" s="776"/>
      <c r="AA137" s="776"/>
      <c r="AB137" s="776"/>
      <c r="AC137" s="777"/>
      <c r="AD137" s="7"/>
      <c r="AE137" s="8"/>
      <c r="AF137" s="8"/>
      <c r="AG137" s="9"/>
      <c r="AI137" s="341"/>
      <c r="AQ137" s="329"/>
      <c r="AR137" s="329"/>
      <c r="AS137" s="329"/>
      <c r="AT137" s="329"/>
      <c r="AU137" s="329"/>
      <c r="AV137" s="329"/>
      <c r="AW137" s="329"/>
      <c r="AX137" s="329"/>
      <c r="AY137" s="329"/>
      <c r="AZ137" s="329"/>
      <c r="BA137" s="329"/>
      <c r="BB137" s="329"/>
      <c r="BC137" s="329"/>
      <c r="BD137" s="329"/>
      <c r="BE137" s="329"/>
      <c r="BF137" s="329"/>
      <c r="BG137" s="329"/>
      <c r="BH137" s="329"/>
      <c r="BI137" s="329"/>
      <c r="BJ137" s="329"/>
      <c r="BK137" s="329"/>
      <c r="BL137" s="329"/>
      <c r="BM137" s="329"/>
      <c r="BN137" s="329"/>
      <c r="BO137" s="329"/>
      <c r="BP137" s="329"/>
      <c r="BQ137" s="329"/>
      <c r="BR137" s="329"/>
      <c r="BS137" s="329"/>
      <c r="BT137" s="329"/>
      <c r="BU137" s="329"/>
      <c r="BV137" s="329"/>
      <c r="BW137" s="329"/>
      <c r="BX137" s="329"/>
      <c r="BY137" s="329"/>
      <c r="BZ137" s="329"/>
      <c r="CA137" s="329"/>
      <c r="CB137" s="329"/>
      <c r="CC137" s="329"/>
      <c r="CD137" s="329"/>
      <c r="CE137" s="329"/>
      <c r="CF137" s="329"/>
      <c r="CG137" s="329"/>
      <c r="CH137" s="329"/>
      <c r="CI137" s="329"/>
      <c r="CJ137" s="329"/>
      <c r="CK137" s="329"/>
      <c r="CL137" s="329"/>
      <c r="CM137" s="329"/>
      <c r="CN137" s="329"/>
      <c r="CO137" s="329"/>
      <c r="CP137" s="329"/>
      <c r="CQ137" s="329"/>
      <c r="CR137" s="329"/>
      <c r="CS137" s="329"/>
      <c r="CT137" s="329"/>
      <c r="CU137" s="329"/>
      <c r="CV137" s="329"/>
      <c r="CW137" s="329"/>
    </row>
    <row r="138" spans="1:101" s="330" customFormat="1" ht="15" customHeight="1" x14ac:dyDescent="0.15">
      <c r="A138" s="329"/>
      <c r="B138" s="342"/>
      <c r="C138" s="518"/>
      <c r="D138" s="331"/>
      <c r="E138" s="88"/>
      <c r="F138" s="525"/>
      <c r="G138" s="523"/>
      <c r="H138" s="523"/>
      <c r="I138" s="523"/>
      <c r="J138" s="523"/>
      <c r="K138" s="523"/>
      <c r="L138" s="388" t="s">
        <v>159</v>
      </c>
      <c r="M138" s="111" t="s">
        <v>132</v>
      </c>
      <c r="N138" s="111"/>
      <c r="O138" s="293"/>
      <c r="P138" s="293"/>
      <c r="Q138" s="293"/>
      <c r="R138" s="294"/>
      <c r="S138" s="295"/>
      <c r="T138" s="294"/>
      <c r="U138" s="294"/>
      <c r="V138" s="294"/>
      <c r="W138" s="293"/>
      <c r="X138" s="294"/>
      <c r="Y138" s="293"/>
      <c r="Z138" s="296"/>
      <c r="AA138" s="296"/>
      <c r="AB138" s="294"/>
      <c r="AC138" s="350"/>
      <c r="AD138" s="7"/>
      <c r="AE138" s="8"/>
      <c r="AF138" s="8"/>
      <c r="AG138" s="9"/>
      <c r="AI138" s="341"/>
      <c r="AQ138" s="329"/>
      <c r="AR138" s="329"/>
      <c r="AS138" s="329"/>
      <c r="AT138" s="329"/>
      <c r="AU138" s="329"/>
      <c r="AV138" s="329"/>
      <c r="AW138" s="329"/>
      <c r="AX138" s="329"/>
      <c r="AY138" s="329"/>
      <c r="AZ138" s="329"/>
      <c r="BA138" s="329"/>
      <c r="BB138" s="329"/>
      <c r="BC138" s="329"/>
      <c r="BD138" s="329"/>
      <c r="BE138" s="329"/>
      <c r="BF138" s="329"/>
      <c r="BG138" s="329"/>
      <c r="BH138" s="329"/>
      <c r="BI138" s="329"/>
      <c r="BJ138" s="329"/>
      <c r="BK138" s="329"/>
      <c r="BL138" s="329"/>
      <c r="BM138" s="329"/>
      <c r="BN138" s="329"/>
      <c r="BO138" s="329"/>
      <c r="BP138" s="329"/>
      <c r="BQ138" s="329"/>
      <c r="BR138" s="329"/>
      <c r="BS138" s="329"/>
      <c r="BT138" s="329"/>
      <c r="BU138" s="329"/>
      <c r="BV138" s="329"/>
      <c r="BW138" s="329"/>
      <c r="BX138" s="329"/>
      <c r="BY138" s="329"/>
      <c r="BZ138" s="329"/>
      <c r="CA138" s="329"/>
      <c r="CB138" s="329"/>
      <c r="CC138" s="329"/>
      <c r="CD138" s="329"/>
      <c r="CE138" s="329"/>
      <c r="CF138" s="329"/>
      <c r="CG138" s="329"/>
      <c r="CH138" s="329"/>
      <c r="CI138" s="329"/>
      <c r="CJ138" s="329"/>
      <c r="CK138" s="329"/>
      <c r="CL138" s="329"/>
      <c r="CM138" s="329"/>
      <c r="CN138" s="329"/>
      <c r="CO138" s="329"/>
      <c r="CP138" s="329"/>
      <c r="CQ138" s="329"/>
      <c r="CR138" s="329"/>
      <c r="CS138" s="329"/>
      <c r="CT138" s="329"/>
      <c r="CU138" s="329"/>
      <c r="CV138" s="329"/>
      <c r="CW138" s="329"/>
    </row>
    <row r="139" spans="1:101" ht="14.25" customHeight="1" x14ac:dyDescent="0.15">
      <c r="B139" s="157"/>
      <c r="D139" s="526"/>
      <c r="E139" s="121" t="s">
        <v>141</v>
      </c>
      <c r="F139" s="122"/>
      <c r="G139" s="122"/>
      <c r="H139" s="122"/>
      <c r="I139" s="122"/>
      <c r="J139" s="122"/>
      <c r="K139" s="122"/>
      <c r="L139" s="110" t="s">
        <v>360</v>
      </c>
      <c r="M139" s="1" t="s">
        <v>281</v>
      </c>
      <c r="N139" s="499"/>
      <c r="O139" s="499"/>
      <c r="P139" s="499"/>
      <c r="Q139" s="499"/>
      <c r="R139" s="89"/>
      <c r="S139" s="500"/>
      <c r="T139" s="89"/>
      <c r="U139" s="89"/>
      <c r="V139" s="89"/>
      <c r="W139" s="499"/>
      <c r="X139" s="89"/>
      <c r="Y139" s="500"/>
      <c r="Z139" s="89"/>
      <c r="AA139" s="89"/>
      <c r="AB139" s="89"/>
      <c r="AC139" s="76"/>
      <c r="AD139" s="7"/>
      <c r="AE139" s="8"/>
      <c r="AF139" s="8"/>
      <c r="AG139" s="9"/>
      <c r="AH139" s="167"/>
      <c r="AI139" s="168"/>
    </row>
    <row r="140" spans="1:101" ht="14.25" customHeight="1" x14ac:dyDescent="0.15">
      <c r="B140" s="157"/>
      <c r="D140" s="526"/>
      <c r="E140" s="133"/>
      <c r="F140" s="488"/>
      <c r="G140" s="488"/>
      <c r="H140" s="488"/>
      <c r="I140" s="488"/>
      <c r="J140" s="488"/>
      <c r="K140" s="488"/>
      <c r="L140" s="102"/>
      <c r="M140" s="344" t="s">
        <v>361</v>
      </c>
      <c r="N140" s="34" t="s">
        <v>362</v>
      </c>
      <c r="O140" s="103"/>
      <c r="P140" s="103"/>
      <c r="Q140" s="103"/>
      <c r="R140" s="91"/>
      <c r="S140" s="104"/>
      <c r="T140" s="91"/>
      <c r="U140" s="91"/>
      <c r="V140" s="91"/>
      <c r="W140" s="103"/>
      <c r="X140" s="91"/>
      <c r="Y140" s="103"/>
      <c r="Z140" s="105"/>
      <c r="AA140" s="105"/>
      <c r="AB140" s="91"/>
      <c r="AC140" s="348"/>
      <c r="AD140" s="7"/>
      <c r="AE140" s="8"/>
      <c r="AF140" s="8"/>
      <c r="AG140" s="9"/>
      <c r="AH140" s="167"/>
      <c r="AI140" s="168"/>
    </row>
    <row r="141" spans="1:101" ht="14.25" customHeight="1" x14ac:dyDescent="0.15">
      <c r="B141" s="157"/>
      <c r="D141" s="526"/>
      <c r="E141" s="133"/>
      <c r="F141" s="488"/>
      <c r="G141" s="488"/>
      <c r="H141" s="488"/>
      <c r="I141" s="488"/>
      <c r="J141" s="488"/>
      <c r="K141" s="488"/>
      <c r="L141" s="106" t="s">
        <v>360</v>
      </c>
      <c r="M141" s="1" t="s">
        <v>283</v>
      </c>
      <c r="O141" s="499"/>
      <c r="P141" s="499"/>
      <c r="Q141" s="499"/>
      <c r="R141" s="89"/>
      <c r="S141" s="500"/>
      <c r="T141" s="89"/>
      <c r="U141" s="89"/>
      <c r="V141" s="89"/>
      <c r="W141" s="499"/>
      <c r="X141" s="89"/>
      <c r="Y141" s="499"/>
      <c r="Z141" s="519"/>
      <c r="AA141" s="519"/>
      <c r="AB141" s="89"/>
      <c r="AC141" s="76"/>
      <c r="AD141" s="7"/>
      <c r="AE141" s="8"/>
      <c r="AF141" s="8"/>
      <c r="AG141" s="9"/>
      <c r="AH141" s="167"/>
      <c r="AI141" s="168"/>
    </row>
    <row r="142" spans="1:101" ht="14.25" customHeight="1" x14ac:dyDescent="0.15">
      <c r="B142" s="157"/>
      <c r="D142" s="526"/>
      <c r="E142" s="133"/>
      <c r="F142" s="488"/>
      <c r="G142" s="488"/>
      <c r="H142" s="488"/>
      <c r="I142" s="488"/>
      <c r="J142" s="488"/>
      <c r="K142" s="488"/>
      <c r="L142" s="108"/>
      <c r="M142" s="791" t="s">
        <v>363</v>
      </c>
      <c r="N142" s="772" t="s">
        <v>364</v>
      </c>
      <c r="O142" s="773"/>
      <c r="P142" s="773"/>
      <c r="Q142" s="773"/>
      <c r="R142" s="773"/>
      <c r="S142" s="773"/>
      <c r="T142" s="773"/>
      <c r="U142" s="773"/>
      <c r="V142" s="773"/>
      <c r="W142" s="773"/>
      <c r="X142" s="773"/>
      <c r="Y142" s="773"/>
      <c r="Z142" s="773"/>
      <c r="AA142" s="773"/>
      <c r="AB142" s="773"/>
      <c r="AC142" s="774"/>
      <c r="AD142" s="7"/>
      <c r="AE142" s="8"/>
      <c r="AF142" s="8"/>
      <c r="AG142" s="9"/>
      <c r="AH142" s="167"/>
      <c r="AI142" s="168"/>
    </row>
    <row r="143" spans="1:101" ht="14.25" customHeight="1" x14ac:dyDescent="0.15">
      <c r="B143" s="157"/>
      <c r="D143" s="526"/>
      <c r="E143" s="133"/>
      <c r="F143" s="488"/>
      <c r="G143" s="488"/>
      <c r="H143" s="488"/>
      <c r="I143" s="488"/>
      <c r="J143" s="488"/>
      <c r="K143" s="488"/>
      <c r="L143" s="108"/>
      <c r="M143" s="789"/>
      <c r="N143" s="778"/>
      <c r="O143" s="779"/>
      <c r="P143" s="779"/>
      <c r="Q143" s="779"/>
      <c r="R143" s="779"/>
      <c r="S143" s="779"/>
      <c r="T143" s="779"/>
      <c r="U143" s="779"/>
      <c r="V143" s="779"/>
      <c r="W143" s="779"/>
      <c r="X143" s="779"/>
      <c r="Y143" s="779"/>
      <c r="Z143" s="779"/>
      <c r="AA143" s="779"/>
      <c r="AB143" s="779"/>
      <c r="AC143" s="780"/>
      <c r="AD143" s="7"/>
      <c r="AE143" s="8"/>
      <c r="AF143" s="8"/>
      <c r="AG143" s="9"/>
      <c r="AH143" s="167"/>
      <c r="AI143" s="168"/>
    </row>
    <row r="144" spans="1:101" ht="14.25" customHeight="1" x14ac:dyDescent="0.15">
      <c r="B144" s="157"/>
      <c r="D144" s="526"/>
      <c r="E144" s="133"/>
      <c r="F144" s="488"/>
      <c r="G144" s="488"/>
      <c r="H144" s="488"/>
      <c r="I144" s="488"/>
      <c r="J144" s="488"/>
      <c r="K144" s="488"/>
      <c r="L144" s="346"/>
      <c r="M144" s="830"/>
      <c r="N144" s="775"/>
      <c r="O144" s="776"/>
      <c r="P144" s="776"/>
      <c r="Q144" s="776"/>
      <c r="R144" s="776"/>
      <c r="S144" s="776"/>
      <c r="T144" s="776"/>
      <c r="U144" s="776"/>
      <c r="V144" s="776"/>
      <c r="W144" s="776"/>
      <c r="X144" s="776"/>
      <c r="Y144" s="776"/>
      <c r="Z144" s="776"/>
      <c r="AA144" s="776"/>
      <c r="AB144" s="776"/>
      <c r="AC144" s="777"/>
      <c r="AD144" s="7"/>
      <c r="AE144" s="8"/>
      <c r="AF144" s="8"/>
      <c r="AG144" s="9"/>
      <c r="AH144" s="167"/>
      <c r="AI144" s="168"/>
    </row>
    <row r="145" spans="2:35" ht="14.25" customHeight="1" x14ac:dyDescent="0.15">
      <c r="B145" s="157"/>
      <c r="D145" s="526"/>
      <c r="E145" s="321"/>
      <c r="F145" s="322"/>
      <c r="G145" s="322"/>
      <c r="H145" s="322"/>
      <c r="I145" s="322"/>
      <c r="J145" s="322"/>
      <c r="K145" s="322"/>
      <c r="L145" s="388" t="s">
        <v>159</v>
      </c>
      <c r="M145" s="111" t="s">
        <v>365</v>
      </c>
      <c r="N145" s="111"/>
      <c r="O145" s="293"/>
      <c r="P145" s="293"/>
      <c r="Q145" s="293"/>
      <c r="R145" s="294"/>
      <c r="S145" s="295"/>
      <c r="T145" s="294"/>
      <c r="U145" s="294"/>
      <c r="V145" s="294"/>
      <c r="W145" s="293"/>
      <c r="X145" s="294"/>
      <c r="Y145" s="293"/>
      <c r="Z145" s="296"/>
      <c r="AA145" s="296"/>
      <c r="AB145" s="294"/>
      <c r="AC145" s="350"/>
      <c r="AD145" s="7"/>
      <c r="AE145" s="8"/>
      <c r="AF145" s="8"/>
      <c r="AG145" s="9"/>
      <c r="AH145" s="167"/>
      <c r="AI145" s="168"/>
    </row>
    <row r="146" spans="2:35" ht="14.25" customHeight="1" x14ac:dyDescent="0.15">
      <c r="B146" s="157"/>
      <c r="D146" s="526"/>
      <c r="E146" s="127" t="s">
        <v>42</v>
      </c>
      <c r="F146" s="488"/>
      <c r="G146" s="488"/>
      <c r="H146" s="488"/>
      <c r="I146" s="488"/>
      <c r="J146" s="488"/>
      <c r="K146" s="488"/>
      <c r="L146" s="831" t="s">
        <v>30</v>
      </c>
      <c r="M146" s="834" t="s">
        <v>366</v>
      </c>
      <c r="N146" s="835"/>
      <c r="O146" s="835"/>
      <c r="P146" s="835"/>
      <c r="Q146" s="835"/>
      <c r="R146" s="835"/>
      <c r="S146" s="835"/>
      <c r="T146" s="835"/>
      <c r="U146" s="835"/>
      <c r="V146" s="835"/>
      <c r="W146" s="835"/>
      <c r="X146" s="835"/>
      <c r="Y146" s="835"/>
      <c r="Z146" s="835"/>
      <c r="AA146" s="835"/>
      <c r="AB146" s="835"/>
      <c r="AC146" s="836"/>
      <c r="AD146" s="7"/>
      <c r="AE146" s="8"/>
      <c r="AF146" s="8"/>
      <c r="AG146" s="9"/>
      <c r="AH146" s="167"/>
      <c r="AI146" s="168"/>
    </row>
    <row r="147" spans="2:35" ht="14.25" customHeight="1" x14ac:dyDescent="0.15">
      <c r="B147" s="157"/>
      <c r="D147" s="526"/>
      <c r="E147" s="133"/>
      <c r="F147" s="488"/>
      <c r="G147" s="488"/>
      <c r="H147" s="488"/>
      <c r="I147" s="488"/>
      <c r="J147" s="488"/>
      <c r="K147" s="488"/>
      <c r="L147" s="832"/>
      <c r="M147" s="813"/>
      <c r="N147" s="770"/>
      <c r="O147" s="770"/>
      <c r="P147" s="770"/>
      <c r="Q147" s="770"/>
      <c r="R147" s="770"/>
      <c r="S147" s="770"/>
      <c r="T147" s="770"/>
      <c r="U147" s="770"/>
      <c r="V147" s="770"/>
      <c r="W147" s="770"/>
      <c r="X147" s="770"/>
      <c r="Y147" s="770"/>
      <c r="Z147" s="770"/>
      <c r="AA147" s="770"/>
      <c r="AB147" s="770"/>
      <c r="AC147" s="771"/>
      <c r="AD147" s="7"/>
      <c r="AE147" s="8"/>
      <c r="AF147" s="8"/>
      <c r="AG147" s="9"/>
      <c r="AH147" s="167"/>
      <c r="AI147" s="168"/>
    </row>
    <row r="148" spans="2:35" ht="14.25" customHeight="1" x14ac:dyDescent="0.15">
      <c r="B148" s="157"/>
      <c r="D148" s="526"/>
      <c r="E148" s="133"/>
      <c r="F148" s="488"/>
      <c r="G148" s="488"/>
      <c r="H148" s="488"/>
      <c r="I148" s="488"/>
      <c r="J148" s="488"/>
      <c r="K148" s="488"/>
      <c r="L148" s="833"/>
      <c r="M148" s="784"/>
      <c r="N148" s="785"/>
      <c r="O148" s="785"/>
      <c r="P148" s="785"/>
      <c r="Q148" s="785"/>
      <c r="R148" s="785"/>
      <c r="S148" s="785"/>
      <c r="T148" s="785"/>
      <c r="U148" s="785"/>
      <c r="V148" s="785"/>
      <c r="W148" s="785"/>
      <c r="X148" s="785"/>
      <c r="Y148" s="785"/>
      <c r="Z148" s="785"/>
      <c r="AA148" s="785"/>
      <c r="AB148" s="785"/>
      <c r="AC148" s="786"/>
      <c r="AD148" s="7"/>
      <c r="AE148" s="8"/>
      <c r="AF148" s="8"/>
      <c r="AG148" s="9"/>
      <c r="AH148" s="167"/>
      <c r="AI148" s="168"/>
    </row>
    <row r="149" spans="2:35" ht="14.25" customHeight="1" x14ac:dyDescent="0.15">
      <c r="B149" s="157"/>
      <c r="D149" s="526"/>
      <c r="E149" s="133"/>
      <c r="F149" s="488"/>
      <c r="G149" s="488"/>
      <c r="H149" s="488"/>
      <c r="I149" s="488"/>
      <c r="J149" s="488"/>
      <c r="K149" s="488"/>
      <c r="L149" s="787" t="s">
        <v>350</v>
      </c>
      <c r="M149" s="783" t="s">
        <v>367</v>
      </c>
      <c r="N149" s="768"/>
      <c r="O149" s="768"/>
      <c r="P149" s="768"/>
      <c r="Q149" s="768"/>
      <c r="R149" s="768"/>
      <c r="S149" s="768"/>
      <c r="T149" s="768"/>
      <c r="U149" s="768"/>
      <c r="V149" s="768"/>
      <c r="W149" s="768"/>
      <c r="X149" s="768"/>
      <c r="Y149" s="768"/>
      <c r="Z149" s="768"/>
      <c r="AA149" s="768"/>
      <c r="AB149" s="768"/>
      <c r="AC149" s="769"/>
      <c r="AD149" s="7"/>
      <c r="AE149" s="8"/>
      <c r="AF149" s="8"/>
      <c r="AG149" s="9"/>
      <c r="AH149" s="167"/>
      <c r="AI149" s="168"/>
    </row>
    <row r="150" spans="2:35" ht="14.25" customHeight="1" x14ac:dyDescent="0.15">
      <c r="B150" s="157"/>
      <c r="D150" s="526"/>
      <c r="E150" s="133"/>
      <c r="F150" s="488"/>
      <c r="G150" s="488"/>
      <c r="H150" s="488"/>
      <c r="I150" s="488"/>
      <c r="J150" s="488"/>
      <c r="K150" s="488"/>
      <c r="L150" s="787"/>
      <c r="M150" s="784"/>
      <c r="N150" s="785"/>
      <c r="O150" s="785"/>
      <c r="P150" s="785"/>
      <c r="Q150" s="785"/>
      <c r="R150" s="785"/>
      <c r="S150" s="785"/>
      <c r="T150" s="785"/>
      <c r="U150" s="785"/>
      <c r="V150" s="785"/>
      <c r="W150" s="785"/>
      <c r="X150" s="785"/>
      <c r="Y150" s="785"/>
      <c r="Z150" s="785"/>
      <c r="AA150" s="785"/>
      <c r="AB150" s="785"/>
      <c r="AC150" s="786"/>
      <c r="AD150" s="7"/>
      <c r="AE150" s="8"/>
      <c r="AF150" s="8"/>
      <c r="AG150" s="9"/>
      <c r="AH150" s="167"/>
      <c r="AI150" s="168"/>
    </row>
    <row r="151" spans="2:35" ht="14.25" customHeight="1" x14ac:dyDescent="0.15">
      <c r="B151" s="157"/>
      <c r="D151" s="526"/>
      <c r="E151" s="133"/>
      <c r="F151" s="488"/>
      <c r="G151" s="488"/>
      <c r="H151" s="488"/>
      <c r="I151" s="488"/>
      <c r="J151" s="488"/>
      <c r="K151" s="488"/>
      <c r="L151" s="787" t="s">
        <v>350</v>
      </c>
      <c r="M151" s="783" t="s">
        <v>289</v>
      </c>
      <c r="N151" s="768"/>
      <c r="O151" s="768"/>
      <c r="P151" s="768"/>
      <c r="Q151" s="768"/>
      <c r="R151" s="768"/>
      <c r="S151" s="768"/>
      <c r="T151" s="768"/>
      <c r="U151" s="768"/>
      <c r="V151" s="768"/>
      <c r="W151" s="768"/>
      <c r="X151" s="768"/>
      <c r="Y151" s="768"/>
      <c r="Z151" s="768"/>
      <c r="AA151" s="768"/>
      <c r="AB151" s="768"/>
      <c r="AC151" s="769"/>
      <c r="AD151" s="7"/>
      <c r="AE151" s="8"/>
      <c r="AF151" s="8"/>
      <c r="AG151" s="9"/>
      <c r="AH151" s="167"/>
      <c r="AI151" s="168"/>
    </row>
    <row r="152" spans="2:35" ht="14.25" customHeight="1" x14ac:dyDescent="0.15">
      <c r="B152" s="157"/>
      <c r="D152" s="526"/>
      <c r="E152" s="133"/>
      <c r="F152" s="488"/>
      <c r="G152" s="488"/>
      <c r="H152" s="488"/>
      <c r="I152" s="488"/>
      <c r="J152" s="488"/>
      <c r="K152" s="488"/>
      <c r="L152" s="787"/>
      <c r="M152" s="784"/>
      <c r="N152" s="785"/>
      <c r="O152" s="785"/>
      <c r="P152" s="785"/>
      <c r="Q152" s="785"/>
      <c r="R152" s="785"/>
      <c r="S152" s="785"/>
      <c r="T152" s="785"/>
      <c r="U152" s="785"/>
      <c r="V152" s="785"/>
      <c r="W152" s="785"/>
      <c r="X152" s="785"/>
      <c r="Y152" s="785"/>
      <c r="Z152" s="785"/>
      <c r="AA152" s="785"/>
      <c r="AB152" s="785"/>
      <c r="AC152" s="786"/>
      <c r="AD152" s="7"/>
      <c r="AE152" s="8"/>
      <c r="AF152" s="8"/>
      <c r="AG152" s="9"/>
      <c r="AH152" s="167"/>
      <c r="AI152" s="168"/>
    </row>
    <row r="153" spans="2:35" ht="14.25" customHeight="1" x14ac:dyDescent="0.15">
      <c r="B153" s="157"/>
      <c r="D153" s="526"/>
      <c r="E153" s="133"/>
      <c r="F153" s="488"/>
      <c r="G153" s="488"/>
      <c r="H153" s="488"/>
      <c r="I153" s="488"/>
      <c r="J153" s="488"/>
      <c r="K153" s="488"/>
      <c r="L153" s="787" t="s">
        <v>350</v>
      </c>
      <c r="M153" s="783" t="s">
        <v>290</v>
      </c>
      <c r="N153" s="768"/>
      <c r="O153" s="768"/>
      <c r="P153" s="768"/>
      <c r="Q153" s="768"/>
      <c r="R153" s="768"/>
      <c r="S153" s="768"/>
      <c r="T153" s="768"/>
      <c r="U153" s="768"/>
      <c r="V153" s="768"/>
      <c r="W153" s="768"/>
      <c r="X153" s="768"/>
      <c r="Y153" s="768"/>
      <c r="Z153" s="768"/>
      <c r="AA153" s="768"/>
      <c r="AB153" s="768"/>
      <c r="AC153" s="769"/>
      <c r="AD153" s="7"/>
      <c r="AE153" s="8"/>
      <c r="AF153" s="8"/>
      <c r="AG153" s="9"/>
      <c r="AH153" s="167"/>
      <c r="AI153" s="168"/>
    </row>
    <row r="154" spans="2:35" ht="14.25" customHeight="1" x14ac:dyDescent="0.15">
      <c r="B154" s="157"/>
      <c r="D154" s="526"/>
      <c r="E154" s="133"/>
      <c r="F154" s="488"/>
      <c r="G154" s="488"/>
      <c r="H154" s="488"/>
      <c r="I154" s="488"/>
      <c r="J154" s="488"/>
      <c r="K154" s="488"/>
      <c r="L154" s="787"/>
      <c r="M154" s="784"/>
      <c r="N154" s="785"/>
      <c r="O154" s="785"/>
      <c r="P154" s="785"/>
      <c r="Q154" s="785"/>
      <c r="R154" s="785"/>
      <c r="S154" s="785"/>
      <c r="T154" s="785"/>
      <c r="U154" s="785"/>
      <c r="V154" s="785"/>
      <c r="W154" s="785"/>
      <c r="X154" s="785"/>
      <c r="Y154" s="785"/>
      <c r="Z154" s="785"/>
      <c r="AA154" s="785"/>
      <c r="AB154" s="785"/>
      <c r="AC154" s="786"/>
      <c r="AD154" s="7"/>
      <c r="AE154" s="8"/>
      <c r="AF154" s="8"/>
      <c r="AG154" s="9"/>
      <c r="AH154" s="167"/>
      <c r="AI154" s="168"/>
    </row>
    <row r="155" spans="2:35" ht="14.25" customHeight="1" x14ac:dyDescent="0.15">
      <c r="B155" s="157"/>
      <c r="D155" s="526"/>
      <c r="E155" s="133"/>
      <c r="F155" s="488"/>
      <c r="G155" s="488"/>
      <c r="H155" s="488"/>
      <c r="I155" s="488"/>
      <c r="J155" s="488"/>
      <c r="K155" s="488"/>
      <c r="L155" s="386" t="s">
        <v>350</v>
      </c>
      <c r="M155" s="313" t="s">
        <v>368</v>
      </c>
      <c r="N155" s="111"/>
      <c r="O155" s="293"/>
      <c r="P155" s="293"/>
      <c r="Q155" s="293"/>
      <c r="R155" s="294"/>
      <c r="S155" s="295"/>
      <c r="T155" s="294"/>
      <c r="U155" s="294"/>
      <c r="V155" s="294"/>
      <c r="W155" s="293"/>
      <c r="X155" s="294"/>
      <c r="Y155" s="293"/>
      <c r="Z155" s="296"/>
      <c r="AA155" s="296"/>
      <c r="AB155" s="294"/>
      <c r="AC155" s="350"/>
      <c r="AD155" s="7"/>
      <c r="AE155" s="8"/>
      <c r="AF155" s="8"/>
      <c r="AG155" s="9"/>
      <c r="AH155" s="167"/>
      <c r="AI155" s="168"/>
    </row>
    <row r="156" spans="2:35" ht="14.25" customHeight="1" x14ac:dyDescent="0.15">
      <c r="B156" s="157"/>
      <c r="D156" s="526"/>
      <c r="E156" s="121" t="s">
        <v>142</v>
      </c>
      <c r="F156" s="122"/>
      <c r="G156" s="122"/>
      <c r="H156" s="122"/>
      <c r="I156" s="122"/>
      <c r="J156" s="122"/>
      <c r="K156" s="122"/>
      <c r="L156" s="383" t="s">
        <v>30</v>
      </c>
      <c r="M156" s="837" t="s">
        <v>133</v>
      </c>
      <c r="N156" s="837"/>
      <c r="O156" s="837"/>
      <c r="P156" s="837"/>
      <c r="Q156" s="837"/>
      <c r="R156" s="837"/>
      <c r="S156" s="837"/>
      <c r="T156" s="837"/>
      <c r="U156" s="837"/>
      <c r="V156" s="837"/>
      <c r="W156" s="837"/>
      <c r="X156" s="837"/>
      <c r="Y156" s="837"/>
      <c r="Z156" s="837"/>
      <c r="AA156" s="837"/>
      <c r="AB156" s="837"/>
      <c r="AC156" s="838"/>
      <c r="AD156" s="7"/>
      <c r="AE156" s="8"/>
      <c r="AF156" s="8"/>
      <c r="AG156" s="9"/>
      <c r="AH156" s="167"/>
      <c r="AI156" s="168"/>
    </row>
    <row r="157" spans="2:35" ht="14.25" customHeight="1" x14ac:dyDescent="0.15">
      <c r="B157" s="157"/>
      <c r="D157" s="526"/>
      <c r="E157" s="321"/>
      <c r="F157" s="322"/>
      <c r="G157" s="322"/>
      <c r="H157" s="322"/>
      <c r="I157" s="322"/>
      <c r="J157" s="322"/>
      <c r="K157" s="322"/>
      <c r="L157" s="386" t="s">
        <v>30</v>
      </c>
      <c r="M157" s="111" t="s">
        <v>135</v>
      </c>
      <c r="N157" s="97"/>
      <c r="O157" s="98"/>
      <c r="P157" s="98"/>
      <c r="Q157" s="98"/>
      <c r="R157" s="93"/>
      <c r="S157" s="99"/>
      <c r="T157" s="93"/>
      <c r="U157" s="93"/>
      <c r="V157" s="93"/>
      <c r="W157" s="98"/>
      <c r="X157" s="93"/>
      <c r="Y157" s="98"/>
      <c r="Z157" s="100"/>
      <c r="AA157" s="100"/>
      <c r="AB157" s="93"/>
      <c r="AC157" s="101"/>
      <c r="AD157" s="7"/>
      <c r="AE157" s="8"/>
      <c r="AF157" s="8"/>
      <c r="AG157" s="9"/>
      <c r="AH157" s="167"/>
      <c r="AI157" s="168"/>
    </row>
    <row r="158" spans="2:35" ht="11.25" customHeight="1" x14ac:dyDescent="0.15">
      <c r="B158" s="157"/>
      <c r="D158" s="526"/>
      <c r="E158" s="127" t="s">
        <v>43</v>
      </c>
      <c r="F158" s="488"/>
      <c r="G158" s="488"/>
      <c r="H158" s="488"/>
      <c r="I158" s="488"/>
      <c r="J158" s="488"/>
      <c r="K158" s="488"/>
      <c r="L158" s="839" t="s">
        <v>351</v>
      </c>
      <c r="M158" s="840"/>
      <c r="N158" s="840"/>
      <c r="O158" s="840"/>
      <c r="P158" s="840"/>
      <c r="Q158" s="840"/>
      <c r="R158" s="840"/>
      <c r="S158" s="840"/>
      <c r="T158" s="840"/>
      <c r="U158" s="840"/>
      <c r="V158" s="840"/>
      <c r="W158" s="840"/>
      <c r="X158" s="840"/>
      <c r="Y158" s="840"/>
      <c r="Z158" s="840"/>
      <c r="AA158" s="840"/>
      <c r="AB158" s="840"/>
      <c r="AC158" s="841"/>
      <c r="AD158" s="7"/>
      <c r="AE158" s="8"/>
      <c r="AF158" s="8"/>
      <c r="AG158" s="9"/>
      <c r="AH158" s="167"/>
      <c r="AI158" s="168"/>
    </row>
    <row r="159" spans="2:35" ht="14.25" customHeight="1" x14ac:dyDescent="0.15">
      <c r="B159" s="157"/>
      <c r="D159" s="526"/>
      <c r="E159" s="133"/>
      <c r="F159" s="488"/>
      <c r="G159" s="488"/>
      <c r="H159" s="488"/>
      <c r="I159" s="488"/>
      <c r="J159" s="488"/>
      <c r="K159" s="488"/>
      <c r="L159" s="812" t="s">
        <v>350</v>
      </c>
      <c r="M159" s="829" t="s">
        <v>369</v>
      </c>
      <c r="N159" s="829"/>
      <c r="O159" s="829"/>
      <c r="P159" s="829"/>
      <c r="Q159" s="829"/>
      <c r="R159" s="829"/>
      <c r="S159" s="829"/>
      <c r="T159" s="829"/>
      <c r="U159" s="829"/>
      <c r="V159" s="829"/>
      <c r="W159" s="829"/>
      <c r="X159" s="829"/>
      <c r="Y159" s="829"/>
      <c r="Z159" s="829"/>
      <c r="AA159" s="829"/>
      <c r="AB159" s="829"/>
      <c r="AC159" s="829"/>
      <c r="AD159" s="7"/>
      <c r="AE159" s="8"/>
      <c r="AF159" s="8"/>
      <c r="AG159" s="9"/>
      <c r="AH159" s="167"/>
      <c r="AI159" s="168"/>
    </row>
    <row r="160" spans="2:35" ht="14.25" customHeight="1" x14ac:dyDescent="0.15">
      <c r="B160" s="157"/>
      <c r="D160" s="526"/>
      <c r="E160" s="133"/>
      <c r="F160" s="488"/>
      <c r="G160" s="488"/>
      <c r="H160" s="488"/>
      <c r="I160" s="488"/>
      <c r="J160" s="488"/>
      <c r="K160" s="488"/>
      <c r="L160" s="812"/>
      <c r="M160" s="829"/>
      <c r="N160" s="829"/>
      <c r="O160" s="829"/>
      <c r="P160" s="829"/>
      <c r="Q160" s="829"/>
      <c r="R160" s="829"/>
      <c r="S160" s="829"/>
      <c r="T160" s="829"/>
      <c r="U160" s="829"/>
      <c r="V160" s="829"/>
      <c r="W160" s="829"/>
      <c r="X160" s="829"/>
      <c r="Y160" s="829"/>
      <c r="Z160" s="829"/>
      <c r="AA160" s="829"/>
      <c r="AB160" s="829"/>
      <c r="AC160" s="829"/>
      <c r="AD160" s="7"/>
      <c r="AE160" s="8"/>
      <c r="AF160" s="8"/>
      <c r="AG160" s="9"/>
      <c r="AH160" s="167"/>
      <c r="AI160" s="168"/>
    </row>
    <row r="161" spans="2:35" ht="14.25" customHeight="1" x14ac:dyDescent="0.15">
      <c r="B161" s="157"/>
      <c r="D161" s="526"/>
      <c r="E161" s="133"/>
      <c r="F161" s="488"/>
      <c r="G161" s="488"/>
      <c r="H161" s="488"/>
      <c r="I161" s="488"/>
      <c r="J161" s="488"/>
      <c r="K161" s="488"/>
      <c r="L161" s="812" t="s">
        <v>350</v>
      </c>
      <c r="M161" s="829" t="s">
        <v>370</v>
      </c>
      <c r="N161" s="829"/>
      <c r="O161" s="829"/>
      <c r="P161" s="829"/>
      <c r="Q161" s="829"/>
      <c r="R161" s="829"/>
      <c r="S161" s="829"/>
      <c r="T161" s="829"/>
      <c r="U161" s="829"/>
      <c r="V161" s="829"/>
      <c r="W161" s="829"/>
      <c r="X161" s="829"/>
      <c r="Y161" s="829"/>
      <c r="Z161" s="829"/>
      <c r="AA161" s="829"/>
      <c r="AB161" s="829"/>
      <c r="AC161" s="829"/>
      <c r="AD161" s="7"/>
      <c r="AE161" s="8"/>
      <c r="AF161" s="8"/>
      <c r="AG161" s="9"/>
      <c r="AH161" s="167"/>
      <c r="AI161" s="168"/>
    </row>
    <row r="162" spans="2:35" ht="14.25" customHeight="1" x14ac:dyDescent="0.15">
      <c r="B162" s="157"/>
      <c r="D162" s="526"/>
      <c r="E162" s="133"/>
      <c r="F162" s="488"/>
      <c r="G162" s="488"/>
      <c r="H162" s="488"/>
      <c r="I162" s="488"/>
      <c r="J162" s="488"/>
      <c r="K162" s="488"/>
      <c r="L162" s="812"/>
      <c r="M162" s="829"/>
      <c r="N162" s="829"/>
      <c r="O162" s="829"/>
      <c r="P162" s="829"/>
      <c r="Q162" s="829"/>
      <c r="R162" s="829"/>
      <c r="S162" s="829"/>
      <c r="T162" s="829"/>
      <c r="U162" s="829"/>
      <c r="V162" s="829"/>
      <c r="W162" s="829"/>
      <c r="X162" s="829"/>
      <c r="Y162" s="829"/>
      <c r="Z162" s="829"/>
      <c r="AA162" s="829"/>
      <c r="AB162" s="829"/>
      <c r="AC162" s="829"/>
      <c r="AD162" s="7"/>
      <c r="AE162" s="8"/>
      <c r="AF162" s="8"/>
      <c r="AG162" s="9"/>
      <c r="AH162" s="167"/>
      <c r="AI162" s="168"/>
    </row>
    <row r="163" spans="2:35" ht="14.25" customHeight="1" x14ac:dyDescent="0.15">
      <c r="B163" s="157"/>
      <c r="D163" s="526"/>
      <c r="E163" s="133"/>
      <c r="F163" s="488"/>
      <c r="G163" s="488"/>
      <c r="H163" s="488"/>
      <c r="I163" s="488"/>
      <c r="J163" s="488"/>
      <c r="K163" s="488"/>
      <c r="L163" s="812" t="s">
        <v>350</v>
      </c>
      <c r="M163" s="829" t="s">
        <v>373</v>
      </c>
      <c r="N163" s="829"/>
      <c r="O163" s="829"/>
      <c r="P163" s="829"/>
      <c r="Q163" s="829"/>
      <c r="R163" s="829"/>
      <c r="S163" s="829"/>
      <c r="T163" s="829"/>
      <c r="U163" s="829"/>
      <c r="V163" s="829"/>
      <c r="W163" s="829"/>
      <c r="X163" s="829"/>
      <c r="Y163" s="829"/>
      <c r="Z163" s="829"/>
      <c r="AA163" s="829"/>
      <c r="AB163" s="829"/>
      <c r="AC163" s="829"/>
      <c r="AD163" s="7"/>
      <c r="AE163" s="8"/>
      <c r="AF163" s="8"/>
      <c r="AG163" s="9"/>
      <c r="AH163" s="167"/>
      <c r="AI163" s="168"/>
    </row>
    <row r="164" spans="2:35" ht="14.25" customHeight="1" x14ac:dyDescent="0.15">
      <c r="B164" s="157"/>
      <c r="D164" s="526"/>
      <c r="E164" s="133"/>
      <c r="F164" s="488"/>
      <c r="G164" s="488"/>
      <c r="H164" s="488"/>
      <c r="I164" s="488"/>
      <c r="J164" s="488"/>
      <c r="K164" s="488"/>
      <c r="L164" s="812"/>
      <c r="M164" s="829"/>
      <c r="N164" s="829"/>
      <c r="O164" s="829"/>
      <c r="P164" s="829"/>
      <c r="Q164" s="829"/>
      <c r="R164" s="829"/>
      <c r="S164" s="829"/>
      <c r="T164" s="829"/>
      <c r="U164" s="829"/>
      <c r="V164" s="829"/>
      <c r="W164" s="829"/>
      <c r="X164" s="829"/>
      <c r="Y164" s="829"/>
      <c r="Z164" s="829"/>
      <c r="AA164" s="829"/>
      <c r="AB164" s="829"/>
      <c r="AC164" s="829"/>
      <c r="AD164" s="7"/>
      <c r="AE164" s="8"/>
      <c r="AF164" s="8"/>
      <c r="AG164" s="9"/>
      <c r="AH164" s="167"/>
      <c r="AI164" s="168"/>
    </row>
    <row r="165" spans="2:35" ht="14.25" customHeight="1" x14ac:dyDescent="0.15">
      <c r="B165" s="157"/>
      <c r="D165" s="526"/>
      <c r="E165" s="133"/>
      <c r="F165" s="488"/>
      <c r="G165" s="488"/>
      <c r="H165" s="488"/>
      <c r="I165" s="488"/>
      <c r="J165" s="488"/>
      <c r="K165" s="488"/>
      <c r="L165" s="812"/>
      <c r="M165" s="829"/>
      <c r="N165" s="829"/>
      <c r="O165" s="829"/>
      <c r="P165" s="829"/>
      <c r="Q165" s="829"/>
      <c r="R165" s="829"/>
      <c r="S165" s="829"/>
      <c r="T165" s="829"/>
      <c r="U165" s="829"/>
      <c r="V165" s="829"/>
      <c r="W165" s="829"/>
      <c r="X165" s="829"/>
      <c r="Y165" s="829"/>
      <c r="Z165" s="829"/>
      <c r="AA165" s="829"/>
      <c r="AB165" s="829"/>
      <c r="AC165" s="829"/>
      <c r="AD165" s="7"/>
      <c r="AE165" s="8"/>
      <c r="AF165" s="8"/>
      <c r="AG165" s="9"/>
      <c r="AH165" s="167"/>
      <c r="AI165" s="168"/>
    </row>
    <row r="166" spans="2:35" ht="14.25" customHeight="1" x14ac:dyDescent="0.15">
      <c r="B166" s="157"/>
      <c r="D166" s="526"/>
      <c r="E166" s="133"/>
      <c r="F166" s="488"/>
      <c r="G166" s="488"/>
      <c r="H166" s="488"/>
      <c r="I166" s="488"/>
      <c r="J166" s="488"/>
      <c r="K166" s="488"/>
      <c r="L166" s="812"/>
      <c r="M166" s="829"/>
      <c r="N166" s="829"/>
      <c r="O166" s="829"/>
      <c r="P166" s="829"/>
      <c r="Q166" s="829"/>
      <c r="R166" s="829"/>
      <c r="S166" s="829"/>
      <c r="T166" s="829"/>
      <c r="U166" s="829"/>
      <c r="V166" s="829"/>
      <c r="W166" s="829"/>
      <c r="X166" s="829"/>
      <c r="Y166" s="829"/>
      <c r="Z166" s="829"/>
      <c r="AA166" s="829"/>
      <c r="AB166" s="829"/>
      <c r="AC166" s="829"/>
      <c r="AD166" s="7"/>
      <c r="AE166" s="8"/>
      <c r="AF166" s="8"/>
      <c r="AG166" s="9"/>
      <c r="AH166" s="167"/>
      <c r="AI166" s="168"/>
    </row>
    <row r="167" spans="2:35" ht="11.25" customHeight="1" x14ac:dyDescent="0.15">
      <c r="B167" s="157"/>
      <c r="D167" s="526"/>
      <c r="E167" s="133"/>
      <c r="F167" s="488"/>
      <c r="G167" s="488"/>
      <c r="H167" s="488"/>
      <c r="I167" s="488"/>
      <c r="J167" s="488"/>
      <c r="K167" s="488"/>
      <c r="L167" s="845" t="s">
        <v>134</v>
      </c>
      <c r="M167" s="845"/>
      <c r="N167" s="845"/>
      <c r="O167" s="845"/>
      <c r="P167" s="845"/>
      <c r="Q167" s="845"/>
      <c r="R167" s="845"/>
      <c r="S167" s="845"/>
      <c r="T167" s="845"/>
      <c r="U167" s="845"/>
      <c r="V167" s="845"/>
      <c r="W167" s="845"/>
      <c r="X167" s="845"/>
      <c r="Y167" s="845"/>
      <c r="Z167" s="845"/>
      <c r="AA167" s="845"/>
      <c r="AB167" s="845"/>
      <c r="AC167" s="845"/>
      <c r="AD167" s="7"/>
      <c r="AE167" s="8"/>
      <c r="AF167" s="8"/>
      <c r="AG167" s="9"/>
      <c r="AH167" s="167"/>
      <c r="AI167" s="168"/>
    </row>
    <row r="168" spans="2:35" ht="14.25" customHeight="1" x14ac:dyDescent="0.15">
      <c r="B168" s="157"/>
      <c r="D168" s="526"/>
      <c r="E168" s="133"/>
      <c r="F168" s="488"/>
      <c r="G168" s="488"/>
      <c r="H168" s="488"/>
      <c r="I168" s="488"/>
      <c r="J168" s="488"/>
      <c r="K168" s="488"/>
      <c r="L168" s="787" t="s">
        <v>350</v>
      </c>
      <c r="M168" s="829" t="s">
        <v>371</v>
      </c>
      <c r="N168" s="829"/>
      <c r="O168" s="829"/>
      <c r="P168" s="829"/>
      <c r="Q168" s="829"/>
      <c r="R168" s="829"/>
      <c r="S168" s="829"/>
      <c r="T168" s="829"/>
      <c r="U168" s="829"/>
      <c r="V168" s="829"/>
      <c r="W168" s="829"/>
      <c r="X168" s="829"/>
      <c r="Y168" s="829"/>
      <c r="Z168" s="829"/>
      <c r="AA168" s="829"/>
      <c r="AB168" s="829"/>
      <c r="AC168" s="829"/>
      <c r="AD168" s="7"/>
      <c r="AE168" s="8"/>
      <c r="AF168" s="8"/>
      <c r="AG168" s="9"/>
      <c r="AH168" s="167"/>
      <c r="AI168" s="168"/>
    </row>
    <row r="169" spans="2:35" ht="14.25" customHeight="1" x14ac:dyDescent="0.15">
      <c r="B169" s="157"/>
      <c r="D169" s="526"/>
      <c r="E169" s="133"/>
      <c r="F169" s="488"/>
      <c r="G169" s="488"/>
      <c r="H169" s="488"/>
      <c r="I169" s="488"/>
      <c r="J169" s="488"/>
      <c r="K169" s="488"/>
      <c r="L169" s="787"/>
      <c r="M169" s="829"/>
      <c r="N169" s="829"/>
      <c r="O169" s="829"/>
      <c r="P169" s="829"/>
      <c r="Q169" s="829"/>
      <c r="R169" s="829"/>
      <c r="S169" s="829"/>
      <c r="T169" s="829"/>
      <c r="U169" s="829"/>
      <c r="V169" s="829"/>
      <c r="W169" s="829"/>
      <c r="X169" s="829"/>
      <c r="Y169" s="829"/>
      <c r="Z169" s="829"/>
      <c r="AA169" s="829"/>
      <c r="AB169" s="829"/>
      <c r="AC169" s="829"/>
      <c r="AD169" s="7"/>
      <c r="AE169" s="8"/>
      <c r="AF169" s="8"/>
      <c r="AG169" s="9"/>
      <c r="AH169" s="167"/>
      <c r="AI169" s="168"/>
    </row>
    <row r="170" spans="2:35" ht="14.25" customHeight="1" x14ac:dyDescent="0.15">
      <c r="B170" s="157"/>
      <c r="D170" s="526"/>
      <c r="E170" s="133"/>
      <c r="F170" s="488"/>
      <c r="G170" s="488"/>
      <c r="H170" s="488"/>
      <c r="I170" s="488"/>
      <c r="J170" s="488"/>
      <c r="K170" s="488"/>
      <c r="L170" s="787" t="s">
        <v>350</v>
      </c>
      <c r="M170" s="829" t="s">
        <v>372</v>
      </c>
      <c r="N170" s="829"/>
      <c r="O170" s="829"/>
      <c r="P170" s="829"/>
      <c r="Q170" s="829"/>
      <c r="R170" s="829"/>
      <c r="S170" s="829"/>
      <c r="T170" s="829"/>
      <c r="U170" s="829"/>
      <c r="V170" s="829"/>
      <c r="W170" s="829"/>
      <c r="X170" s="829"/>
      <c r="Y170" s="829"/>
      <c r="Z170" s="829"/>
      <c r="AA170" s="829"/>
      <c r="AB170" s="829"/>
      <c r="AC170" s="829"/>
      <c r="AD170" s="7"/>
      <c r="AE170" s="8"/>
      <c r="AF170" s="8"/>
      <c r="AG170" s="9"/>
      <c r="AH170" s="167"/>
      <c r="AI170" s="168"/>
    </row>
    <row r="171" spans="2:35" ht="14.25" customHeight="1" x14ac:dyDescent="0.15">
      <c r="B171" s="157"/>
      <c r="D171" s="526"/>
      <c r="E171" s="133"/>
      <c r="F171" s="488"/>
      <c r="G171" s="488"/>
      <c r="H171" s="488"/>
      <c r="I171" s="488"/>
      <c r="J171" s="488"/>
      <c r="K171" s="488"/>
      <c r="L171" s="787"/>
      <c r="M171" s="829"/>
      <c r="N171" s="829"/>
      <c r="O171" s="829"/>
      <c r="P171" s="829"/>
      <c r="Q171" s="829"/>
      <c r="R171" s="829"/>
      <c r="S171" s="829"/>
      <c r="T171" s="829"/>
      <c r="U171" s="829"/>
      <c r="V171" s="829"/>
      <c r="W171" s="829"/>
      <c r="X171" s="829"/>
      <c r="Y171" s="829"/>
      <c r="Z171" s="829"/>
      <c r="AA171" s="829"/>
      <c r="AB171" s="829"/>
      <c r="AC171" s="829"/>
      <c r="AD171" s="7"/>
      <c r="AE171" s="8"/>
      <c r="AF171" s="8"/>
      <c r="AG171" s="9"/>
      <c r="AH171" s="167"/>
      <c r="AI171" s="168"/>
    </row>
    <row r="172" spans="2:35" ht="14.25" customHeight="1" x14ac:dyDescent="0.15">
      <c r="B172" s="157"/>
      <c r="D172" s="526"/>
      <c r="E172" s="133"/>
      <c r="F172" s="488"/>
      <c r="G172" s="488"/>
      <c r="H172" s="488"/>
      <c r="I172" s="488"/>
      <c r="J172" s="488"/>
      <c r="K172" s="488"/>
      <c r="L172" s="787" t="s">
        <v>350</v>
      </c>
      <c r="M172" s="829" t="s">
        <v>374</v>
      </c>
      <c r="N172" s="829"/>
      <c r="O172" s="829"/>
      <c r="P172" s="829"/>
      <c r="Q172" s="829"/>
      <c r="R172" s="829"/>
      <c r="S172" s="829"/>
      <c r="T172" s="829"/>
      <c r="U172" s="829"/>
      <c r="V172" s="829"/>
      <c r="W172" s="829"/>
      <c r="X172" s="829"/>
      <c r="Y172" s="829"/>
      <c r="Z172" s="829"/>
      <c r="AA172" s="829"/>
      <c r="AB172" s="829"/>
      <c r="AC172" s="829"/>
      <c r="AD172" s="7"/>
      <c r="AE172" s="8"/>
      <c r="AF172" s="8"/>
      <c r="AG172" s="9"/>
      <c r="AH172" s="167"/>
      <c r="AI172" s="168"/>
    </row>
    <row r="173" spans="2:35" ht="14.25" customHeight="1" x14ac:dyDescent="0.15">
      <c r="B173" s="157"/>
      <c r="D173" s="526"/>
      <c r="E173" s="133"/>
      <c r="F173" s="488"/>
      <c r="G173" s="488"/>
      <c r="H173" s="488"/>
      <c r="I173" s="488"/>
      <c r="J173" s="488"/>
      <c r="K173" s="488"/>
      <c r="L173" s="787"/>
      <c r="M173" s="829"/>
      <c r="N173" s="829"/>
      <c r="O173" s="829"/>
      <c r="P173" s="829"/>
      <c r="Q173" s="829"/>
      <c r="R173" s="829"/>
      <c r="S173" s="829"/>
      <c r="T173" s="829"/>
      <c r="U173" s="829"/>
      <c r="V173" s="829"/>
      <c r="W173" s="829"/>
      <c r="X173" s="829"/>
      <c r="Y173" s="829"/>
      <c r="Z173" s="829"/>
      <c r="AA173" s="829"/>
      <c r="AB173" s="829"/>
      <c r="AC173" s="829"/>
      <c r="AD173" s="7"/>
      <c r="AE173" s="8"/>
      <c r="AF173" s="8"/>
      <c r="AG173" s="9"/>
      <c r="AH173" s="167"/>
      <c r="AI173" s="168"/>
    </row>
    <row r="174" spans="2:35" ht="14.25" customHeight="1" x14ac:dyDescent="0.15">
      <c r="B174" s="297"/>
      <c r="C174" s="97"/>
      <c r="D174" s="343"/>
      <c r="E174" s="321"/>
      <c r="F174" s="322"/>
      <c r="G174" s="322"/>
      <c r="H174" s="322"/>
      <c r="I174" s="322"/>
      <c r="J174" s="322"/>
      <c r="K174" s="322"/>
      <c r="L174" s="387" t="s">
        <v>350</v>
      </c>
      <c r="M174" s="97" t="s">
        <v>132</v>
      </c>
      <c r="N174" s="97"/>
      <c r="O174" s="98"/>
      <c r="P174" s="98"/>
      <c r="Q174" s="98"/>
      <c r="R174" s="93"/>
      <c r="S174" s="99"/>
      <c r="T174" s="93"/>
      <c r="U174" s="93"/>
      <c r="V174" s="93"/>
      <c r="W174" s="98"/>
      <c r="X174" s="93"/>
      <c r="Y174" s="98"/>
      <c r="Z174" s="100"/>
      <c r="AA174" s="100"/>
      <c r="AB174" s="93"/>
      <c r="AC174" s="101"/>
      <c r="AD174" s="14"/>
      <c r="AE174" s="15"/>
      <c r="AF174" s="15"/>
      <c r="AG174" s="16"/>
      <c r="AH174" s="169"/>
      <c r="AI174" s="170"/>
    </row>
    <row r="175" spans="2:35" ht="20.100000000000001" customHeight="1" x14ac:dyDescent="0.15">
      <c r="B175" s="691" t="s">
        <v>128</v>
      </c>
      <c r="C175" s="626"/>
      <c r="D175" s="692"/>
      <c r="E175" s="823" t="s">
        <v>264</v>
      </c>
      <c r="F175" s="824"/>
      <c r="G175" s="824"/>
      <c r="H175" s="824"/>
      <c r="I175" s="824"/>
      <c r="J175" s="824"/>
      <c r="K175" s="824"/>
      <c r="L175" s="824"/>
      <c r="M175" s="824"/>
      <c r="N175" s="824"/>
      <c r="O175" s="824"/>
      <c r="P175" s="824"/>
      <c r="Q175" s="824"/>
      <c r="R175" s="824"/>
      <c r="S175" s="824"/>
      <c r="T175" s="824"/>
      <c r="U175" s="824"/>
      <c r="V175" s="824"/>
      <c r="W175" s="824"/>
      <c r="X175" s="824"/>
      <c r="Y175" s="824"/>
      <c r="Z175" s="824"/>
      <c r="AA175" s="824"/>
      <c r="AB175" s="824"/>
      <c r="AC175" s="824"/>
      <c r="AD175" s="824"/>
      <c r="AE175" s="824"/>
      <c r="AF175" s="824"/>
      <c r="AG175" s="825"/>
      <c r="AH175" s="299"/>
      <c r="AI175" s="300"/>
    </row>
    <row r="176" spans="2:35" ht="17.25" customHeight="1" x14ac:dyDescent="0.15">
      <c r="B176" s="691"/>
      <c r="C176" s="626"/>
      <c r="D176" s="692"/>
      <c r="E176" s="709" t="s">
        <v>603</v>
      </c>
      <c r="F176" s="651"/>
      <c r="G176" s="651"/>
      <c r="H176" s="651"/>
      <c r="I176" s="651"/>
      <c r="J176" s="651"/>
      <c r="K176" s="710"/>
      <c r="L176" s="19" t="s">
        <v>28</v>
      </c>
      <c r="M176" s="491" t="s">
        <v>599</v>
      </c>
      <c r="N176" s="305"/>
      <c r="O176" s="492"/>
      <c r="P176" s="492"/>
      <c r="Q176" s="492"/>
      <c r="R176" s="492"/>
      <c r="S176" s="492"/>
      <c r="T176" s="372"/>
      <c r="U176" s="372"/>
      <c r="V176" s="372"/>
      <c r="W176" s="372"/>
      <c r="X176" s="372"/>
      <c r="Y176" s="372"/>
      <c r="Z176" s="372"/>
      <c r="AA176" s="372"/>
      <c r="AB176" s="372"/>
      <c r="AC176" s="61"/>
      <c r="AD176" s="7" t="s">
        <v>76</v>
      </c>
      <c r="AE176" s="8" t="s">
        <v>265</v>
      </c>
      <c r="AF176" s="8"/>
      <c r="AG176" s="9"/>
      <c r="AH176" s="274"/>
      <c r="AI176" s="275"/>
    </row>
    <row r="177" spans="2:35" ht="17.25" customHeight="1" x14ac:dyDescent="0.15">
      <c r="B177" s="691"/>
      <c r="C177" s="626"/>
      <c r="D177" s="692"/>
      <c r="E177" s="896"/>
      <c r="F177" s="667"/>
      <c r="G177" s="667"/>
      <c r="H177" s="667"/>
      <c r="I177" s="667"/>
      <c r="J177" s="667"/>
      <c r="K177" s="668"/>
      <c r="L177" s="513"/>
      <c r="M177" s="513"/>
      <c r="N177" s="60"/>
      <c r="O177" s="527"/>
      <c r="P177" s="527"/>
      <c r="Q177" s="527"/>
      <c r="R177" s="527"/>
      <c r="S177" s="527"/>
      <c r="T177" s="527"/>
      <c r="U177" s="527"/>
      <c r="V177" s="527"/>
      <c r="W177" s="527"/>
      <c r="X177" s="527"/>
      <c r="Y177" s="527"/>
      <c r="Z177" s="527"/>
      <c r="AA177" s="527"/>
      <c r="AB177" s="527"/>
      <c r="AC177" s="61"/>
      <c r="AD177" s="7" t="s">
        <v>76</v>
      </c>
      <c r="AE177" s="8" t="s">
        <v>143</v>
      </c>
      <c r="AF177" s="8"/>
      <c r="AG177" s="9"/>
      <c r="AH177" s="274"/>
      <c r="AI177" s="275"/>
    </row>
    <row r="178" spans="2:35" ht="17.25" customHeight="1" x14ac:dyDescent="0.15">
      <c r="B178" s="691"/>
      <c r="C178" s="626"/>
      <c r="D178" s="692"/>
      <c r="E178" s="121" t="s">
        <v>139</v>
      </c>
      <c r="F178" s="123"/>
      <c r="G178" s="123"/>
      <c r="H178" s="123"/>
      <c r="I178" s="123"/>
      <c r="J178" s="123"/>
      <c r="K178" s="96"/>
      <c r="L178" s="334" t="s">
        <v>78</v>
      </c>
      <c r="M178" s="96" t="s">
        <v>129</v>
      </c>
      <c r="N178" s="276"/>
      <c r="O178" s="276"/>
      <c r="P178" s="276"/>
      <c r="Q178" s="276"/>
      <c r="R178" s="278"/>
      <c r="S178" s="277"/>
      <c r="T178" s="278"/>
      <c r="U178" s="278"/>
      <c r="V178" s="278"/>
      <c r="W178" s="276"/>
      <c r="X178" s="278"/>
      <c r="Y178" s="277"/>
      <c r="Z178" s="278"/>
      <c r="AA178" s="278"/>
      <c r="AB178" s="278"/>
      <c r="AC178" s="347"/>
      <c r="AD178" s="7" t="s">
        <v>76</v>
      </c>
      <c r="AE178" s="8" t="s">
        <v>144</v>
      </c>
      <c r="AF178" s="8"/>
      <c r="AG178" s="9"/>
      <c r="AH178" s="274"/>
      <c r="AI178" s="275"/>
    </row>
    <row r="179" spans="2:35" ht="17.25" customHeight="1" x14ac:dyDescent="0.15">
      <c r="B179" s="691"/>
      <c r="C179" s="626"/>
      <c r="D179" s="692"/>
      <c r="E179" s="127" t="s">
        <v>266</v>
      </c>
      <c r="F179" s="128"/>
      <c r="G179" s="128"/>
      <c r="H179" s="128"/>
      <c r="I179" s="128"/>
      <c r="J179" s="128"/>
      <c r="L179" s="308"/>
      <c r="M179" s="528" t="s">
        <v>76</v>
      </c>
      <c r="N179" s="770" t="s">
        <v>267</v>
      </c>
      <c r="O179" s="770"/>
      <c r="P179" s="770"/>
      <c r="Q179" s="770"/>
      <c r="R179" s="770"/>
      <c r="S179" s="770"/>
      <c r="T179" s="770"/>
      <c r="U179" s="770"/>
      <c r="V179" s="770"/>
      <c r="W179" s="770"/>
      <c r="X179" s="770"/>
      <c r="Y179" s="770"/>
      <c r="Z179" s="770"/>
      <c r="AA179" s="770"/>
      <c r="AB179" s="770"/>
      <c r="AC179" s="771"/>
      <c r="AD179" s="7" t="s">
        <v>76</v>
      </c>
      <c r="AE179" s="8" t="s">
        <v>49</v>
      </c>
      <c r="AF179" s="8"/>
      <c r="AG179" s="9"/>
      <c r="AH179" s="274"/>
      <c r="AI179" s="275"/>
    </row>
    <row r="180" spans="2:35" ht="17.25" customHeight="1" x14ac:dyDescent="0.15">
      <c r="B180" s="157"/>
      <c r="D180" s="279"/>
      <c r="E180" s="127"/>
      <c r="F180" s="128"/>
      <c r="G180" s="128"/>
      <c r="H180" s="128"/>
      <c r="I180" s="128"/>
      <c r="J180" s="128"/>
      <c r="L180" s="308"/>
      <c r="M180" s="59"/>
      <c r="N180" s="770"/>
      <c r="O180" s="770"/>
      <c r="P180" s="770"/>
      <c r="Q180" s="770"/>
      <c r="R180" s="770"/>
      <c r="S180" s="770"/>
      <c r="T180" s="770"/>
      <c r="U180" s="770"/>
      <c r="V180" s="770"/>
      <c r="W180" s="770"/>
      <c r="X180" s="770"/>
      <c r="Y180" s="770"/>
      <c r="Z180" s="770"/>
      <c r="AA180" s="770"/>
      <c r="AB180" s="770"/>
      <c r="AC180" s="771"/>
      <c r="AD180" s="7" t="s">
        <v>76</v>
      </c>
      <c r="AE180" s="8"/>
      <c r="AF180" s="8"/>
      <c r="AG180" s="9"/>
      <c r="AH180" s="274"/>
      <c r="AI180" s="275"/>
    </row>
    <row r="181" spans="2:35" ht="17.25" customHeight="1" x14ac:dyDescent="0.15">
      <c r="B181" s="157"/>
      <c r="D181" s="279"/>
      <c r="E181" s="127"/>
      <c r="F181" s="128"/>
      <c r="G181" s="128"/>
      <c r="H181" s="128"/>
      <c r="I181" s="128"/>
      <c r="J181" s="128"/>
      <c r="L181" s="308"/>
      <c r="M181" s="59"/>
      <c r="N181" s="325" t="s">
        <v>268</v>
      </c>
      <c r="O181" s="48" t="s">
        <v>269</v>
      </c>
      <c r="P181" s="280"/>
      <c r="Q181" s="280"/>
      <c r="R181" s="281"/>
      <c r="S181" s="282"/>
      <c r="T181" s="281"/>
      <c r="U181" s="281"/>
      <c r="V181" s="281"/>
      <c r="W181" s="280"/>
      <c r="X181" s="281"/>
      <c r="Y181" s="280"/>
      <c r="Z181" s="283"/>
      <c r="AA181" s="283"/>
      <c r="AB181" s="281"/>
      <c r="AC181" s="351"/>
      <c r="AD181" s="7"/>
      <c r="AE181" s="8"/>
      <c r="AF181" s="8"/>
      <c r="AG181" s="9"/>
      <c r="AH181" s="274"/>
      <c r="AI181" s="275"/>
    </row>
    <row r="182" spans="2:35" ht="17.25" customHeight="1" x14ac:dyDescent="0.15">
      <c r="B182" s="157"/>
      <c r="D182" s="279"/>
      <c r="E182" s="127"/>
      <c r="F182" s="128"/>
      <c r="G182" s="128"/>
      <c r="H182" s="128"/>
      <c r="I182" s="128"/>
      <c r="J182" s="128"/>
      <c r="L182" s="308"/>
      <c r="M182" s="59"/>
      <c r="N182" s="284" t="s">
        <v>270</v>
      </c>
      <c r="O182" s="285" t="s">
        <v>271</v>
      </c>
      <c r="P182" s="286"/>
      <c r="Q182" s="286"/>
      <c r="R182" s="287"/>
      <c r="S182" s="288"/>
      <c r="T182" s="287"/>
      <c r="U182" s="287"/>
      <c r="V182" s="287"/>
      <c r="W182" s="286"/>
      <c r="X182" s="287"/>
      <c r="Y182" s="286"/>
      <c r="Z182" s="289"/>
      <c r="AA182" s="289"/>
      <c r="AB182" s="287"/>
      <c r="AC182" s="352"/>
      <c r="AD182" s="7"/>
      <c r="AE182" s="8"/>
      <c r="AF182" s="8"/>
      <c r="AG182" s="9"/>
      <c r="AH182" s="274"/>
      <c r="AI182" s="275"/>
    </row>
    <row r="183" spans="2:35" ht="17.25" customHeight="1" x14ac:dyDescent="0.15">
      <c r="B183" s="157"/>
      <c r="D183" s="279"/>
      <c r="E183" s="127"/>
      <c r="F183" s="128"/>
      <c r="G183" s="128"/>
      <c r="H183" s="128"/>
      <c r="I183" s="128"/>
      <c r="J183" s="128"/>
      <c r="L183" s="102"/>
      <c r="M183" s="290"/>
      <c r="N183" s="326" t="s">
        <v>272</v>
      </c>
      <c r="O183" s="34" t="s">
        <v>273</v>
      </c>
      <c r="P183" s="103"/>
      <c r="Q183" s="103"/>
      <c r="R183" s="91"/>
      <c r="S183" s="104"/>
      <c r="T183" s="91"/>
      <c r="U183" s="91"/>
      <c r="V183" s="91"/>
      <c r="W183" s="103"/>
      <c r="X183" s="91"/>
      <c r="Y183" s="103"/>
      <c r="Z183" s="105"/>
      <c r="AA183" s="105"/>
      <c r="AB183" s="91"/>
      <c r="AC183" s="348"/>
      <c r="AD183" s="7"/>
      <c r="AE183" s="8"/>
      <c r="AF183" s="8"/>
      <c r="AG183" s="9"/>
      <c r="AH183" s="274"/>
      <c r="AI183" s="275"/>
    </row>
    <row r="184" spans="2:35" ht="17.25" customHeight="1" x14ac:dyDescent="0.15">
      <c r="B184" s="157"/>
      <c r="D184" s="279"/>
      <c r="E184" s="127"/>
      <c r="F184" s="128"/>
      <c r="G184" s="128"/>
      <c r="H184" s="128"/>
      <c r="I184" s="128"/>
      <c r="J184" s="128"/>
      <c r="L184" s="106" t="s">
        <v>78</v>
      </c>
      <c r="M184" s="1" t="s">
        <v>130</v>
      </c>
      <c r="O184" s="499"/>
      <c r="P184" s="499"/>
      <c r="Q184" s="499"/>
      <c r="R184" s="89"/>
      <c r="S184" s="500"/>
      <c r="T184" s="89"/>
      <c r="U184" s="89"/>
      <c r="V184" s="89"/>
      <c r="W184" s="499"/>
      <c r="X184" s="89"/>
      <c r="Y184" s="499"/>
      <c r="Z184" s="519"/>
      <c r="AA184" s="519"/>
      <c r="AB184" s="89"/>
      <c r="AC184" s="76"/>
      <c r="AD184" s="7"/>
      <c r="AE184" s="8"/>
      <c r="AF184" s="8"/>
      <c r="AG184" s="9"/>
      <c r="AH184" s="274"/>
      <c r="AI184" s="275"/>
    </row>
    <row r="185" spans="2:35" ht="17.25" customHeight="1" x14ac:dyDescent="0.15">
      <c r="B185" s="157"/>
      <c r="D185" s="279"/>
      <c r="E185" s="127"/>
      <c r="F185" s="128"/>
      <c r="G185" s="128"/>
      <c r="H185" s="128"/>
      <c r="I185" s="128"/>
      <c r="J185" s="128"/>
      <c r="L185" s="318"/>
      <c r="M185" s="766" t="s">
        <v>76</v>
      </c>
      <c r="N185" s="768" t="s">
        <v>274</v>
      </c>
      <c r="O185" s="768"/>
      <c r="P185" s="768"/>
      <c r="Q185" s="768"/>
      <c r="R185" s="768"/>
      <c r="S185" s="768"/>
      <c r="T185" s="768"/>
      <c r="U185" s="768"/>
      <c r="V185" s="768"/>
      <c r="W185" s="768"/>
      <c r="X185" s="768"/>
      <c r="Y185" s="768"/>
      <c r="Z185" s="768"/>
      <c r="AA185" s="768"/>
      <c r="AB185" s="768"/>
      <c r="AC185" s="769"/>
      <c r="AD185" s="7"/>
      <c r="AE185" s="8"/>
      <c r="AF185" s="8"/>
      <c r="AG185" s="9"/>
      <c r="AH185" s="274"/>
      <c r="AI185" s="275"/>
    </row>
    <row r="186" spans="2:35" ht="17.25" customHeight="1" x14ac:dyDescent="0.15">
      <c r="B186" s="157"/>
      <c r="D186" s="279"/>
      <c r="E186" s="127"/>
      <c r="F186" s="128"/>
      <c r="G186" s="128"/>
      <c r="H186" s="128"/>
      <c r="I186" s="128"/>
      <c r="J186" s="128"/>
      <c r="K186" s="529"/>
      <c r="L186" s="318"/>
      <c r="M186" s="767"/>
      <c r="N186" s="770"/>
      <c r="O186" s="770"/>
      <c r="P186" s="770"/>
      <c r="Q186" s="770"/>
      <c r="R186" s="770"/>
      <c r="S186" s="770"/>
      <c r="T186" s="770"/>
      <c r="U186" s="770"/>
      <c r="V186" s="770"/>
      <c r="W186" s="770"/>
      <c r="X186" s="770"/>
      <c r="Y186" s="770"/>
      <c r="Z186" s="770"/>
      <c r="AA186" s="770"/>
      <c r="AB186" s="770"/>
      <c r="AC186" s="771"/>
      <c r="AD186" s="7"/>
      <c r="AE186" s="8"/>
      <c r="AF186" s="8"/>
      <c r="AG186" s="9"/>
      <c r="AH186" s="274"/>
      <c r="AI186" s="275"/>
    </row>
    <row r="187" spans="2:35" ht="17.25" customHeight="1" x14ac:dyDescent="0.15">
      <c r="B187" s="157"/>
      <c r="D187" s="279"/>
      <c r="E187" s="127"/>
      <c r="F187" s="128"/>
      <c r="G187" s="128"/>
      <c r="H187" s="128"/>
      <c r="I187" s="128"/>
      <c r="J187" s="128"/>
      <c r="L187" s="318"/>
      <c r="M187" s="291"/>
      <c r="N187" s="292" t="s">
        <v>275</v>
      </c>
      <c r="O187" s="94"/>
      <c r="P187" s="291"/>
      <c r="Q187" s="521"/>
      <c r="R187" s="517"/>
      <c r="S187" s="517"/>
      <c r="T187" s="517"/>
      <c r="U187" s="517"/>
      <c r="V187" s="517"/>
      <c r="W187" s="517"/>
      <c r="X187" s="517"/>
      <c r="Y187" s="517"/>
      <c r="Z187" s="517"/>
      <c r="AA187" s="517"/>
      <c r="AB187" s="517"/>
      <c r="AC187" s="349"/>
      <c r="AD187" s="7"/>
      <c r="AE187" s="8"/>
      <c r="AF187" s="8"/>
      <c r="AG187" s="9"/>
      <c r="AH187" s="274"/>
      <c r="AI187" s="275"/>
    </row>
    <row r="188" spans="2:35" ht="17.25" customHeight="1" x14ac:dyDescent="0.15">
      <c r="B188" s="157"/>
      <c r="D188" s="279"/>
      <c r="E188" s="127"/>
      <c r="F188" s="128"/>
      <c r="G188" s="128"/>
      <c r="H188" s="128"/>
      <c r="I188" s="128"/>
      <c r="J188" s="128"/>
      <c r="L188" s="107"/>
      <c r="M188" s="803" t="s">
        <v>276</v>
      </c>
      <c r="N188" s="788" t="s">
        <v>76</v>
      </c>
      <c r="O188" s="820" t="s">
        <v>277</v>
      </c>
      <c r="P188" s="821"/>
      <c r="Q188" s="821"/>
      <c r="R188" s="821"/>
      <c r="S188" s="821"/>
      <c r="T188" s="821"/>
      <c r="U188" s="821"/>
      <c r="V188" s="821"/>
      <c r="W188" s="821"/>
      <c r="X188" s="821"/>
      <c r="Y188" s="821"/>
      <c r="Z188" s="821"/>
      <c r="AA188" s="821"/>
      <c r="AB188" s="821"/>
      <c r="AC188" s="822"/>
      <c r="AD188" s="7"/>
      <c r="AE188" s="8"/>
      <c r="AF188" s="8"/>
      <c r="AG188" s="9"/>
      <c r="AH188" s="274"/>
      <c r="AI188" s="275"/>
    </row>
    <row r="189" spans="2:35" ht="17.25" customHeight="1" x14ac:dyDescent="0.15">
      <c r="B189" s="157"/>
      <c r="D189" s="279"/>
      <c r="E189" s="127"/>
      <c r="F189" s="128"/>
      <c r="G189" s="128"/>
      <c r="H189" s="128"/>
      <c r="I189" s="128"/>
      <c r="J189" s="128"/>
      <c r="L189" s="107"/>
      <c r="M189" s="803"/>
      <c r="N189" s="789"/>
      <c r="O189" s="820"/>
      <c r="P189" s="821"/>
      <c r="Q189" s="821"/>
      <c r="R189" s="821"/>
      <c r="S189" s="821"/>
      <c r="T189" s="821"/>
      <c r="U189" s="821"/>
      <c r="V189" s="821"/>
      <c r="W189" s="821"/>
      <c r="X189" s="821"/>
      <c r="Y189" s="821"/>
      <c r="Z189" s="821"/>
      <c r="AA189" s="821"/>
      <c r="AB189" s="821"/>
      <c r="AC189" s="822"/>
      <c r="AD189" s="7"/>
      <c r="AE189" s="8"/>
      <c r="AF189" s="8"/>
      <c r="AG189" s="9"/>
      <c r="AH189" s="274"/>
      <c r="AI189" s="275"/>
    </row>
    <row r="190" spans="2:35" ht="17.25" customHeight="1" x14ac:dyDescent="0.15">
      <c r="B190" s="157"/>
      <c r="D190" s="279"/>
      <c r="E190" s="127"/>
      <c r="F190" s="128"/>
      <c r="G190" s="128"/>
      <c r="H190" s="128"/>
      <c r="I190" s="128"/>
      <c r="J190" s="128"/>
      <c r="L190" s="107"/>
      <c r="M190" s="803"/>
      <c r="N190" s="788" t="s">
        <v>76</v>
      </c>
      <c r="O190" s="820" t="s">
        <v>278</v>
      </c>
      <c r="P190" s="821"/>
      <c r="Q190" s="821"/>
      <c r="R190" s="821"/>
      <c r="S190" s="821"/>
      <c r="T190" s="821"/>
      <c r="U190" s="821"/>
      <c r="V190" s="821"/>
      <c r="W190" s="821"/>
      <c r="X190" s="821"/>
      <c r="Y190" s="821"/>
      <c r="Z190" s="821"/>
      <c r="AA190" s="821"/>
      <c r="AB190" s="821"/>
      <c r="AC190" s="822"/>
      <c r="AD190" s="7"/>
      <c r="AE190" s="8"/>
      <c r="AF190" s="8"/>
      <c r="AG190" s="9"/>
      <c r="AH190" s="274"/>
      <c r="AI190" s="275"/>
    </row>
    <row r="191" spans="2:35" ht="17.25" customHeight="1" x14ac:dyDescent="0.15">
      <c r="B191" s="157"/>
      <c r="D191" s="279"/>
      <c r="E191" s="127"/>
      <c r="F191" s="128"/>
      <c r="G191" s="128"/>
      <c r="H191" s="128"/>
      <c r="I191" s="128"/>
      <c r="J191" s="128"/>
      <c r="L191" s="107"/>
      <c r="M191" s="803"/>
      <c r="N191" s="789"/>
      <c r="O191" s="820"/>
      <c r="P191" s="821"/>
      <c r="Q191" s="821"/>
      <c r="R191" s="821"/>
      <c r="S191" s="821"/>
      <c r="T191" s="821"/>
      <c r="U191" s="821"/>
      <c r="V191" s="821"/>
      <c r="W191" s="821"/>
      <c r="X191" s="821"/>
      <c r="Y191" s="821"/>
      <c r="Z191" s="821"/>
      <c r="AA191" s="821"/>
      <c r="AB191" s="821"/>
      <c r="AC191" s="822"/>
      <c r="AD191" s="7"/>
      <c r="AE191" s="8"/>
      <c r="AF191" s="8"/>
      <c r="AG191" s="9"/>
      <c r="AH191" s="274"/>
      <c r="AI191" s="275"/>
    </row>
    <row r="192" spans="2:35" ht="17.25" customHeight="1" x14ac:dyDescent="0.15">
      <c r="B192" s="157"/>
      <c r="D192" s="279"/>
      <c r="E192" s="127"/>
      <c r="F192" s="128"/>
      <c r="G192" s="128"/>
      <c r="H192" s="128"/>
      <c r="I192" s="128"/>
      <c r="J192" s="128"/>
      <c r="K192" s="529"/>
      <c r="L192" s="107"/>
      <c r="M192" s="803"/>
      <c r="N192" s="788" t="s">
        <v>76</v>
      </c>
      <c r="O192" s="820" t="s">
        <v>279</v>
      </c>
      <c r="P192" s="821"/>
      <c r="Q192" s="821"/>
      <c r="R192" s="821"/>
      <c r="S192" s="821"/>
      <c r="T192" s="821"/>
      <c r="U192" s="821"/>
      <c r="V192" s="821"/>
      <c r="W192" s="821"/>
      <c r="X192" s="821"/>
      <c r="Y192" s="821"/>
      <c r="Z192" s="821"/>
      <c r="AA192" s="821"/>
      <c r="AB192" s="821"/>
      <c r="AC192" s="822"/>
      <c r="AD192" s="7"/>
      <c r="AE192" s="8"/>
      <c r="AF192" s="8"/>
      <c r="AG192" s="9"/>
      <c r="AH192" s="274"/>
      <c r="AI192" s="275"/>
    </row>
    <row r="193" spans="2:35" ht="17.25" customHeight="1" x14ac:dyDescent="0.15">
      <c r="B193" s="157"/>
      <c r="D193" s="279"/>
      <c r="E193" s="127"/>
      <c r="F193" s="128"/>
      <c r="G193" s="128"/>
      <c r="H193" s="128"/>
      <c r="I193" s="128"/>
      <c r="J193" s="128"/>
      <c r="L193" s="107"/>
      <c r="M193" s="804"/>
      <c r="N193" s="789"/>
      <c r="O193" s="820"/>
      <c r="P193" s="821"/>
      <c r="Q193" s="821"/>
      <c r="R193" s="821"/>
      <c r="S193" s="821"/>
      <c r="T193" s="821"/>
      <c r="U193" s="821"/>
      <c r="V193" s="821"/>
      <c r="W193" s="821"/>
      <c r="X193" s="821"/>
      <c r="Y193" s="821"/>
      <c r="Z193" s="821"/>
      <c r="AA193" s="821"/>
      <c r="AB193" s="821"/>
      <c r="AC193" s="822"/>
      <c r="AD193" s="7"/>
      <c r="AE193" s="8"/>
      <c r="AF193" s="8"/>
      <c r="AG193" s="9"/>
      <c r="AH193" s="274"/>
      <c r="AI193" s="275"/>
    </row>
    <row r="194" spans="2:35" ht="17.25" customHeight="1" x14ac:dyDescent="0.15">
      <c r="B194" s="157"/>
      <c r="D194" s="279"/>
      <c r="E194" s="127"/>
      <c r="F194" s="128"/>
      <c r="G194" s="128"/>
      <c r="H194" s="128"/>
      <c r="I194" s="128"/>
      <c r="J194" s="128"/>
      <c r="L194" s="107"/>
      <c r="M194" s="788" t="s">
        <v>76</v>
      </c>
      <c r="N194" s="623" t="s">
        <v>280</v>
      </c>
      <c r="O194" s="624"/>
      <c r="P194" s="624"/>
      <c r="Q194" s="624"/>
      <c r="R194" s="624"/>
      <c r="S194" s="624"/>
      <c r="T194" s="624"/>
      <c r="U194" s="624"/>
      <c r="V194" s="624"/>
      <c r="W194" s="624"/>
      <c r="X194" s="624"/>
      <c r="Y194" s="624"/>
      <c r="Z194" s="624"/>
      <c r="AA194" s="624"/>
      <c r="AB194" s="624"/>
      <c r="AC194" s="665"/>
      <c r="AD194" s="7"/>
      <c r="AE194" s="8"/>
      <c r="AF194" s="8"/>
      <c r="AG194" s="9"/>
      <c r="AH194" s="274"/>
      <c r="AI194" s="275"/>
    </row>
    <row r="195" spans="2:35" ht="17.25" customHeight="1" x14ac:dyDescent="0.15">
      <c r="B195" s="157"/>
      <c r="D195" s="279"/>
      <c r="E195" s="127"/>
      <c r="F195" s="128"/>
      <c r="G195" s="128"/>
      <c r="H195" s="128"/>
      <c r="I195" s="128"/>
      <c r="J195" s="128"/>
      <c r="L195" s="107"/>
      <c r="M195" s="789"/>
      <c r="N195" s="625"/>
      <c r="O195" s="626"/>
      <c r="P195" s="626"/>
      <c r="Q195" s="626"/>
      <c r="R195" s="626"/>
      <c r="S195" s="626"/>
      <c r="T195" s="626"/>
      <c r="U195" s="626"/>
      <c r="V195" s="626"/>
      <c r="W195" s="626"/>
      <c r="X195" s="626"/>
      <c r="Y195" s="626"/>
      <c r="Z195" s="626"/>
      <c r="AA195" s="626"/>
      <c r="AB195" s="626"/>
      <c r="AC195" s="711"/>
      <c r="AD195" s="7"/>
      <c r="AE195" s="8"/>
      <c r="AF195" s="8"/>
      <c r="AG195" s="9"/>
      <c r="AH195" s="274"/>
      <c r="AI195" s="275"/>
    </row>
    <row r="196" spans="2:35" ht="17.25" customHeight="1" x14ac:dyDescent="0.15">
      <c r="B196" s="157"/>
      <c r="D196" s="279"/>
      <c r="E196" s="127"/>
      <c r="F196" s="128"/>
      <c r="G196" s="128"/>
      <c r="H196" s="128"/>
      <c r="I196" s="128"/>
      <c r="J196" s="128"/>
      <c r="L196" s="107"/>
      <c r="M196" s="789"/>
      <c r="N196" s="625"/>
      <c r="O196" s="626"/>
      <c r="P196" s="626"/>
      <c r="Q196" s="626"/>
      <c r="R196" s="626"/>
      <c r="S196" s="626"/>
      <c r="T196" s="626"/>
      <c r="U196" s="626"/>
      <c r="V196" s="626"/>
      <c r="W196" s="626"/>
      <c r="X196" s="626"/>
      <c r="Y196" s="626"/>
      <c r="Z196" s="626"/>
      <c r="AA196" s="626"/>
      <c r="AB196" s="626"/>
      <c r="AC196" s="711"/>
      <c r="AD196" s="7"/>
      <c r="AE196" s="8"/>
      <c r="AF196" s="8"/>
      <c r="AG196" s="9"/>
      <c r="AH196" s="274"/>
      <c r="AI196" s="275"/>
    </row>
    <row r="197" spans="2:35" ht="17.25" customHeight="1" x14ac:dyDescent="0.15">
      <c r="B197" s="157"/>
      <c r="D197" s="279"/>
      <c r="E197" s="127"/>
      <c r="F197" s="128"/>
      <c r="G197" s="128"/>
      <c r="H197" s="128"/>
      <c r="I197" s="128"/>
      <c r="J197" s="128"/>
      <c r="L197" s="107"/>
      <c r="M197" s="789"/>
      <c r="N197" s="625"/>
      <c r="O197" s="626"/>
      <c r="P197" s="626"/>
      <c r="Q197" s="626"/>
      <c r="R197" s="626"/>
      <c r="S197" s="626"/>
      <c r="T197" s="626"/>
      <c r="U197" s="626"/>
      <c r="V197" s="626"/>
      <c r="W197" s="626"/>
      <c r="X197" s="626"/>
      <c r="Y197" s="626"/>
      <c r="Z197" s="626"/>
      <c r="AA197" s="626"/>
      <c r="AB197" s="626"/>
      <c r="AC197" s="711"/>
      <c r="AD197" s="7"/>
      <c r="AE197" s="8"/>
      <c r="AF197" s="8"/>
      <c r="AG197" s="9"/>
      <c r="AH197" s="274"/>
      <c r="AI197" s="275"/>
    </row>
    <row r="198" spans="2:35" ht="17.25" customHeight="1" x14ac:dyDescent="0.15">
      <c r="B198" s="157"/>
      <c r="D198" s="279"/>
      <c r="E198" s="127"/>
      <c r="F198" s="128"/>
      <c r="G198" s="128"/>
      <c r="H198" s="128"/>
      <c r="I198" s="128"/>
      <c r="J198" s="128"/>
      <c r="K198" s="529"/>
      <c r="L198" s="108"/>
      <c r="M198" s="790"/>
      <c r="N198" s="652"/>
      <c r="O198" s="653"/>
      <c r="P198" s="653"/>
      <c r="Q198" s="653"/>
      <c r="R198" s="653"/>
      <c r="S198" s="653"/>
      <c r="T198" s="653"/>
      <c r="U198" s="653"/>
      <c r="V198" s="653"/>
      <c r="W198" s="653"/>
      <c r="X198" s="653"/>
      <c r="Y198" s="653"/>
      <c r="Z198" s="653"/>
      <c r="AA198" s="653"/>
      <c r="AB198" s="653"/>
      <c r="AC198" s="679"/>
      <c r="AD198" s="7"/>
      <c r="AE198" s="8"/>
      <c r="AF198" s="8"/>
      <c r="AG198" s="9"/>
      <c r="AH198" s="274"/>
      <c r="AI198" s="275"/>
    </row>
    <row r="199" spans="2:35" ht="17.25" customHeight="1" x14ac:dyDescent="0.15">
      <c r="B199" s="157"/>
      <c r="D199" s="279"/>
      <c r="E199" s="316"/>
      <c r="F199" s="315"/>
      <c r="G199" s="315"/>
      <c r="H199" s="315"/>
      <c r="I199" s="315"/>
      <c r="J199" s="315"/>
      <c r="K199" s="97"/>
      <c r="L199" s="388" t="s">
        <v>30</v>
      </c>
      <c r="M199" s="111" t="s">
        <v>132</v>
      </c>
      <c r="N199" s="111"/>
      <c r="O199" s="293"/>
      <c r="P199" s="293"/>
      <c r="Q199" s="293"/>
      <c r="R199" s="294"/>
      <c r="S199" s="295"/>
      <c r="T199" s="294"/>
      <c r="U199" s="294"/>
      <c r="V199" s="294"/>
      <c r="W199" s="293"/>
      <c r="X199" s="294"/>
      <c r="Y199" s="293"/>
      <c r="Z199" s="296"/>
      <c r="AA199" s="296"/>
      <c r="AB199" s="294"/>
      <c r="AC199" s="350"/>
      <c r="AD199" s="7"/>
      <c r="AE199" s="8"/>
      <c r="AF199" s="8"/>
      <c r="AG199" s="9"/>
      <c r="AH199" s="274"/>
      <c r="AI199" s="275"/>
    </row>
    <row r="200" spans="2:35" ht="17.25" customHeight="1" x14ac:dyDescent="0.15">
      <c r="B200" s="157"/>
      <c r="D200" s="279"/>
      <c r="E200" s="121" t="s">
        <v>141</v>
      </c>
      <c r="F200" s="123"/>
      <c r="G200" s="123"/>
      <c r="H200" s="123"/>
      <c r="I200" s="123"/>
      <c r="J200" s="123"/>
      <c r="K200" s="96"/>
      <c r="L200" s="110" t="s">
        <v>78</v>
      </c>
      <c r="M200" s="1" t="s">
        <v>281</v>
      </c>
      <c r="N200" s="499"/>
      <c r="O200" s="499"/>
      <c r="P200" s="499"/>
      <c r="Q200" s="499"/>
      <c r="R200" s="89"/>
      <c r="S200" s="500"/>
      <c r="T200" s="89"/>
      <c r="U200" s="89"/>
      <c r="V200" s="89"/>
      <c r="W200" s="499"/>
      <c r="X200" s="89"/>
      <c r="Y200" s="500"/>
      <c r="Z200" s="89"/>
      <c r="AA200" s="89"/>
      <c r="AB200" s="89"/>
      <c r="AC200" s="76"/>
      <c r="AD200" s="7"/>
      <c r="AE200" s="8"/>
      <c r="AF200" s="8"/>
      <c r="AG200" s="9"/>
      <c r="AH200" s="274"/>
      <c r="AI200" s="275"/>
    </row>
    <row r="201" spans="2:35" ht="17.25" customHeight="1" x14ac:dyDescent="0.15">
      <c r="B201" s="157"/>
      <c r="D201" s="279"/>
      <c r="E201" s="127"/>
      <c r="F201" s="128"/>
      <c r="G201" s="128"/>
      <c r="H201" s="128"/>
      <c r="I201" s="128"/>
      <c r="J201" s="128"/>
      <c r="L201" s="308"/>
      <c r="M201" s="528" t="s">
        <v>76</v>
      </c>
      <c r="N201" s="770" t="s">
        <v>282</v>
      </c>
      <c r="O201" s="770"/>
      <c r="P201" s="770"/>
      <c r="Q201" s="770"/>
      <c r="R201" s="770"/>
      <c r="S201" s="770"/>
      <c r="T201" s="770"/>
      <c r="U201" s="770"/>
      <c r="V201" s="770"/>
      <c r="W201" s="770"/>
      <c r="X201" s="770"/>
      <c r="Y201" s="770"/>
      <c r="Z201" s="770"/>
      <c r="AA201" s="770"/>
      <c r="AB201" s="770"/>
      <c r="AC201" s="771"/>
      <c r="AD201" s="7"/>
      <c r="AE201" s="8"/>
      <c r="AF201" s="8"/>
      <c r="AG201" s="9"/>
      <c r="AH201" s="274"/>
      <c r="AI201" s="275"/>
    </row>
    <row r="202" spans="2:35" ht="17.25" customHeight="1" x14ac:dyDescent="0.15">
      <c r="B202" s="157"/>
      <c r="D202" s="279"/>
      <c r="E202" s="127"/>
      <c r="F202" s="128"/>
      <c r="G202" s="128"/>
      <c r="H202" s="128"/>
      <c r="I202" s="128"/>
      <c r="J202" s="128"/>
      <c r="L202" s="308"/>
      <c r="M202" s="59"/>
      <c r="N202" s="770"/>
      <c r="O202" s="770"/>
      <c r="P202" s="770"/>
      <c r="Q202" s="770"/>
      <c r="R202" s="770"/>
      <c r="S202" s="770"/>
      <c r="T202" s="770"/>
      <c r="U202" s="770"/>
      <c r="V202" s="770"/>
      <c r="W202" s="770"/>
      <c r="X202" s="770"/>
      <c r="Y202" s="770"/>
      <c r="Z202" s="770"/>
      <c r="AA202" s="770"/>
      <c r="AB202" s="770"/>
      <c r="AC202" s="771"/>
      <c r="AD202" s="7"/>
      <c r="AE202" s="8"/>
      <c r="AF202" s="8"/>
      <c r="AG202" s="9"/>
      <c r="AH202" s="274"/>
      <c r="AI202" s="275"/>
    </row>
    <row r="203" spans="2:35" ht="17.25" customHeight="1" x14ac:dyDescent="0.15">
      <c r="B203" s="157"/>
      <c r="D203" s="279"/>
      <c r="E203" s="127"/>
      <c r="F203" s="128"/>
      <c r="G203" s="128"/>
      <c r="H203" s="128"/>
      <c r="I203" s="128"/>
      <c r="J203" s="128"/>
      <c r="L203" s="308"/>
      <c r="M203" s="59"/>
      <c r="N203" s="325" t="s">
        <v>268</v>
      </c>
      <c r="O203" s="48" t="s">
        <v>269</v>
      </c>
      <c r="P203" s="280"/>
      <c r="Q203" s="280"/>
      <c r="R203" s="281"/>
      <c r="S203" s="282"/>
      <c r="T203" s="281"/>
      <c r="U203" s="281"/>
      <c r="V203" s="281"/>
      <c r="W203" s="280"/>
      <c r="X203" s="281"/>
      <c r="Y203" s="280"/>
      <c r="Z203" s="283"/>
      <c r="AA203" s="283"/>
      <c r="AB203" s="281"/>
      <c r="AC203" s="351"/>
      <c r="AD203" s="7"/>
      <c r="AE203" s="8"/>
      <c r="AF203" s="8"/>
      <c r="AG203" s="9"/>
      <c r="AH203" s="274"/>
      <c r="AI203" s="275"/>
    </row>
    <row r="204" spans="2:35" ht="17.25" customHeight="1" x14ac:dyDescent="0.15">
      <c r="B204" s="157"/>
      <c r="D204" s="279"/>
      <c r="E204" s="127"/>
      <c r="F204" s="128"/>
      <c r="G204" s="128"/>
      <c r="H204" s="128"/>
      <c r="I204" s="128"/>
      <c r="J204" s="128"/>
      <c r="K204" s="529"/>
      <c r="L204" s="308"/>
      <c r="M204" s="59"/>
      <c r="N204" s="284" t="s">
        <v>270</v>
      </c>
      <c r="O204" s="285" t="s">
        <v>271</v>
      </c>
      <c r="P204" s="286"/>
      <c r="Q204" s="286"/>
      <c r="R204" s="287"/>
      <c r="S204" s="288"/>
      <c r="T204" s="287"/>
      <c r="U204" s="287"/>
      <c r="V204" s="287"/>
      <c r="W204" s="286"/>
      <c r="X204" s="287"/>
      <c r="Y204" s="286"/>
      <c r="Z204" s="289"/>
      <c r="AA204" s="289"/>
      <c r="AB204" s="287"/>
      <c r="AC204" s="352"/>
      <c r="AD204" s="7"/>
      <c r="AE204" s="8"/>
      <c r="AF204" s="8"/>
      <c r="AG204" s="9"/>
      <c r="AH204" s="274"/>
      <c r="AI204" s="275"/>
    </row>
    <row r="205" spans="2:35" ht="17.25" customHeight="1" x14ac:dyDescent="0.15">
      <c r="B205" s="157"/>
      <c r="D205" s="279"/>
      <c r="E205" s="127"/>
      <c r="F205" s="128"/>
      <c r="G205" s="128"/>
      <c r="H205" s="128"/>
      <c r="I205" s="128"/>
      <c r="J205" s="128"/>
      <c r="L205" s="102"/>
      <c r="M205" s="290"/>
      <c r="N205" s="326" t="s">
        <v>272</v>
      </c>
      <c r="O205" s="34" t="s">
        <v>273</v>
      </c>
      <c r="P205" s="103"/>
      <c r="Q205" s="103"/>
      <c r="R205" s="91"/>
      <c r="S205" s="104"/>
      <c r="T205" s="91"/>
      <c r="U205" s="91"/>
      <c r="V205" s="91"/>
      <c r="W205" s="103"/>
      <c r="X205" s="91"/>
      <c r="Y205" s="103"/>
      <c r="Z205" s="105"/>
      <c r="AA205" s="105"/>
      <c r="AB205" s="91"/>
      <c r="AC205" s="348"/>
      <c r="AD205" s="7"/>
      <c r="AE205" s="8"/>
      <c r="AF205" s="8"/>
      <c r="AG205" s="9"/>
      <c r="AH205" s="274"/>
      <c r="AI205" s="275"/>
    </row>
    <row r="206" spans="2:35" ht="17.25" customHeight="1" x14ac:dyDescent="0.15">
      <c r="B206" s="157"/>
      <c r="D206" s="279"/>
      <c r="E206" s="127"/>
      <c r="F206" s="128"/>
      <c r="G206" s="128"/>
      <c r="H206" s="128"/>
      <c r="I206" s="128"/>
      <c r="J206" s="128"/>
      <c r="L206" s="106" t="s">
        <v>78</v>
      </c>
      <c r="M206" s="1" t="s">
        <v>283</v>
      </c>
      <c r="O206" s="499"/>
      <c r="P206" s="499"/>
      <c r="Q206" s="499"/>
      <c r="R206" s="89"/>
      <c r="S206" s="500"/>
      <c r="T206" s="89"/>
      <c r="U206" s="89"/>
      <c r="V206" s="89"/>
      <c r="W206" s="499"/>
      <c r="X206" s="89"/>
      <c r="Y206" s="499"/>
      <c r="Z206" s="519"/>
      <c r="AA206" s="519"/>
      <c r="AB206" s="89"/>
      <c r="AC206" s="76"/>
      <c r="AD206" s="7"/>
      <c r="AE206" s="8"/>
      <c r="AF206" s="8"/>
      <c r="AG206" s="9"/>
      <c r="AH206" s="274"/>
      <c r="AI206" s="275"/>
    </row>
    <row r="207" spans="2:35" ht="17.25" customHeight="1" x14ac:dyDescent="0.15">
      <c r="B207" s="157"/>
      <c r="D207" s="279"/>
      <c r="E207" s="127"/>
      <c r="F207" s="128"/>
      <c r="G207" s="128"/>
      <c r="H207" s="128"/>
      <c r="I207" s="128"/>
      <c r="J207" s="128"/>
      <c r="L207" s="108"/>
      <c r="M207" s="791" t="s">
        <v>76</v>
      </c>
      <c r="N207" s="783" t="s">
        <v>284</v>
      </c>
      <c r="O207" s="794"/>
      <c r="P207" s="794"/>
      <c r="Q207" s="794"/>
      <c r="R207" s="794"/>
      <c r="S207" s="794"/>
      <c r="T207" s="794"/>
      <c r="U207" s="794"/>
      <c r="V207" s="794"/>
      <c r="W207" s="794"/>
      <c r="X207" s="794"/>
      <c r="Y207" s="794"/>
      <c r="Z207" s="794"/>
      <c r="AA207" s="794"/>
      <c r="AB207" s="794"/>
      <c r="AC207" s="795"/>
      <c r="AD207" s="7"/>
      <c r="AE207" s="8"/>
      <c r="AF207" s="8"/>
      <c r="AG207" s="9"/>
      <c r="AH207" s="274"/>
      <c r="AI207" s="275"/>
    </row>
    <row r="208" spans="2:35" ht="17.25" customHeight="1" x14ac:dyDescent="0.15">
      <c r="B208" s="157"/>
      <c r="D208" s="279"/>
      <c r="E208" s="127"/>
      <c r="F208" s="128"/>
      <c r="G208" s="128"/>
      <c r="H208" s="128"/>
      <c r="I208" s="128"/>
      <c r="J208" s="128"/>
      <c r="L208" s="108"/>
      <c r="M208" s="792"/>
      <c r="N208" s="796"/>
      <c r="O208" s="797"/>
      <c r="P208" s="797"/>
      <c r="Q208" s="797"/>
      <c r="R208" s="797"/>
      <c r="S208" s="797"/>
      <c r="T208" s="797"/>
      <c r="U208" s="797"/>
      <c r="V208" s="797"/>
      <c r="W208" s="797"/>
      <c r="X208" s="797"/>
      <c r="Y208" s="797"/>
      <c r="Z208" s="797"/>
      <c r="AA208" s="797"/>
      <c r="AB208" s="797"/>
      <c r="AC208" s="798"/>
      <c r="AD208" s="7"/>
      <c r="AE208" s="8"/>
      <c r="AF208" s="8"/>
      <c r="AG208" s="9"/>
      <c r="AH208" s="274"/>
      <c r="AI208" s="275"/>
    </row>
    <row r="209" spans="2:35" ht="17.25" customHeight="1" x14ac:dyDescent="0.15">
      <c r="B209" s="157"/>
      <c r="D209" s="279"/>
      <c r="E209" s="127"/>
      <c r="F209" s="128"/>
      <c r="G209" s="128"/>
      <c r="H209" s="128"/>
      <c r="I209" s="128"/>
      <c r="J209" s="128"/>
      <c r="L209" s="109"/>
      <c r="M209" s="793"/>
      <c r="N209" s="799"/>
      <c r="O209" s="761"/>
      <c r="P209" s="761"/>
      <c r="Q209" s="761"/>
      <c r="R209" s="761"/>
      <c r="S209" s="761"/>
      <c r="T209" s="761"/>
      <c r="U209" s="761"/>
      <c r="V209" s="761"/>
      <c r="W209" s="761"/>
      <c r="X209" s="761"/>
      <c r="Y209" s="761"/>
      <c r="Z209" s="761"/>
      <c r="AA209" s="761"/>
      <c r="AB209" s="761"/>
      <c r="AC209" s="800"/>
      <c r="AD209" s="7"/>
      <c r="AE209" s="8"/>
      <c r="AF209" s="8"/>
      <c r="AG209" s="9"/>
      <c r="AH209" s="274"/>
      <c r="AI209" s="275"/>
    </row>
    <row r="210" spans="2:35" ht="17.25" customHeight="1" x14ac:dyDescent="0.15">
      <c r="B210" s="157"/>
      <c r="D210" s="279"/>
      <c r="E210" s="316"/>
      <c r="F210" s="315"/>
      <c r="G210" s="315"/>
      <c r="H210" s="315"/>
      <c r="I210" s="315"/>
      <c r="J210" s="315"/>
      <c r="K210" s="333"/>
      <c r="L210" s="387" t="s">
        <v>76</v>
      </c>
      <c r="M210" s="97" t="s">
        <v>135</v>
      </c>
      <c r="N210" s="97"/>
      <c r="O210" s="98"/>
      <c r="P210" s="98"/>
      <c r="Q210" s="98"/>
      <c r="R210" s="93"/>
      <c r="S210" s="99"/>
      <c r="T210" s="93"/>
      <c r="U210" s="93"/>
      <c r="V210" s="93"/>
      <c r="W210" s="98"/>
      <c r="X210" s="93"/>
      <c r="Y210" s="98"/>
      <c r="Z210" s="100"/>
      <c r="AA210" s="100"/>
      <c r="AB210" s="93"/>
      <c r="AC210" s="101"/>
      <c r="AD210" s="7"/>
      <c r="AE210" s="8"/>
      <c r="AF210" s="8"/>
      <c r="AG210" s="9"/>
      <c r="AH210" s="274"/>
      <c r="AI210" s="275"/>
    </row>
    <row r="211" spans="2:35" ht="17.25" customHeight="1" x14ac:dyDescent="0.15">
      <c r="B211" s="157"/>
      <c r="D211" s="279"/>
      <c r="E211" s="121" t="s">
        <v>285</v>
      </c>
      <c r="F211" s="123"/>
      <c r="G211" s="123"/>
      <c r="H211" s="123"/>
      <c r="I211" s="123"/>
      <c r="J211" s="123"/>
      <c r="K211" s="96"/>
      <c r="L211" s="335" t="s">
        <v>76</v>
      </c>
      <c r="M211" s="1" t="s">
        <v>286</v>
      </c>
      <c r="O211" s="499"/>
      <c r="P211" s="499"/>
      <c r="Q211" s="499"/>
      <c r="R211" s="89"/>
      <c r="S211" s="500"/>
      <c r="T211" s="89"/>
      <c r="U211" s="89"/>
      <c r="V211" s="89"/>
      <c r="W211" s="499"/>
      <c r="X211" s="89"/>
      <c r="Y211" s="499"/>
      <c r="Z211" s="519"/>
      <c r="AA211" s="519"/>
      <c r="AB211" s="89"/>
      <c r="AC211" s="76"/>
      <c r="AD211" s="7"/>
      <c r="AE211" s="8"/>
      <c r="AF211" s="8"/>
      <c r="AG211" s="9"/>
      <c r="AH211" s="274"/>
      <c r="AI211" s="275"/>
    </row>
    <row r="212" spans="2:35" ht="17.25" customHeight="1" x14ac:dyDescent="0.15">
      <c r="B212" s="157"/>
      <c r="D212" s="279"/>
      <c r="E212" s="127"/>
      <c r="F212" s="128"/>
      <c r="G212" s="128"/>
      <c r="H212" s="128"/>
      <c r="I212" s="128"/>
      <c r="J212" s="128"/>
      <c r="L212" s="318"/>
      <c r="M212" s="801" t="s">
        <v>76</v>
      </c>
      <c r="N212" s="783" t="s">
        <v>287</v>
      </c>
      <c r="O212" s="768"/>
      <c r="P212" s="768"/>
      <c r="Q212" s="768"/>
      <c r="R212" s="768"/>
      <c r="S212" s="768"/>
      <c r="T212" s="768"/>
      <c r="U212" s="768"/>
      <c r="V212" s="768"/>
      <c r="W212" s="768"/>
      <c r="X212" s="768"/>
      <c r="Y212" s="768"/>
      <c r="Z212" s="768"/>
      <c r="AA212" s="768"/>
      <c r="AB212" s="768"/>
      <c r="AC212" s="769"/>
      <c r="AD212" s="7"/>
      <c r="AE212" s="8"/>
      <c r="AF212" s="8"/>
      <c r="AG212" s="9"/>
      <c r="AH212" s="274"/>
      <c r="AI212" s="275"/>
    </row>
    <row r="213" spans="2:35" ht="17.25" customHeight="1" x14ac:dyDescent="0.15">
      <c r="B213" s="157"/>
      <c r="D213" s="279"/>
      <c r="E213" s="127"/>
      <c r="F213" s="128"/>
      <c r="G213" s="128"/>
      <c r="H213" s="128"/>
      <c r="I213" s="128"/>
      <c r="J213" s="128"/>
      <c r="L213" s="318"/>
      <c r="M213" s="802"/>
      <c r="N213" s="784"/>
      <c r="O213" s="785"/>
      <c r="P213" s="785"/>
      <c r="Q213" s="785"/>
      <c r="R213" s="785"/>
      <c r="S213" s="785"/>
      <c r="T213" s="785"/>
      <c r="U213" s="785"/>
      <c r="V213" s="785"/>
      <c r="W213" s="785"/>
      <c r="X213" s="785"/>
      <c r="Y213" s="785"/>
      <c r="Z213" s="785"/>
      <c r="AA213" s="785"/>
      <c r="AB213" s="785"/>
      <c r="AC213" s="786"/>
      <c r="AD213" s="7"/>
      <c r="AE213" s="8"/>
      <c r="AF213" s="8"/>
      <c r="AG213" s="9"/>
      <c r="AH213" s="274"/>
      <c r="AI213" s="275"/>
    </row>
    <row r="214" spans="2:35" ht="17.25" customHeight="1" x14ac:dyDescent="0.15">
      <c r="B214" s="157"/>
      <c r="D214" s="279"/>
      <c r="E214" s="127"/>
      <c r="F214" s="128"/>
      <c r="G214" s="128"/>
      <c r="H214" s="128"/>
      <c r="I214" s="128"/>
      <c r="J214" s="128"/>
      <c r="L214" s="336"/>
      <c r="M214" s="787" t="s">
        <v>76</v>
      </c>
      <c r="N214" s="783" t="s">
        <v>288</v>
      </c>
      <c r="O214" s="768"/>
      <c r="P214" s="768"/>
      <c r="Q214" s="768"/>
      <c r="R214" s="768"/>
      <c r="S214" s="768"/>
      <c r="T214" s="768"/>
      <c r="U214" s="768"/>
      <c r="V214" s="768"/>
      <c r="W214" s="768"/>
      <c r="X214" s="768"/>
      <c r="Y214" s="768"/>
      <c r="Z214" s="768"/>
      <c r="AA214" s="768"/>
      <c r="AB214" s="768"/>
      <c r="AC214" s="769"/>
      <c r="AD214" s="7"/>
      <c r="AE214" s="8"/>
      <c r="AF214" s="8"/>
      <c r="AG214" s="9"/>
      <c r="AH214" s="274"/>
      <c r="AI214" s="275"/>
    </row>
    <row r="215" spans="2:35" ht="17.25" customHeight="1" x14ac:dyDescent="0.15">
      <c r="B215" s="157"/>
      <c r="D215" s="279"/>
      <c r="E215" s="127"/>
      <c r="F215" s="128"/>
      <c r="G215" s="128"/>
      <c r="H215" s="128"/>
      <c r="I215" s="128"/>
      <c r="J215" s="128"/>
      <c r="L215" s="336"/>
      <c r="M215" s="787"/>
      <c r="N215" s="784"/>
      <c r="O215" s="785"/>
      <c r="P215" s="785"/>
      <c r="Q215" s="785"/>
      <c r="R215" s="785"/>
      <c r="S215" s="785"/>
      <c r="T215" s="785"/>
      <c r="U215" s="785"/>
      <c r="V215" s="785"/>
      <c r="W215" s="785"/>
      <c r="X215" s="785"/>
      <c r="Y215" s="785"/>
      <c r="Z215" s="785"/>
      <c r="AA215" s="785"/>
      <c r="AB215" s="785"/>
      <c r="AC215" s="786"/>
      <c r="AD215" s="7"/>
      <c r="AE215" s="8"/>
      <c r="AF215" s="8"/>
      <c r="AG215" s="9"/>
      <c r="AH215" s="274"/>
      <c r="AI215" s="275"/>
    </row>
    <row r="216" spans="2:35" ht="17.25" customHeight="1" x14ac:dyDescent="0.15">
      <c r="B216" s="157"/>
      <c r="D216" s="279"/>
      <c r="E216" s="127"/>
      <c r="F216" s="128"/>
      <c r="G216" s="128"/>
      <c r="H216" s="128"/>
      <c r="I216" s="128"/>
      <c r="J216" s="128"/>
      <c r="K216" s="529"/>
      <c r="L216" s="336"/>
      <c r="M216" s="787" t="s">
        <v>76</v>
      </c>
      <c r="N216" s="783" t="s">
        <v>289</v>
      </c>
      <c r="O216" s="768"/>
      <c r="P216" s="768"/>
      <c r="Q216" s="768"/>
      <c r="R216" s="768"/>
      <c r="S216" s="768"/>
      <c r="T216" s="768"/>
      <c r="U216" s="768"/>
      <c r="V216" s="768"/>
      <c r="W216" s="768"/>
      <c r="X216" s="768"/>
      <c r="Y216" s="768"/>
      <c r="Z216" s="768"/>
      <c r="AA216" s="768"/>
      <c r="AB216" s="768"/>
      <c r="AC216" s="769"/>
      <c r="AD216" s="7"/>
      <c r="AE216" s="8"/>
      <c r="AF216" s="8"/>
      <c r="AG216" s="9"/>
      <c r="AH216" s="274"/>
      <c r="AI216" s="275"/>
    </row>
    <row r="217" spans="2:35" ht="17.25" customHeight="1" x14ac:dyDescent="0.15">
      <c r="B217" s="157"/>
      <c r="D217" s="279"/>
      <c r="E217" s="127"/>
      <c r="F217" s="128"/>
      <c r="G217" s="128"/>
      <c r="H217" s="128"/>
      <c r="I217" s="128"/>
      <c r="J217" s="128"/>
      <c r="L217" s="336"/>
      <c r="M217" s="787"/>
      <c r="N217" s="784"/>
      <c r="O217" s="785"/>
      <c r="P217" s="785"/>
      <c r="Q217" s="785"/>
      <c r="R217" s="785"/>
      <c r="S217" s="785"/>
      <c r="T217" s="785"/>
      <c r="U217" s="785"/>
      <c r="V217" s="785"/>
      <c r="W217" s="785"/>
      <c r="X217" s="785"/>
      <c r="Y217" s="785"/>
      <c r="Z217" s="785"/>
      <c r="AA217" s="785"/>
      <c r="AB217" s="785"/>
      <c r="AC217" s="786"/>
      <c r="AD217" s="7"/>
      <c r="AE217" s="8"/>
      <c r="AF217" s="8"/>
      <c r="AG217" s="9"/>
      <c r="AH217" s="274"/>
      <c r="AI217" s="275"/>
    </row>
    <row r="218" spans="2:35" ht="17.25" customHeight="1" x14ac:dyDescent="0.15">
      <c r="B218" s="157"/>
      <c r="D218" s="279"/>
      <c r="E218" s="127"/>
      <c r="F218" s="128"/>
      <c r="G218" s="128"/>
      <c r="H218" s="128"/>
      <c r="I218" s="128"/>
      <c r="J218" s="128"/>
      <c r="L218" s="336"/>
      <c r="M218" s="787" t="s">
        <v>76</v>
      </c>
      <c r="N218" s="783" t="s">
        <v>290</v>
      </c>
      <c r="O218" s="768"/>
      <c r="P218" s="768"/>
      <c r="Q218" s="768"/>
      <c r="R218" s="768"/>
      <c r="S218" s="768"/>
      <c r="T218" s="768"/>
      <c r="U218" s="768"/>
      <c r="V218" s="768"/>
      <c r="W218" s="768"/>
      <c r="X218" s="768"/>
      <c r="Y218" s="768"/>
      <c r="Z218" s="768"/>
      <c r="AA218" s="768"/>
      <c r="AB218" s="768"/>
      <c r="AC218" s="769"/>
      <c r="AD218" s="7"/>
      <c r="AE218" s="8"/>
      <c r="AF218" s="8"/>
      <c r="AG218" s="9"/>
      <c r="AH218" s="274"/>
      <c r="AI218" s="275"/>
    </row>
    <row r="219" spans="2:35" ht="17.25" customHeight="1" x14ac:dyDescent="0.15">
      <c r="B219" s="157"/>
      <c r="D219" s="279"/>
      <c r="E219" s="127"/>
      <c r="F219" s="128"/>
      <c r="G219" s="128"/>
      <c r="H219" s="128"/>
      <c r="I219" s="128"/>
      <c r="J219" s="128"/>
      <c r="L219" s="336"/>
      <c r="M219" s="787"/>
      <c r="N219" s="784"/>
      <c r="O219" s="785"/>
      <c r="P219" s="785"/>
      <c r="Q219" s="785"/>
      <c r="R219" s="785"/>
      <c r="S219" s="785"/>
      <c r="T219" s="785"/>
      <c r="U219" s="785"/>
      <c r="V219" s="785"/>
      <c r="W219" s="785"/>
      <c r="X219" s="785"/>
      <c r="Y219" s="785"/>
      <c r="Z219" s="785"/>
      <c r="AA219" s="785"/>
      <c r="AB219" s="785"/>
      <c r="AC219" s="786"/>
      <c r="AD219" s="7"/>
      <c r="AE219" s="8"/>
      <c r="AF219" s="8"/>
      <c r="AG219" s="9"/>
      <c r="AH219" s="274"/>
      <c r="AI219" s="275"/>
    </row>
    <row r="220" spans="2:35" ht="17.25" customHeight="1" x14ac:dyDescent="0.15">
      <c r="B220" s="157"/>
      <c r="D220" s="279"/>
      <c r="E220" s="127"/>
      <c r="F220" s="128"/>
      <c r="G220" s="128"/>
      <c r="H220" s="128"/>
      <c r="I220" s="128"/>
      <c r="J220" s="128"/>
      <c r="L220" s="324" t="s">
        <v>76</v>
      </c>
      <c r="M220" s="1" t="s">
        <v>291</v>
      </c>
      <c r="N220" s="530"/>
      <c r="O220" s="531"/>
      <c r="P220" s="531"/>
      <c r="Q220" s="531"/>
      <c r="R220" s="532"/>
      <c r="S220" s="533"/>
      <c r="T220" s="532"/>
      <c r="U220" s="532"/>
      <c r="V220" s="532"/>
      <c r="W220" s="531"/>
      <c r="X220" s="89"/>
      <c r="Y220" s="499"/>
      <c r="Z220" s="519"/>
      <c r="AA220" s="519"/>
      <c r="AB220" s="89"/>
      <c r="AC220" s="76"/>
      <c r="AD220" s="7"/>
      <c r="AE220" s="8"/>
      <c r="AF220" s="8"/>
      <c r="AG220" s="9"/>
      <c r="AH220" s="274"/>
      <c r="AI220" s="275"/>
    </row>
    <row r="221" spans="2:35" ht="17.25" customHeight="1" x14ac:dyDescent="0.15">
      <c r="B221" s="157"/>
      <c r="D221" s="279"/>
      <c r="E221" s="127"/>
      <c r="F221" s="128"/>
      <c r="G221" s="128"/>
      <c r="H221" s="128"/>
      <c r="I221" s="128"/>
      <c r="J221" s="128"/>
      <c r="L221" s="336"/>
      <c r="M221" s="781" t="s">
        <v>268</v>
      </c>
      <c r="N221" s="783" t="s">
        <v>292</v>
      </c>
      <c r="O221" s="768"/>
      <c r="P221" s="768"/>
      <c r="Q221" s="768"/>
      <c r="R221" s="768"/>
      <c r="S221" s="768"/>
      <c r="T221" s="768"/>
      <c r="U221" s="768"/>
      <c r="V221" s="768"/>
      <c r="W221" s="768"/>
      <c r="X221" s="768"/>
      <c r="Y221" s="768"/>
      <c r="Z221" s="768"/>
      <c r="AA221" s="768"/>
      <c r="AB221" s="768"/>
      <c r="AC221" s="769"/>
      <c r="AD221" s="7"/>
      <c r="AE221" s="8"/>
      <c r="AF221" s="8"/>
      <c r="AG221" s="9"/>
      <c r="AH221" s="274"/>
      <c r="AI221" s="275"/>
    </row>
    <row r="222" spans="2:35" ht="17.25" customHeight="1" x14ac:dyDescent="0.15">
      <c r="B222" s="157"/>
      <c r="D222" s="279"/>
      <c r="E222" s="127"/>
      <c r="F222" s="128"/>
      <c r="G222" s="128"/>
      <c r="H222" s="128"/>
      <c r="I222" s="128"/>
      <c r="J222" s="128"/>
      <c r="K222" s="529"/>
      <c r="L222" s="336"/>
      <c r="M222" s="782"/>
      <c r="N222" s="784"/>
      <c r="O222" s="785"/>
      <c r="P222" s="785"/>
      <c r="Q222" s="785"/>
      <c r="R222" s="785"/>
      <c r="S222" s="785"/>
      <c r="T222" s="785"/>
      <c r="U222" s="785"/>
      <c r="V222" s="785"/>
      <c r="W222" s="785"/>
      <c r="X222" s="785"/>
      <c r="Y222" s="785"/>
      <c r="Z222" s="785"/>
      <c r="AA222" s="785"/>
      <c r="AB222" s="785"/>
      <c r="AC222" s="786"/>
      <c r="AD222" s="7"/>
      <c r="AE222" s="8"/>
      <c r="AF222" s="8"/>
      <c r="AG222" s="9"/>
      <c r="AH222" s="274"/>
      <c r="AI222" s="275"/>
    </row>
    <row r="223" spans="2:35" ht="17.25" customHeight="1" x14ac:dyDescent="0.15">
      <c r="B223" s="157"/>
      <c r="D223" s="279"/>
      <c r="E223" s="127"/>
      <c r="F223" s="128"/>
      <c r="G223" s="128"/>
      <c r="H223" s="128"/>
      <c r="I223" s="128"/>
      <c r="J223" s="128"/>
      <c r="L223" s="336"/>
      <c r="M223" s="781" t="s">
        <v>270</v>
      </c>
      <c r="N223" s="783" t="s">
        <v>293</v>
      </c>
      <c r="O223" s="768"/>
      <c r="P223" s="768"/>
      <c r="Q223" s="768"/>
      <c r="R223" s="768"/>
      <c r="S223" s="768"/>
      <c r="T223" s="768"/>
      <c r="U223" s="768"/>
      <c r="V223" s="768"/>
      <c r="W223" s="768"/>
      <c r="X223" s="768"/>
      <c r="Y223" s="768"/>
      <c r="Z223" s="768"/>
      <c r="AA223" s="768"/>
      <c r="AB223" s="768"/>
      <c r="AC223" s="769"/>
      <c r="AD223" s="7"/>
      <c r="AE223" s="8"/>
      <c r="AF223" s="8"/>
      <c r="AG223" s="9"/>
      <c r="AH223" s="274"/>
      <c r="AI223" s="275"/>
    </row>
    <row r="224" spans="2:35" ht="17.25" customHeight="1" x14ac:dyDescent="0.15">
      <c r="B224" s="157"/>
      <c r="D224" s="279"/>
      <c r="E224" s="127"/>
      <c r="F224" s="128"/>
      <c r="G224" s="128"/>
      <c r="H224" s="128"/>
      <c r="I224" s="128"/>
      <c r="J224" s="128"/>
      <c r="L224" s="337"/>
      <c r="M224" s="805"/>
      <c r="N224" s="784"/>
      <c r="O224" s="785"/>
      <c r="P224" s="785"/>
      <c r="Q224" s="785"/>
      <c r="R224" s="785"/>
      <c r="S224" s="785"/>
      <c r="T224" s="785"/>
      <c r="U224" s="785"/>
      <c r="V224" s="785"/>
      <c r="W224" s="785"/>
      <c r="X224" s="785"/>
      <c r="Y224" s="785"/>
      <c r="Z224" s="785"/>
      <c r="AA224" s="785"/>
      <c r="AB224" s="785"/>
      <c r="AC224" s="786"/>
      <c r="AD224" s="7"/>
      <c r="AE224" s="8"/>
      <c r="AF224" s="8"/>
      <c r="AG224" s="9"/>
      <c r="AH224" s="274"/>
      <c r="AI224" s="275"/>
    </row>
    <row r="225" spans="2:35" ht="17.25" customHeight="1" x14ac:dyDescent="0.15">
      <c r="B225" s="297"/>
      <c r="C225" s="97"/>
      <c r="D225" s="298"/>
      <c r="E225" s="316"/>
      <c r="F225" s="315"/>
      <c r="G225" s="315"/>
      <c r="H225" s="315"/>
      <c r="I225" s="315"/>
      <c r="J225" s="315"/>
      <c r="K225" s="97"/>
      <c r="L225" s="386" t="s">
        <v>76</v>
      </c>
      <c r="M225" s="313" t="s">
        <v>135</v>
      </c>
      <c r="N225" s="111"/>
      <c r="O225" s="293"/>
      <c r="P225" s="293"/>
      <c r="Q225" s="293"/>
      <c r="R225" s="294"/>
      <c r="S225" s="295"/>
      <c r="T225" s="294"/>
      <c r="U225" s="294"/>
      <c r="V225" s="294"/>
      <c r="W225" s="293"/>
      <c r="X225" s="294"/>
      <c r="Y225" s="293"/>
      <c r="Z225" s="296"/>
      <c r="AA225" s="296"/>
      <c r="AB225" s="294"/>
      <c r="AC225" s="350"/>
      <c r="AD225" s="14"/>
      <c r="AE225" s="15"/>
      <c r="AF225" s="15"/>
      <c r="AG225" s="16"/>
      <c r="AH225" s="299"/>
      <c r="AI225" s="300"/>
    </row>
    <row r="226" spans="2:35" ht="17.25" customHeight="1" x14ac:dyDescent="0.15">
      <c r="B226" s="691" t="s">
        <v>128</v>
      </c>
      <c r="C226" s="626"/>
      <c r="D226" s="692"/>
      <c r="E226" s="127" t="s">
        <v>142</v>
      </c>
      <c r="F226" s="128"/>
      <c r="G226" s="128"/>
      <c r="H226" s="128"/>
      <c r="I226" s="128"/>
      <c r="J226" s="128"/>
      <c r="L226" s="338" t="s">
        <v>76</v>
      </c>
      <c r="M226" s="808" t="s">
        <v>294</v>
      </c>
      <c r="N226" s="808"/>
      <c r="O226" s="808"/>
      <c r="P226" s="808"/>
      <c r="Q226" s="808"/>
      <c r="R226" s="808"/>
      <c r="S226" s="808"/>
      <c r="T226" s="808"/>
      <c r="U226" s="808"/>
      <c r="V226" s="808"/>
      <c r="W226" s="808"/>
      <c r="X226" s="808"/>
      <c r="Y226" s="808"/>
      <c r="Z226" s="808"/>
      <c r="AA226" s="808"/>
      <c r="AB226" s="808"/>
      <c r="AC226" s="809"/>
      <c r="AD226" s="7"/>
      <c r="AE226" s="8"/>
      <c r="AF226" s="8"/>
      <c r="AG226" s="9"/>
      <c r="AH226" s="274"/>
      <c r="AI226" s="275"/>
    </row>
    <row r="227" spans="2:35" ht="17.25" customHeight="1" thickBot="1" x14ac:dyDescent="0.2">
      <c r="B227" s="691"/>
      <c r="C227" s="626"/>
      <c r="D227" s="692"/>
      <c r="E227" s="316"/>
      <c r="F227" s="315"/>
      <c r="G227" s="315"/>
      <c r="H227" s="315"/>
      <c r="I227" s="315"/>
      <c r="J227" s="315"/>
      <c r="K227" s="97"/>
      <c r="L227" s="385" t="s">
        <v>76</v>
      </c>
      <c r="M227" s="818" t="s">
        <v>132</v>
      </c>
      <c r="N227" s="818"/>
      <c r="O227" s="818"/>
      <c r="P227" s="818"/>
      <c r="Q227" s="818"/>
      <c r="R227" s="818"/>
      <c r="S227" s="818"/>
      <c r="T227" s="818"/>
      <c r="U227" s="818"/>
      <c r="V227" s="818"/>
      <c r="W227" s="818"/>
      <c r="X227" s="818"/>
      <c r="Y227" s="818"/>
      <c r="Z227" s="818"/>
      <c r="AA227" s="818"/>
      <c r="AB227" s="818"/>
      <c r="AC227" s="819"/>
      <c r="AD227" s="7"/>
      <c r="AE227" s="8"/>
      <c r="AF227" s="8"/>
      <c r="AG227" s="9"/>
      <c r="AH227" s="274"/>
      <c r="AI227" s="275"/>
    </row>
    <row r="228" spans="2:35" ht="17.25" customHeight="1" x14ac:dyDescent="0.15">
      <c r="B228" s="691"/>
      <c r="C228" s="626"/>
      <c r="D228" s="692"/>
      <c r="E228" s="121" t="s">
        <v>43</v>
      </c>
      <c r="F228" s="123"/>
      <c r="G228" s="123"/>
      <c r="H228" s="123"/>
      <c r="I228" s="123"/>
      <c r="J228" s="123"/>
      <c r="K228" s="332"/>
      <c r="L228" s="335" t="s">
        <v>28</v>
      </c>
      <c r="M228" s="810" t="s">
        <v>299</v>
      </c>
      <c r="N228" s="810"/>
      <c r="O228" s="810"/>
      <c r="P228" s="810"/>
      <c r="Q228" s="810"/>
      <c r="R228" s="810"/>
      <c r="S228" s="810"/>
      <c r="T228" s="810"/>
      <c r="U228" s="810"/>
      <c r="V228" s="810"/>
      <c r="W228" s="810"/>
      <c r="X228" s="810"/>
      <c r="Y228" s="810"/>
      <c r="Z228" s="810"/>
      <c r="AA228" s="810"/>
      <c r="AB228" s="810"/>
      <c r="AC228" s="811"/>
      <c r="AD228" s="7"/>
      <c r="AE228" s="8"/>
      <c r="AF228" s="8"/>
      <c r="AG228" s="9"/>
      <c r="AH228" s="274"/>
      <c r="AI228" s="275"/>
    </row>
    <row r="229" spans="2:35" ht="17.25" customHeight="1" x14ac:dyDescent="0.15">
      <c r="B229" s="691"/>
      <c r="C229" s="626"/>
      <c r="D229" s="692"/>
      <c r="E229" s="127"/>
      <c r="F229" s="128"/>
      <c r="G229" s="128"/>
      <c r="H229" s="128"/>
      <c r="I229" s="128"/>
      <c r="J229" s="128"/>
      <c r="K229" s="529"/>
      <c r="L229" s="318"/>
      <c r="M229" s="783" t="s">
        <v>300</v>
      </c>
      <c r="N229" s="768"/>
      <c r="O229" s="768"/>
      <c r="P229" s="768"/>
      <c r="Q229" s="768"/>
      <c r="R229" s="768"/>
      <c r="S229" s="768"/>
      <c r="T229" s="768"/>
      <c r="U229" s="768"/>
      <c r="V229" s="768"/>
      <c r="W229" s="768"/>
      <c r="X229" s="768"/>
      <c r="Y229" s="768"/>
      <c r="Z229" s="768"/>
      <c r="AA229" s="768"/>
      <c r="AB229" s="768"/>
      <c r="AC229" s="769"/>
      <c r="AD229" s="7"/>
      <c r="AE229" s="8"/>
      <c r="AF229" s="8"/>
      <c r="AG229" s="9"/>
      <c r="AH229" s="274"/>
      <c r="AI229" s="275"/>
    </row>
    <row r="230" spans="2:35" ht="17.25" customHeight="1" x14ac:dyDescent="0.15">
      <c r="B230" s="691"/>
      <c r="C230" s="626"/>
      <c r="D230" s="692"/>
      <c r="E230" s="127"/>
      <c r="F230" s="128"/>
      <c r="G230" s="128"/>
      <c r="H230" s="128"/>
      <c r="I230" s="128"/>
      <c r="J230" s="128"/>
      <c r="K230" s="529"/>
      <c r="L230" s="318"/>
      <c r="M230" s="327"/>
      <c r="N230" s="292" t="s">
        <v>301</v>
      </c>
      <c r="O230" s="292"/>
      <c r="P230" s="292"/>
      <c r="Q230" s="292"/>
      <c r="R230" s="292"/>
      <c r="S230" s="292"/>
      <c r="T230" s="292"/>
      <c r="U230" s="292"/>
      <c r="V230" s="292"/>
      <c r="W230" s="292"/>
      <c r="X230" s="292"/>
      <c r="Y230" s="292"/>
      <c r="Z230" s="292"/>
      <c r="AA230" s="292"/>
      <c r="AB230" s="292"/>
      <c r="AC230" s="353"/>
      <c r="AD230" s="7"/>
      <c r="AE230" s="8"/>
      <c r="AF230" s="8"/>
      <c r="AG230" s="9"/>
      <c r="AH230" s="274"/>
      <c r="AI230" s="275"/>
    </row>
    <row r="231" spans="2:35" ht="17.25" customHeight="1" x14ac:dyDescent="0.15">
      <c r="B231" s="691"/>
      <c r="C231" s="626"/>
      <c r="D231" s="692"/>
      <c r="E231" s="127"/>
      <c r="F231" s="128"/>
      <c r="G231" s="128"/>
      <c r="H231" s="128"/>
      <c r="I231" s="128"/>
      <c r="J231" s="128"/>
      <c r="L231" s="318"/>
      <c r="M231" s="107"/>
      <c r="N231" s="788" t="s">
        <v>28</v>
      </c>
      <c r="O231" s="783" t="s">
        <v>295</v>
      </c>
      <c r="P231" s="768"/>
      <c r="Q231" s="768"/>
      <c r="R231" s="768"/>
      <c r="S231" s="768"/>
      <c r="T231" s="768"/>
      <c r="U231" s="768"/>
      <c r="V231" s="768"/>
      <c r="W231" s="768"/>
      <c r="X231" s="768"/>
      <c r="Y231" s="768"/>
      <c r="Z231" s="768"/>
      <c r="AA231" s="768"/>
      <c r="AB231" s="768"/>
      <c r="AC231" s="769"/>
      <c r="AD231" s="7"/>
      <c r="AE231" s="8"/>
      <c r="AF231" s="8"/>
      <c r="AG231" s="9"/>
      <c r="AH231" s="274"/>
      <c r="AI231" s="275"/>
    </row>
    <row r="232" spans="2:35" ht="17.25" customHeight="1" x14ac:dyDescent="0.15">
      <c r="B232" s="691"/>
      <c r="C232" s="626"/>
      <c r="D232" s="692"/>
      <c r="E232" s="127"/>
      <c r="F232" s="128"/>
      <c r="G232" s="128"/>
      <c r="H232" s="128"/>
      <c r="I232" s="128"/>
      <c r="J232" s="128"/>
      <c r="L232" s="318"/>
      <c r="M232" s="107"/>
      <c r="N232" s="790"/>
      <c r="O232" s="784"/>
      <c r="P232" s="785"/>
      <c r="Q232" s="785"/>
      <c r="R232" s="785"/>
      <c r="S232" s="785"/>
      <c r="T232" s="785"/>
      <c r="U232" s="785"/>
      <c r="V232" s="785"/>
      <c r="W232" s="785"/>
      <c r="X232" s="785"/>
      <c r="Y232" s="785"/>
      <c r="Z232" s="785"/>
      <c r="AA232" s="785"/>
      <c r="AB232" s="785"/>
      <c r="AC232" s="786"/>
      <c r="AD232" s="7"/>
      <c r="AE232" s="8"/>
      <c r="AF232" s="8"/>
      <c r="AG232" s="9"/>
      <c r="AH232" s="274"/>
      <c r="AI232" s="275"/>
    </row>
    <row r="233" spans="2:35" ht="17.25" customHeight="1" x14ac:dyDescent="0.15">
      <c r="B233" s="691"/>
      <c r="C233" s="626"/>
      <c r="D233" s="692"/>
      <c r="E233" s="127"/>
      <c r="F233" s="128"/>
      <c r="G233" s="128"/>
      <c r="H233" s="128"/>
      <c r="I233" s="128"/>
      <c r="J233" s="128"/>
      <c r="L233" s="318"/>
      <c r="M233" s="107"/>
      <c r="N233" s="812" t="s">
        <v>302</v>
      </c>
      <c r="O233" s="783" t="s">
        <v>296</v>
      </c>
      <c r="P233" s="768"/>
      <c r="Q233" s="768"/>
      <c r="R233" s="768"/>
      <c r="S233" s="768"/>
      <c r="T233" s="768"/>
      <c r="U233" s="768"/>
      <c r="V233" s="768"/>
      <c r="W233" s="768"/>
      <c r="X233" s="768"/>
      <c r="Y233" s="768"/>
      <c r="Z233" s="768"/>
      <c r="AA233" s="768"/>
      <c r="AB233" s="768"/>
      <c r="AC233" s="769"/>
      <c r="AD233" s="7"/>
      <c r="AE233" s="8"/>
      <c r="AF233" s="8"/>
      <c r="AG233" s="9"/>
      <c r="AH233" s="274"/>
      <c r="AI233" s="275"/>
    </row>
    <row r="234" spans="2:35" ht="17.25" customHeight="1" x14ac:dyDescent="0.15">
      <c r="B234" s="691"/>
      <c r="C234" s="626"/>
      <c r="D234" s="692"/>
      <c r="E234" s="127"/>
      <c r="F234" s="128"/>
      <c r="G234" s="128"/>
      <c r="H234" s="128"/>
      <c r="I234" s="128"/>
      <c r="J234" s="128"/>
      <c r="L234" s="318"/>
      <c r="M234" s="107"/>
      <c r="N234" s="812"/>
      <c r="O234" s="784"/>
      <c r="P234" s="785"/>
      <c r="Q234" s="785"/>
      <c r="R234" s="785"/>
      <c r="S234" s="785"/>
      <c r="T234" s="785"/>
      <c r="U234" s="785"/>
      <c r="V234" s="785"/>
      <c r="W234" s="785"/>
      <c r="X234" s="785"/>
      <c r="Y234" s="785"/>
      <c r="Z234" s="785"/>
      <c r="AA234" s="785"/>
      <c r="AB234" s="785"/>
      <c r="AC234" s="786"/>
      <c r="AD234" s="7"/>
      <c r="AE234" s="8"/>
      <c r="AF234" s="8"/>
      <c r="AG234" s="9"/>
      <c r="AH234" s="274"/>
      <c r="AI234" s="275"/>
    </row>
    <row r="235" spans="2:35" ht="17.25" customHeight="1" x14ac:dyDescent="0.15">
      <c r="B235" s="691"/>
      <c r="C235" s="626"/>
      <c r="D235" s="692"/>
      <c r="E235" s="127"/>
      <c r="F235" s="128"/>
      <c r="G235" s="128"/>
      <c r="H235" s="128"/>
      <c r="I235" s="128"/>
      <c r="J235" s="128"/>
      <c r="L235" s="318"/>
      <c r="M235" s="107"/>
      <c r="N235" s="812" t="s">
        <v>302</v>
      </c>
      <c r="O235" s="783" t="s">
        <v>297</v>
      </c>
      <c r="P235" s="768"/>
      <c r="Q235" s="768"/>
      <c r="R235" s="768"/>
      <c r="S235" s="768"/>
      <c r="T235" s="768"/>
      <c r="U235" s="768"/>
      <c r="V235" s="768"/>
      <c r="W235" s="768"/>
      <c r="X235" s="768"/>
      <c r="Y235" s="768"/>
      <c r="Z235" s="768"/>
      <c r="AA235" s="768"/>
      <c r="AB235" s="768"/>
      <c r="AC235" s="769"/>
      <c r="AD235" s="7"/>
      <c r="AE235" s="8"/>
      <c r="AF235" s="8"/>
      <c r="AG235" s="9"/>
      <c r="AH235" s="274"/>
      <c r="AI235" s="275"/>
    </row>
    <row r="236" spans="2:35" ht="17.25" customHeight="1" x14ac:dyDescent="0.15">
      <c r="B236" s="691"/>
      <c r="C236" s="626"/>
      <c r="D236" s="692"/>
      <c r="E236" s="127"/>
      <c r="F236" s="128"/>
      <c r="G236" s="128"/>
      <c r="H236" s="128"/>
      <c r="I236" s="128"/>
      <c r="J236" s="128"/>
      <c r="K236" s="529"/>
      <c r="L236" s="318"/>
      <c r="M236" s="107"/>
      <c r="N236" s="812"/>
      <c r="O236" s="813"/>
      <c r="P236" s="770"/>
      <c r="Q236" s="770"/>
      <c r="R236" s="770"/>
      <c r="S236" s="770"/>
      <c r="T236" s="770"/>
      <c r="U236" s="770"/>
      <c r="V236" s="770"/>
      <c r="W236" s="770"/>
      <c r="X236" s="770"/>
      <c r="Y236" s="770"/>
      <c r="Z236" s="770"/>
      <c r="AA236" s="770"/>
      <c r="AB236" s="770"/>
      <c r="AC236" s="771"/>
      <c r="AD236" s="7"/>
      <c r="AE236" s="8"/>
      <c r="AF236" s="8"/>
      <c r="AG236" s="9"/>
      <c r="AH236" s="274"/>
      <c r="AI236" s="275"/>
    </row>
    <row r="237" spans="2:35" ht="17.25" customHeight="1" x14ac:dyDescent="0.15">
      <c r="B237" s="691"/>
      <c r="C237" s="626"/>
      <c r="D237" s="692"/>
      <c r="E237" s="127"/>
      <c r="F237" s="128"/>
      <c r="G237" s="128"/>
      <c r="H237" s="128"/>
      <c r="I237" s="128"/>
      <c r="J237" s="128"/>
      <c r="L237" s="318"/>
      <c r="M237" s="107"/>
      <c r="N237" s="812"/>
      <c r="O237" s="784"/>
      <c r="P237" s="785"/>
      <c r="Q237" s="785"/>
      <c r="R237" s="785"/>
      <c r="S237" s="785"/>
      <c r="T237" s="785"/>
      <c r="U237" s="785"/>
      <c r="V237" s="785"/>
      <c r="W237" s="785"/>
      <c r="X237" s="785"/>
      <c r="Y237" s="785"/>
      <c r="Z237" s="785"/>
      <c r="AA237" s="785"/>
      <c r="AB237" s="785"/>
      <c r="AC237" s="786"/>
      <c r="AD237" s="7"/>
      <c r="AE237" s="8"/>
      <c r="AF237" s="8"/>
      <c r="AG237" s="9"/>
      <c r="AH237" s="274"/>
      <c r="AI237" s="275"/>
    </row>
    <row r="238" spans="2:35" ht="17.25" customHeight="1" x14ac:dyDescent="0.15">
      <c r="B238" s="691"/>
      <c r="C238" s="626"/>
      <c r="D238" s="692"/>
      <c r="E238" s="127"/>
      <c r="F238" s="128"/>
      <c r="G238" s="128"/>
      <c r="H238" s="128"/>
      <c r="I238" s="128"/>
      <c r="J238" s="128"/>
      <c r="L238" s="308"/>
      <c r="M238" s="814" t="str">
        <f>IF(L228="■","■","□")</f>
        <v>□</v>
      </c>
      <c r="N238" s="768" t="s">
        <v>303</v>
      </c>
      <c r="O238" s="768"/>
      <c r="P238" s="768"/>
      <c r="Q238" s="768"/>
      <c r="R238" s="768"/>
      <c r="S238" s="768"/>
      <c r="T238" s="768"/>
      <c r="U238" s="768"/>
      <c r="V238" s="768"/>
      <c r="W238" s="768"/>
      <c r="X238" s="768"/>
      <c r="Y238" s="768"/>
      <c r="Z238" s="768"/>
      <c r="AA238" s="768"/>
      <c r="AB238" s="768"/>
      <c r="AC238" s="769"/>
      <c r="AD238" s="7"/>
      <c r="AE238" s="8"/>
      <c r="AF238" s="8"/>
      <c r="AG238" s="9"/>
      <c r="AH238" s="274"/>
      <c r="AI238" s="275"/>
    </row>
    <row r="239" spans="2:35" ht="17.25" customHeight="1" x14ac:dyDescent="0.15">
      <c r="B239" s="691"/>
      <c r="C239" s="626"/>
      <c r="D239" s="692"/>
      <c r="E239" s="127"/>
      <c r="F239" s="128"/>
      <c r="G239" s="128"/>
      <c r="H239" s="128"/>
      <c r="I239" s="128"/>
      <c r="J239" s="128"/>
      <c r="L239" s="308"/>
      <c r="M239" s="815"/>
      <c r="N239" s="785"/>
      <c r="O239" s="785"/>
      <c r="P239" s="785"/>
      <c r="Q239" s="785"/>
      <c r="R239" s="785"/>
      <c r="S239" s="785"/>
      <c r="T239" s="785"/>
      <c r="U239" s="785"/>
      <c r="V239" s="785"/>
      <c r="W239" s="785"/>
      <c r="X239" s="785"/>
      <c r="Y239" s="785"/>
      <c r="Z239" s="785"/>
      <c r="AA239" s="785"/>
      <c r="AB239" s="785"/>
      <c r="AC239" s="786"/>
      <c r="AD239" s="7"/>
      <c r="AE239" s="8"/>
      <c r="AF239" s="8"/>
      <c r="AG239" s="9"/>
      <c r="AH239" s="274"/>
      <c r="AI239" s="275"/>
    </row>
    <row r="240" spans="2:35" ht="17.25" customHeight="1" x14ac:dyDescent="0.15">
      <c r="B240" s="691"/>
      <c r="C240" s="626"/>
      <c r="D240" s="692"/>
      <c r="E240" s="127"/>
      <c r="F240" s="128"/>
      <c r="G240" s="128"/>
      <c r="H240" s="128"/>
      <c r="I240" s="128"/>
      <c r="J240" s="128"/>
      <c r="L240" s="308"/>
      <c r="M240" s="308"/>
      <c r="N240" s="816" t="s">
        <v>304</v>
      </c>
      <c r="O240" s="783" t="s">
        <v>305</v>
      </c>
      <c r="P240" s="768"/>
      <c r="Q240" s="768"/>
      <c r="R240" s="768"/>
      <c r="S240" s="768"/>
      <c r="T240" s="768"/>
      <c r="U240" s="768"/>
      <c r="V240" s="768"/>
      <c r="W240" s="768"/>
      <c r="X240" s="768"/>
      <c r="Y240" s="768"/>
      <c r="Z240" s="768"/>
      <c r="AA240" s="768"/>
      <c r="AB240" s="768"/>
      <c r="AC240" s="769"/>
      <c r="AD240" s="7"/>
      <c r="AE240" s="8"/>
      <c r="AF240" s="8"/>
      <c r="AG240" s="9"/>
      <c r="AH240" s="274"/>
      <c r="AI240" s="275"/>
    </row>
    <row r="241" spans="2:35" ht="17.25" customHeight="1" x14ac:dyDescent="0.15">
      <c r="B241" s="691"/>
      <c r="C241" s="626"/>
      <c r="D241" s="692"/>
      <c r="E241" s="127"/>
      <c r="F241" s="128"/>
      <c r="G241" s="128"/>
      <c r="H241" s="128"/>
      <c r="I241" s="128"/>
      <c r="J241" s="128"/>
      <c r="L241" s="308"/>
      <c r="M241" s="308"/>
      <c r="N241" s="817"/>
      <c r="O241" s="784"/>
      <c r="P241" s="785"/>
      <c r="Q241" s="785"/>
      <c r="R241" s="785"/>
      <c r="S241" s="785"/>
      <c r="T241" s="785"/>
      <c r="U241" s="785"/>
      <c r="V241" s="785"/>
      <c r="W241" s="785"/>
      <c r="X241" s="785"/>
      <c r="Y241" s="785"/>
      <c r="Z241" s="785"/>
      <c r="AA241" s="785"/>
      <c r="AB241" s="785"/>
      <c r="AC241" s="786"/>
      <c r="AD241" s="7"/>
      <c r="AE241" s="8"/>
      <c r="AF241" s="8"/>
      <c r="AG241" s="9"/>
      <c r="AH241" s="274"/>
      <c r="AI241" s="275"/>
    </row>
    <row r="242" spans="2:35" ht="17.25" customHeight="1" x14ac:dyDescent="0.15">
      <c r="B242" s="691"/>
      <c r="C242" s="626"/>
      <c r="D242" s="692"/>
      <c r="E242" s="127"/>
      <c r="F242" s="128"/>
      <c r="G242" s="128"/>
      <c r="H242" s="128"/>
      <c r="I242" s="128"/>
      <c r="J242" s="128"/>
      <c r="K242" s="529"/>
      <c r="L242" s="308"/>
      <c r="M242" s="308"/>
      <c r="N242" s="816" t="s">
        <v>306</v>
      </c>
      <c r="O242" s="783" t="s">
        <v>307</v>
      </c>
      <c r="P242" s="768"/>
      <c r="Q242" s="768"/>
      <c r="R242" s="768"/>
      <c r="S242" s="768"/>
      <c r="T242" s="768"/>
      <c r="U242" s="768"/>
      <c r="V242" s="768"/>
      <c r="W242" s="768"/>
      <c r="X242" s="768"/>
      <c r="Y242" s="768"/>
      <c r="Z242" s="768"/>
      <c r="AA242" s="768"/>
      <c r="AB242" s="768"/>
      <c r="AC242" s="769"/>
      <c r="AD242" s="7"/>
      <c r="AE242" s="8"/>
      <c r="AF242" s="8"/>
      <c r="AG242" s="9"/>
      <c r="AH242" s="274"/>
      <c r="AI242" s="275"/>
    </row>
    <row r="243" spans="2:35" ht="17.25" customHeight="1" x14ac:dyDescent="0.15">
      <c r="B243" s="691"/>
      <c r="C243" s="626"/>
      <c r="D243" s="692"/>
      <c r="E243" s="127"/>
      <c r="F243" s="128"/>
      <c r="G243" s="128"/>
      <c r="H243" s="128"/>
      <c r="I243" s="128"/>
      <c r="J243" s="128"/>
      <c r="K243" s="529"/>
      <c r="L243" s="308"/>
      <c r="M243" s="308"/>
      <c r="N243" s="817"/>
      <c r="O243" s="784"/>
      <c r="P243" s="785"/>
      <c r="Q243" s="785"/>
      <c r="R243" s="785"/>
      <c r="S243" s="785"/>
      <c r="T243" s="785"/>
      <c r="U243" s="785"/>
      <c r="V243" s="785"/>
      <c r="W243" s="785"/>
      <c r="X243" s="785"/>
      <c r="Y243" s="785"/>
      <c r="Z243" s="785"/>
      <c r="AA243" s="785"/>
      <c r="AB243" s="785"/>
      <c r="AC243" s="786"/>
      <c r="AD243" s="7"/>
      <c r="AE243" s="8"/>
      <c r="AF243" s="8"/>
      <c r="AG243" s="9"/>
      <c r="AH243" s="274"/>
      <c r="AI243" s="275"/>
    </row>
    <row r="244" spans="2:35" ht="17.25" customHeight="1" x14ac:dyDescent="0.15">
      <c r="B244" s="691"/>
      <c r="C244" s="626"/>
      <c r="D244" s="692"/>
      <c r="E244" s="127"/>
      <c r="F244" s="128"/>
      <c r="G244" s="128"/>
      <c r="H244" s="128"/>
      <c r="I244" s="128"/>
      <c r="J244" s="128"/>
      <c r="L244" s="102"/>
      <c r="M244" s="102"/>
      <c r="N244" s="328" t="s">
        <v>308</v>
      </c>
      <c r="O244" s="34" t="s">
        <v>309</v>
      </c>
      <c r="P244" s="103"/>
      <c r="Q244" s="103"/>
      <c r="R244" s="91"/>
      <c r="S244" s="104"/>
      <c r="T244" s="91"/>
      <c r="U244" s="91"/>
      <c r="V244" s="91"/>
      <c r="W244" s="103"/>
      <c r="X244" s="91"/>
      <c r="Y244" s="103"/>
      <c r="Z244" s="105"/>
      <c r="AA244" s="105"/>
      <c r="AB244" s="91"/>
      <c r="AC244" s="348"/>
      <c r="AD244" s="7"/>
      <c r="AE244" s="8"/>
      <c r="AF244" s="8"/>
      <c r="AG244" s="9"/>
      <c r="AH244" s="274"/>
      <c r="AI244" s="275"/>
    </row>
    <row r="245" spans="2:35" ht="17.25" customHeight="1" thickBot="1" x14ac:dyDescent="0.2">
      <c r="B245" s="806"/>
      <c r="C245" s="628"/>
      <c r="D245" s="807"/>
      <c r="E245" s="309"/>
      <c r="F245" s="310"/>
      <c r="G245" s="310"/>
      <c r="H245" s="310"/>
      <c r="I245" s="310"/>
      <c r="J245" s="310"/>
      <c r="K245" s="31"/>
      <c r="L245" s="384" t="s">
        <v>310</v>
      </c>
      <c r="M245" s="818" t="s">
        <v>132</v>
      </c>
      <c r="N245" s="818"/>
      <c r="O245" s="818"/>
      <c r="P245" s="818"/>
      <c r="Q245" s="818"/>
      <c r="R245" s="818"/>
      <c r="S245" s="818"/>
      <c r="T245" s="818"/>
      <c r="U245" s="818"/>
      <c r="V245" s="818"/>
      <c r="W245" s="818"/>
      <c r="X245" s="818"/>
      <c r="Y245" s="818"/>
      <c r="Z245" s="818"/>
      <c r="AA245" s="818"/>
      <c r="AB245" s="818"/>
      <c r="AC245" s="819"/>
      <c r="AD245" s="5"/>
      <c r="AE245" s="10"/>
      <c r="AF245" s="10"/>
      <c r="AG245" s="11"/>
      <c r="AH245" s="311"/>
      <c r="AI245" s="312"/>
    </row>
  </sheetData>
  <sheetProtection algorithmName="SHA-512" hashValue="xmAM+KSNENfUDt5PwqSd3aiEa+efKRdnKnbVf7MZaoeK6EuVjbb0OkUhN+hoOafqAvdRqQ7ewI2rVxfWza/kIA==" saltValue="0uWyLifjuvTlkfoOGCFd6g==" spinCount="100000" sheet="1" formatCells="0" selectLockedCells="1"/>
  <mergeCells count="186">
    <mergeCell ref="E105:K106"/>
    <mergeCell ref="B104:D107"/>
    <mergeCell ref="E176:K177"/>
    <mergeCell ref="O57:P57"/>
    <mergeCell ref="Y57:Z57"/>
    <mergeCell ref="O62:AB62"/>
    <mergeCell ref="O74:P74"/>
    <mergeCell ref="Y74:Z74"/>
    <mergeCell ref="O78:AB78"/>
    <mergeCell ref="O79:P79"/>
    <mergeCell ref="Y79:Z79"/>
    <mergeCell ref="O80:P80"/>
    <mergeCell ref="Y80:Z80"/>
    <mergeCell ref="O63:P63"/>
    <mergeCell ref="Y63:Z63"/>
    <mergeCell ref="O64:P64"/>
    <mergeCell ref="Y64:Z64"/>
    <mergeCell ref="O72:AB72"/>
    <mergeCell ref="O73:P73"/>
    <mergeCell ref="Y73:Z73"/>
    <mergeCell ref="E104:AG104"/>
    <mergeCell ref="M94:AB96"/>
    <mergeCell ref="H95:K99"/>
    <mergeCell ref="M97:AB99"/>
    <mergeCell ref="O30:P30"/>
    <mergeCell ref="B3:F5"/>
    <mergeCell ref="S5:AH5"/>
    <mergeCell ref="Q43:R43"/>
    <mergeCell ref="Q45:R45"/>
    <mergeCell ref="O48:AB48"/>
    <mergeCell ref="Q49:R49"/>
    <mergeCell ref="Q51:R51"/>
    <mergeCell ref="O55:AB55"/>
    <mergeCell ref="O21:AB21"/>
    <mergeCell ref="O36:AB36"/>
    <mergeCell ref="Q37:T37"/>
    <mergeCell ref="Q39:R39"/>
    <mergeCell ref="O42:AB42"/>
    <mergeCell ref="B10:D17"/>
    <mergeCell ref="H13:K16"/>
    <mergeCell ref="E13:G16"/>
    <mergeCell ref="H17:K21"/>
    <mergeCell ref="O56:P56"/>
    <mergeCell ref="Y56:Z56"/>
    <mergeCell ref="E10:AG10"/>
    <mergeCell ref="L15:M15"/>
    <mergeCell ref="O15:AB15"/>
    <mergeCell ref="AD9:AG9"/>
    <mergeCell ref="L53:M53"/>
    <mergeCell ref="O22:AB22"/>
    <mergeCell ref="O23:P23"/>
    <mergeCell ref="Y23:Z23"/>
    <mergeCell ref="O24:P24"/>
    <mergeCell ref="Y24:Z24"/>
    <mergeCell ref="L27:M27"/>
    <mergeCell ref="O16:AB16"/>
    <mergeCell ref="O28:AB28"/>
    <mergeCell ref="O29:AB29"/>
    <mergeCell ref="Y30:Z30"/>
    <mergeCell ref="O31:P31"/>
    <mergeCell ref="Y31:Z31"/>
    <mergeCell ref="O17:P17"/>
    <mergeCell ref="Y17:Z17"/>
    <mergeCell ref="O18:P18"/>
    <mergeCell ref="Y18:Z18"/>
    <mergeCell ref="L21:M21"/>
    <mergeCell ref="AK9:AN9"/>
    <mergeCell ref="B6:F6"/>
    <mergeCell ref="G6:AI6"/>
    <mergeCell ref="B8:D9"/>
    <mergeCell ref="E8:G9"/>
    <mergeCell ref="H8:AG8"/>
    <mergeCell ref="AH8:AI9"/>
    <mergeCell ref="H9:K9"/>
    <mergeCell ref="L9:AC9"/>
    <mergeCell ref="M100:AB102"/>
    <mergeCell ref="O84:AB84"/>
    <mergeCell ref="R85:S85"/>
    <mergeCell ref="S86:T86"/>
    <mergeCell ref="B88:D90"/>
    <mergeCell ref="E88:G90"/>
    <mergeCell ref="H88:K89"/>
    <mergeCell ref="V88:X88"/>
    <mergeCell ref="X89:Z89"/>
    <mergeCell ref="AA89:AC89"/>
    <mergeCell ref="H90:K94"/>
    <mergeCell ref="AA91:AC91"/>
    <mergeCell ref="M92:AB93"/>
    <mergeCell ref="L167:AC167"/>
    <mergeCell ref="L168:L169"/>
    <mergeCell ref="M168:AC169"/>
    <mergeCell ref="L170:L171"/>
    <mergeCell ref="M170:AC171"/>
    <mergeCell ref="L172:L173"/>
    <mergeCell ref="M172:AC173"/>
    <mergeCell ref="N126:AC127"/>
    <mergeCell ref="N135:AC137"/>
    <mergeCell ref="O133:AC134"/>
    <mergeCell ref="O131:AC132"/>
    <mergeCell ref="O129:AC130"/>
    <mergeCell ref="M129:M134"/>
    <mergeCell ref="L161:L162"/>
    <mergeCell ref="M161:AC162"/>
    <mergeCell ref="M126:M127"/>
    <mergeCell ref="N129:N130"/>
    <mergeCell ref="N131:N132"/>
    <mergeCell ref="N133:N134"/>
    <mergeCell ref="M135:M137"/>
    <mergeCell ref="M110:AC110"/>
    <mergeCell ref="M114:M119"/>
    <mergeCell ref="L163:L166"/>
    <mergeCell ref="M163:AC166"/>
    <mergeCell ref="N142:AC144"/>
    <mergeCell ref="L149:L150"/>
    <mergeCell ref="M149:AC150"/>
    <mergeCell ref="L151:L152"/>
    <mergeCell ref="M151:AC152"/>
    <mergeCell ref="L153:L154"/>
    <mergeCell ref="M153:AC154"/>
    <mergeCell ref="M142:M144"/>
    <mergeCell ref="L146:L148"/>
    <mergeCell ref="M146:AC148"/>
    <mergeCell ref="M156:AC156"/>
    <mergeCell ref="L158:AC158"/>
    <mergeCell ref="L159:L160"/>
    <mergeCell ref="M159:AC160"/>
    <mergeCell ref="M125:AC125"/>
    <mergeCell ref="M122:M124"/>
    <mergeCell ref="M120:M121"/>
    <mergeCell ref="N118:N119"/>
    <mergeCell ref="N116:N117"/>
    <mergeCell ref="N114:N115"/>
    <mergeCell ref="N188:N189"/>
    <mergeCell ref="O188:AC189"/>
    <mergeCell ref="N190:N191"/>
    <mergeCell ref="O190:AC191"/>
    <mergeCell ref="N192:N193"/>
    <mergeCell ref="O192:AC193"/>
    <mergeCell ref="B175:D179"/>
    <mergeCell ref="E175:AG175"/>
    <mergeCell ref="M185:M186"/>
    <mergeCell ref="N179:AC180"/>
    <mergeCell ref="M223:M224"/>
    <mergeCell ref="N223:AC224"/>
    <mergeCell ref="B226:D245"/>
    <mergeCell ref="M226:AC226"/>
    <mergeCell ref="M228:AC228"/>
    <mergeCell ref="M229:AC229"/>
    <mergeCell ref="N231:N232"/>
    <mergeCell ref="O231:AC232"/>
    <mergeCell ref="N233:N234"/>
    <mergeCell ref="O233:AC234"/>
    <mergeCell ref="N235:N237"/>
    <mergeCell ref="O235:AC237"/>
    <mergeCell ref="M238:M239"/>
    <mergeCell ref="N238:AC239"/>
    <mergeCell ref="N240:N241"/>
    <mergeCell ref="O240:AC241"/>
    <mergeCell ref="N242:N243"/>
    <mergeCell ref="O242:AC243"/>
    <mergeCell ref="M245:AC245"/>
    <mergeCell ref="M227:AC227"/>
    <mergeCell ref="M111:M112"/>
    <mergeCell ref="N111:AC112"/>
    <mergeCell ref="N120:AC121"/>
    <mergeCell ref="O118:AC119"/>
    <mergeCell ref="O116:AC117"/>
    <mergeCell ref="O114:AC115"/>
    <mergeCell ref="N122:AC124"/>
    <mergeCell ref="M221:M222"/>
    <mergeCell ref="N221:AC222"/>
    <mergeCell ref="M214:M215"/>
    <mergeCell ref="N214:AC215"/>
    <mergeCell ref="M216:M217"/>
    <mergeCell ref="N216:AC217"/>
    <mergeCell ref="M218:M219"/>
    <mergeCell ref="N218:AC219"/>
    <mergeCell ref="M194:M198"/>
    <mergeCell ref="N194:AC198"/>
    <mergeCell ref="N201:AC202"/>
    <mergeCell ref="M207:M209"/>
    <mergeCell ref="N207:AC209"/>
    <mergeCell ref="M212:M213"/>
    <mergeCell ref="N212:AC213"/>
    <mergeCell ref="N185:AC186"/>
    <mergeCell ref="M188:M193"/>
  </mergeCells>
  <phoneticPr fontId="2"/>
  <conditionalFormatting sqref="L244:AC244 L240:O240 L241:M241 L242:O242 L243:M243 L239 L238:M238 L231:L237 N236:N237 N231:O231 N232 N233:O233 N234 N235:O235 L228:M230 L245:M245">
    <cfRule type="expression" dxfId="26" priority="123" stopIfTrue="1">
      <formula>$H$293="■"</formula>
    </cfRule>
  </conditionalFormatting>
  <conditionalFormatting sqref="L244:AC244 L240:O240 L241:M241 L242:O242 L243:M243 L239 L238:M238 L231:L237 N236:N237 N231:O231 N232 N233:O233 N234 N235:O235 L228:M230 L245:M245">
    <cfRule type="expression" dxfId="25" priority="124" stopIfTrue="1">
      <formula>$H$292="■"</formula>
    </cfRule>
  </conditionalFormatting>
  <conditionalFormatting sqref="N238">
    <cfRule type="expression" dxfId="24" priority="118" stopIfTrue="1">
      <formula>$H$293="■"</formula>
    </cfRule>
  </conditionalFormatting>
  <conditionalFormatting sqref="N238">
    <cfRule type="expression" dxfId="23" priority="119" stopIfTrue="1">
      <formula>$H$292="■"</formula>
    </cfRule>
  </conditionalFormatting>
  <conditionalFormatting sqref="N230:AC230">
    <cfRule type="expression" dxfId="22" priority="112">
      <formula>#REF!="■"</formula>
    </cfRule>
  </conditionalFormatting>
  <conditionalFormatting sqref="N230:AC230">
    <cfRule type="expression" dxfId="21" priority="111">
      <formula>#REF!="■"</formula>
    </cfRule>
  </conditionalFormatting>
  <conditionalFormatting sqref="N230:AC230">
    <cfRule type="expression" dxfId="20" priority="113" stopIfTrue="1">
      <formula>$H$293="■"</formula>
    </cfRule>
  </conditionalFormatting>
  <conditionalFormatting sqref="N230:AC230">
    <cfRule type="expression" dxfId="19" priority="114" stopIfTrue="1">
      <formula>$H$292="■"</formula>
    </cfRule>
  </conditionalFormatting>
  <conditionalFormatting sqref="M227">
    <cfRule type="expression" dxfId="18" priority="6" stopIfTrue="1">
      <formula>$H$293="■"</formula>
    </cfRule>
  </conditionalFormatting>
  <conditionalFormatting sqref="M227">
    <cfRule type="expression" dxfId="17" priority="7" stopIfTrue="1">
      <formula>$H$292="■"</formula>
    </cfRule>
  </conditionalFormatting>
  <conditionalFormatting sqref="L15:AC103">
    <cfRule type="expression" dxfId="16" priority="3">
      <formula>$L$13="■"</formula>
    </cfRule>
  </conditionalFormatting>
  <conditionalFormatting sqref="L107:AC174">
    <cfRule type="expression" dxfId="15" priority="2">
      <formula>$L$105="■"</formula>
    </cfRule>
  </conditionalFormatting>
  <conditionalFormatting sqref="L178:AC245">
    <cfRule type="expression" dxfId="14" priority="1">
      <formula>$L$176="■"</formula>
    </cfRule>
  </conditionalFormatting>
  <dataValidations count="8">
    <dataValidation type="list" allowBlank="1" showInputMessage="1" showErrorMessage="1" sqref="AC94:AC103" xr:uid="{00000000-0002-0000-0100-000000000000}">
      <formula1>#REF!</formula1>
    </dataValidation>
    <dataValidation allowBlank="1" showInputMessage="1" sqref="O89:V89 S88:U88 M103:P103 N13:AC14 N105:AC106 N176:AC177" xr:uid="{00000000-0002-0000-0100-000001000000}"/>
    <dataValidation type="list" allowBlank="1" showInputMessage="1" sqref="V88:X88" xr:uid="{00000000-0002-0000-0100-000002000000}">
      <formula1>開口部の熱貫流率</formula1>
    </dataValidation>
    <dataValidation type="list" allowBlank="1" showInputMessage="1" sqref="M94:AB102" xr:uid="{00000000-0002-0000-0100-000003000000}">
      <formula1>開口部の日射遮蔽仕様</formula1>
    </dataValidation>
    <dataValidation type="list" allowBlank="1" showInputMessage="1" sqref="O15:AB16 O21:AB22 O48:AB48 O55:AB55 O62:AB62 O72:AB72 O78:AB78 O84:AB84 O36:AB36 O42:AB42 O34:AB34 O27:AB29" xr:uid="{00000000-0002-0000-0100-000004000000}">
      <formula1>断熱材</formula1>
    </dataValidation>
    <dataValidation type="list" allowBlank="1" showInputMessage="1" showErrorMessage="1" sqref="M142:M144 M126 M135 L168:L174 N233:N237 L155:L157 N192 L220 M207:M209 M216 M201 L199 L210:L211 M218 M212:M214 L159:L166 M179 N188 N190 M185 M194:M197 L225:L228 N231 L245 M108 N114 M120 L138 N131 N116 M111 N118 N129 M122 N133 M140 L145:L146 L149 L153 L151" xr:uid="{00000000-0002-0000-0100-000005000000}">
      <formula1>"□,■"</formula1>
    </dataValidation>
    <dataValidation type="list" allowBlank="1" showInputMessage="1" showErrorMessage="1" sqref="W89 M12 W91 L13 N69 Q69 AD6:AD9 Q19:Q20 AD176:AD245 U25:U26 Q32:Q33 Y65 Q75:Q76 U19:U20 Q58:Q59 Q25:Q26 U59 Q65:Q66 Y58 U66 X75 Y87 Q87 Z50 Z38 W38 Y46 W50 W44 Q46 Z44 U32:U33 Q81 X81 S12 AD13:AD103 L105 AD105:AD174 L176" xr:uid="{00000000-0002-0000-0100-000006000000}">
      <formula1>"■,□"</formula1>
    </dataValidation>
    <dataValidation type="list" allowBlank="1" showInputMessage="1" showErrorMessage="1" sqref="Q37:T37" xr:uid="{00000000-0002-0000-0100-000007000000}">
      <formula1>S造外装材の熱抵抗</formula1>
    </dataValidation>
  </dataValidations>
  <printOptions horizontalCentered="1"/>
  <pageMargins left="0.39370078740157483" right="0.27559055118110237" top="0.47244094488188981" bottom="0.39370078740157483" header="0.27559055118110237" footer="0.19685039370078741"/>
  <pageSetup paperSize="9" scale="85" fitToHeight="5" orientation="portrait" r:id="rId1"/>
  <headerFooter>
    <oddHeader>&amp;R&amp;"ＭＳ Ｐ明朝,標準"&amp;10（第&amp;P+2面）</oddHeader>
    <oddFooter>&amp;L&amp;"Meiryo UI,標準"&amp;9HP住-920-3（Ver.20240401-2）&amp;R&amp;"Meiryo UI,標準"&amp;9Copyright 2016-2024 Houseplus Corporation</oddFooter>
  </headerFooter>
  <rowBreaks count="4" manualBreakCount="4">
    <brk id="69" min="1" max="34" man="1"/>
    <brk id="103" min="1" max="34" man="1"/>
    <brk id="174" min="1" max="34" man="1"/>
    <brk id="225" min="1" max="34" man="1"/>
  </rowBreaks>
  <drawing r:id="rId2"/>
  <extLst>
    <ext xmlns:x14="http://schemas.microsoft.com/office/spreadsheetml/2009/9/main" uri="{78C0D931-6437-407d-A8EE-F0AAD7539E65}">
      <x14:conditionalFormattings>
        <x14:conditionalFormatting xmlns:xm="http://schemas.microsoft.com/office/excel/2006/main">
          <x14:cfRule type="expression" priority="41" id="{754BDAF6-B374-4B63-A6FA-F446C5F7CC61}">
            <xm:f>OR('第１,2面'!$Q$13="□",'第１,2面'!$X$11="■")</xm:f>
            <x14:dxf>
              <fill>
                <patternFill>
                  <bgColor theme="0" tint="-0.34998626667073579"/>
                </patternFill>
              </fill>
            </x14:dxf>
          </x14:cfRule>
          <xm:sqref>L83:AC87</xm:sqref>
        </x14:conditionalFormatting>
        <x14:conditionalFormatting xmlns:xm="http://schemas.microsoft.com/office/excel/2006/main">
          <x14:cfRule type="expression" priority="24" id="{B9DF92A3-A479-4F72-8FE6-C4856EC937B4}">
            <xm:f>OR('第１,2面'!$L$13="□",'第１,2面'!$X$11="■")</xm:f>
            <x14:dxf>
              <fill>
                <patternFill>
                  <bgColor theme="0" tint="-0.34998626667073579"/>
                </patternFill>
              </fill>
            </x14:dxf>
          </x14:cfRule>
          <xm:sqref>L34:AC52</xm:sqref>
        </x14:conditionalFormatting>
        <x14:conditionalFormatting xmlns:xm="http://schemas.microsoft.com/office/excel/2006/main">
          <x14:cfRule type="expression" priority="19" id="{0307F168-76AB-4084-B887-5B3D6FFFF84D}">
            <xm:f>'第１,2面'!$X$11="□"</xm:f>
            <x14:dxf>
              <fill>
                <patternFill>
                  <bgColor theme="0" tint="-0.34998626667073579"/>
                </patternFill>
              </fill>
            </x14:dxf>
          </x14:cfRule>
          <xm:sqref>L90:AC103</xm:sqref>
        </x14:conditionalFormatting>
        <x14:conditionalFormatting xmlns:xm="http://schemas.microsoft.com/office/excel/2006/main">
          <x14:cfRule type="expression" priority="16" id="{6928C190-C10C-4D13-A9A3-3D25B9DDD5DD}">
            <xm:f>'第１,2面'!$X$11="■"</xm:f>
            <x14:dxf>
              <fill>
                <patternFill>
                  <bgColor theme="0" tint="-0.34998626667073579"/>
                </patternFill>
              </fill>
            </x14:dxf>
          </x14:cfRule>
          <xm:sqref>L88:AC89</xm:sqref>
        </x14:conditionalFormatting>
        <x14:conditionalFormatting xmlns:xm="http://schemas.microsoft.com/office/excel/2006/main">
          <x14:cfRule type="expression" priority="9" id="{35A1A1AE-8CBD-403B-8C6E-F4CB602F7834}">
            <xm:f>'第１,2面'!$S$15="■"</xm:f>
            <x14:dxf>
              <fill>
                <patternFill>
                  <bgColor theme="0" tint="-0.34998626667073579"/>
                </patternFill>
              </fill>
            </x14:dxf>
          </x14:cfRule>
          <xm:sqref>E178:AC245 E176</xm:sqref>
        </x14:conditionalFormatting>
        <x14:conditionalFormatting xmlns:xm="http://schemas.microsoft.com/office/excel/2006/main">
          <x14:cfRule type="expression" priority="8" id="{80AC7BA8-02D9-46D0-AEC5-3F8E7E5BF561}">
            <xm:f>'第１,2面'!$X$15="■"</xm:f>
            <x14:dxf>
              <fill>
                <patternFill patternType="solid">
                  <fgColor theme="0" tint="-0.34998626667073579"/>
                  <bgColor theme="0" tint="-0.34998626667073579"/>
                </patternFill>
              </fill>
            </x14:dxf>
          </x14:cfRule>
          <xm:sqref>E107:AC174</xm:sqref>
        </x14:conditionalFormatting>
        <x14:conditionalFormatting xmlns:xm="http://schemas.microsoft.com/office/excel/2006/main">
          <x14:cfRule type="expression" priority="5" id="{CA3B7249-73E5-4208-9E0A-A2D983F00D60}">
            <xm:f>'第１,2面'!$L$27="■"</xm:f>
            <x14:dxf>
              <fill>
                <patternFill patternType="solid">
                  <fgColor theme="0" tint="-0.34998626667073579"/>
                  <bgColor theme="0" tint="-0.34998626667073579"/>
                </patternFill>
              </fill>
            </x14:dxf>
          </x14:cfRule>
          <xm:sqref>Y17:Z17 Y23:Z23 Y30:Z30 Y56:Z56 Y63:Z63 Y73:Z73 Y79:Z79</xm:sqref>
        </x14:conditionalFormatting>
        <x14:conditionalFormatting xmlns:xm="http://schemas.microsoft.com/office/excel/2006/main">
          <x14:cfRule type="expression" priority="4" id="{B77B4923-03F9-44C8-BF2B-5C5D1DA6B875}">
            <xm:f>'第１,2面'!$L$28="■"</xm:f>
            <x14:dxf>
              <fill>
                <patternFill patternType="solid">
                  <bgColor theme="0" tint="-0.34998626667073579"/>
                </patternFill>
              </fill>
            </x14:dxf>
          </x14:cfRule>
          <xm:sqref>Y18:Z18 Y24:Z24 Y31:Z31 Y57:Z57 Y64:Z64 Y74:Z74 Y80:Z80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C4E1-1BE9-4030-9671-48383E82CA95}">
  <sheetPr>
    <pageSetUpPr autoPageBreaks="0"/>
  </sheetPr>
  <dimension ref="B1:EK230"/>
  <sheetViews>
    <sheetView showGridLines="0" view="pageBreakPreview" zoomScale="70" zoomScaleNormal="85" zoomScaleSheetLayoutView="70" workbookViewId="0">
      <selection activeCell="F2" sqref="F2"/>
    </sheetView>
  </sheetViews>
  <sheetFormatPr defaultColWidth="2.75" defaultRowHeight="18" customHeight="1" x14ac:dyDescent="0.15"/>
  <cols>
    <col min="1" max="1" width="1.625" style="177" customWidth="1"/>
    <col min="2" max="2" width="3.625" style="177" customWidth="1"/>
    <col min="3" max="5" width="2.75" style="177" customWidth="1"/>
    <col min="6" max="8" width="5.625" style="177" customWidth="1"/>
    <col min="9" max="19" width="2.75" style="177" customWidth="1"/>
    <col min="20" max="20" width="2.875" style="177" customWidth="1"/>
    <col min="21" max="26" width="2.75" style="177" customWidth="1"/>
    <col min="27" max="27" width="2.875" style="177" customWidth="1"/>
    <col min="28" max="34" width="2.75" style="177" customWidth="1"/>
    <col min="35" max="35" width="10.25" style="177" customWidth="1"/>
    <col min="36" max="36" width="3" style="177" customWidth="1"/>
    <col min="37" max="37" width="7.625" style="177" customWidth="1"/>
    <col min="38" max="41" width="3" style="177" customWidth="1"/>
    <col min="42" max="45" width="2.875" style="177" customWidth="1"/>
    <col min="46" max="51" width="3" style="177" customWidth="1"/>
    <col min="52" max="52" width="5.625" style="177" customWidth="1"/>
    <col min="53" max="53" width="4.625" style="177" customWidth="1"/>
    <col min="54" max="54" width="2.75" style="177" customWidth="1"/>
    <col min="55" max="55" width="2.625" style="177" customWidth="1"/>
    <col min="56" max="56" width="6.375" style="177" customWidth="1"/>
    <col min="57" max="57" width="2.625" style="177" customWidth="1"/>
    <col min="58" max="58" width="5.625" style="177" customWidth="1"/>
    <col min="59" max="60" width="2.625" style="177" customWidth="1"/>
    <col min="61" max="61" width="3" style="177" customWidth="1"/>
    <col min="62" max="70" width="6.625" style="177" customWidth="1"/>
    <col min="71" max="74" width="7.625" style="177" customWidth="1"/>
    <col min="75" max="75" width="6.625" style="177" customWidth="1"/>
    <col min="76" max="76" width="2.625" style="177" customWidth="1"/>
    <col min="77" max="84" width="7.625" style="177" customWidth="1"/>
    <col min="85" max="86" width="7.625" customWidth="1"/>
    <col min="87" max="92" width="7.625" style="177" customWidth="1"/>
    <col min="93" max="93" width="3.625" style="177" customWidth="1"/>
    <col min="94" max="94" width="34.625" style="177" customWidth="1"/>
    <col min="95" max="96" width="10.625" style="177" customWidth="1"/>
    <col min="97" max="97" width="31.625" style="177" customWidth="1"/>
    <col min="98" max="99" width="10.625" style="177" customWidth="1"/>
    <col min="100" max="139" width="2.75" style="177" customWidth="1"/>
    <col min="140" max="150" width="3.625" style="177" customWidth="1"/>
    <col min="151" max="16384" width="2.75" style="177"/>
  </cols>
  <sheetData>
    <row r="1" spans="2:140" ht="21.75" customHeight="1" thickBot="1" x14ac:dyDescent="0.2">
      <c r="B1" s="176" t="s">
        <v>596</v>
      </c>
      <c r="F1" s="260"/>
      <c r="G1" s="260"/>
      <c r="H1" s="260"/>
      <c r="I1" s="260"/>
      <c r="J1" s="260"/>
      <c r="K1" s="260"/>
      <c r="L1" s="260"/>
      <c r="M1" s="260"/>
      <c r="N1" s="260"/>
      <c r="O1" s="260"/>
      <c r="P1" s="260"/>
      <c r="Q1" s="260"/>
      <c r="R1" s="260"/>
      <c r="S1" s="260"/>
      <c r="T1" s="260"/>
      <c r="U1" s="260"/>
      <c r="V1" s="260"/>
      <c r="W1" s="260"/>
      <c r="X1" s="260"/>
      <c r="Y1" s="260"/>
      <c r="Z1" s="260"/>
      <c r="AE1" s="260"/>
      <c r="AF1" s="260"/>
      <c r="AG1" s="260"/>
      <c r="AH1" s="260"/>
      <c r="AI1" s="260"/>
      <c r="AJ1" s="260"/>
      <c r="AK1" s="260"/>
      <c r="AL1" s="260"/>
      <c r="AM1" s="260"/>
      <c r="AN1" s="260"/>
      <c r="AO1" s="260"/>
      <c r="AP1" s="260"/>
      <c r="AQ1" s="26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179"/>
      <c r="BY1" s="179"/>
      <c r="BZ1" s="179"/>
      <c r="CA1" s="179"/>
      <c r="CB1" s="179"/>
      <c r="CC1" s="179"/>
      <c r="CD1" s="179"/>
      <c r="CE1" s="179"/>
      <c r="CF1" s="179"/>
      <c r="CI1" s="179"/>
      <c r="CJ1" s="179"/>
      <c r="CK1" s="179"/>
      <c r="CL1" s="179"/>
      <c r="CM1" s="179"/>
      <c r="CN1" s="179"/>
      <c r="CO1" s="179"/>
      <c r="CP1" s="1246" t="s">
        <v>537</v>
      </c>
      <c r="CQ1" s="1247"/>
      <c r="CR1" s="1248" t="s">
        <v>542</v>
      </c>
      <c r="CS1" s="1249"/>
      <c r="CT1" s="1247"/>
      <c r="CV1" s="179"/>
      <c r="CW1" s="179"/>
      <c r="CX1" s="179"/>
      <c r="CY1" s="179"/>
      <c r="CZ1" s="179"/>
      <c r="DA1" s="179"/>
      <c r="DD1" s="178"/>
      <c r="DE1" s="178"/>
      <c r="DF1" s="178"/>
      <c r="DG1" s="178"/>
      <c r="DH1" s="178"/>
      <c r="DI1" s="178"/>
      <c r="DJ1" s="178"/>
      <c r="DK1" s="178"/>
      <c r="DL1" s="178"/>
      <c r="DM1" s="178"/>
      <c r="DN1" s="178"/>
      <c r="DO1" s="178"/>
      <c r="DP1" s="178"/>
      <c r="DQ1" s="178"/>
      <c r="DR1" s="178"/>
      <c r="DS1" s="178"/>
      <c r="DT1" s="178"/>
      <c r="DU1" s="178"/>
      <c r="DV1" s="178"/>
      <c r="DW1" s="178"/>
      <c r="DX1" s="178"/>
      <c r="DY1" s="178"/>
      <c r="DZ1" s="178"/>
    </row>
    <row r="2" spans="2:140" ht="21.75" customHeight="1" x14ac:dyDescent="0.15">
      <c r="B2" s="1250" t="s">
        <v>226</v>
      </c>
      <c r="C2" s="1095"/>
      <c r="D2" s="1095"/>
      <c r="E2" s="1095"/>
      <c r="F2" s="2" t="s">
        <v>28</v>
      </c>
      <c r="G2" s="541" t="s">
        <v>477</v>
      </c>
      <c r="H2" s="33"/>
      <c r="I2" s="33"/>
      <c r="J2" s="33"/>
      <c r="K2" s="33"/>
      <c r="L2" s="33"/>
      <c r="M2" s="33"/>
      <c r="N2" s="542"/>
      <c r="O2" s="33"/>
      <c r="P2" s="33"/>
      <c r="Q2" s="33"/>
      <c r="R2" s="33"/>
      <c r="S2" s="33"/>
      <c r="T2" s="114"/>
      <c r="U2" s="900" t="s">
        <v>526</v>
      </c>
      <c r="V2" s="901"/>
      <c r="W2" s="901"/>
      <c r="X2" s="901"/>
      <c r="Y2" s="901"/>
      <c r="Z2" s="901"/>
      <c r="AA2" s="901"/>
      <c r="AB2" s="901"/>
      <c r="AC2" s="901"/>
      <c r="AD2" s="901"/>
      <c r="AE2" s="901"/>
      <c r="AF2" s="901"/>
      <c r="AG2" s="901"/>
      <c r="AH2" s="902"/>
      <c r="AI2" s="900" t="s">
        <v>531</v>
      </c>
      <c r="AJ2" s="901"/>
      <c r="AK2" s="901"/>
      <c r="AL2" s="901"/>
      <c r="AM2" s="901"/>
      <c r="AN2" s="901"/>
      <c r="AO2" s="901"/>
      <c r="AP2" s="901"/>
      <c r="AQ2" s="901"/>
      <c r="AR2" s="901"/>
      <c r="AS2" s="901"/>
      <c r="AT2" s="901"/>
      <c r="AU2" s="901"/>
      <c r="AV2" s="901"/>
      <c r="AW2" s="901"/>
      <c r="AX2" s="901"/>
      <c r="AY2" s="901"/>
      <c r="AZ2" s="901"/>
      <c r="BA2" s="901"/>
      <c r="BB2" s="901"/>
      <c r="BC2" s="901"/>
      <c r="BD2" s="902"/>
      <c r="BE2" s="900" t="s">
        <v>532</v>
      </c>
      <c r="BF2" s="901"/>
      <c r="BG2" s="901"/>
      <c r="BH2" s="901"/>
      <c r="BI2" s="901"/>
      <c r="BJ2" s="901"/>
      <c r="BK2" s="901"/>
      <c r="BL2" s="901"/>
      <c r="BM2" s="901"/>
      <c r="BN2" s="901"/>
      <c r="BO2" s="901"/>
      <c r="BP2" s="901"/>
      <c r="BQ2" s="901"/>
      <c r="BR2" s="901"/>
      <c r="BS2" s="901"/>
      <c r="BT2" s="902"/>
      <c r="BU2" s="575"/>
      <c r="BV2" s="575"/>
      <c r="BW2" s="575"/>
      <c r="BX2" s="179"/>
      <c r="BY2" s="179"/>
      <c r="BZ2" s="179"/>
      <c r="CA2" s="179"/>
      <c r="CB2" s="179"/>
      <c r="CC2" s="179"/>
      <c r="CD2" s="179"/>
      <c r="CE2" s="179"/>
      <c r="CF2" s="179"/>
      <c r="CI2" s="179"/>
      <c r="CJ2" s="179"/>
      <c r="CK2" s="179"/>
      <c r="CL2" s="179"/>
      <c r="CM2" s="179"/>
      <c r="CN2" s="179"/>
      <c r="CO2" s="179"/>
      <c r="CP2" s="566" t="s">
        <v>560</v>
      </c>
      <c r="CQ2" s="587" t="str">
        <f>IF($BY$31="","",SUM($BY$31:$BY$230))</f>
        <v/>
      </c>
      <c r="CR2" s="936" t="s">
        <v>538</v>
      </c>
      <c r="CS2" s="581" t="s">
        <v>522</v>
      </c>
      <c r="CT2" s="582">
        <f>$AD$9</f>
        <v>0</v>
      </c>
      <c r="CV2" s="179"/>
      <c r="CW2" s="179"/>
      <c r="CX2" s="179"/>
      <c r="CY2" s="177" t="s">
        <v>170</v>
      </c>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row>
    <row r="3" spans="2:140" ht="21" customHeight="1" x14ac:dyDescent="0.15">
      <c r="B3" s="1251"/>
      <c r="C3" s="1097"/>
      <c r="D3" s="1097"/>
      <c r="E3" s="1097"/>
      <c r="F3" s="7" t="s">
        <v>28</v>
      </c>
      <c r="G3" s="177" t="s">
        <v>478</v>
      </c>
      <c r="H3" s="1"/>
      <c r="I3" s="1"/>
      <c r="J3" s="1"/>
      <c r="K3" s="1"/>
      <c r="L3" s="1"/>
      <c r="M3" s="129"/>
      <c r="N3" s="129"/>
      <c r="O3" s="129"/>
      <c r="P3" s="1"/>
      <c r="Q3" s="1"/>
      <c r="R3" s="1"/>
      <c r="S3" s="1"/>
      <c r="T3" s="543"/>
      <c r="U3" s="1226" t="s">
        <v>629</v>
      </c>
      <c r="V3" s="1227"/>
      <c r="W3" s="1227"/>
      <c r="X3" s="1227"/>
      <c r="Y3" s="1227"/>
      <c r="Z3" s="1227"/>
      <c r="AA3" s="1227"/>
      <c r="AB3" s="1227"/>
      <c r="AC3" s="1227"/>
      <c r="AD3" s="1240"/>
      <c r="AE3" s="1240"/>
      <c r="AF3" s="1240"/>
      <c r="AG3" s="1240"/>
      <c r="AH3" s="1241"/>
      <c r="AI3" s="1252" t="s">
        <v>519</v>
      </c>
      <c r="AJ3" s="904"/>
      <c r="AK3" s="904"/>
      <c r="AL3" s="904"/>
      <c r="AM3" s="904"/>
      <c r="AN3" s="904"/>
      <c r="AO3" s="1253"/>
      <c r="AP3" s="903" t="s">
        <v>544</v>
      </c>
      <c r="AQ3" s="904"/>
      <c r="AR3" s="904"/>
      <c r="AS3" s="904"/>
      <c r="AT3" s="904"/>
      <c r="AU3" s="904"/>
      <c r="AV3" s="904"/>
      <c r="AW3" s="904"/>
      <c r="AX3" s="904"/>
      <c r="AY3" s="904"/>
      <c r="AZ3" s="904"/>
      <c r="BA3" s="904"/>
      <c r="BB3" s="904"/>
      <c r="BC3" s="904"/>
      <c r="BD3" s="905"/>
      <c r="BE3" s="1206" t="s">
        <v>519</v>
      </c>
      <c r="BF3" s="1207"/>
      <c r="BG3" s="1207"/>
      <c r="BH3" s="1207"/>
      <c r="BI3" s="1207"/>
      <c r="BJ3" s="1207"/>
      <c r="BK3" s="1207"/>
      <c r="BL3" s="1207"/>
      <c r="BM3" s="903" t="s">
        <v>544</v>
      </c>
      <c r="BN3" s="904"/>
      <c r="BO3" s="904"/>
      <c r="BP3" s="904"/>
      <c r="BQ3" s="904"/>
      <c r="BR3" s="904"/>
      <c r="BS3" s="904"/>
      <c r="BT3" s="905"/>
      <c r="BU3" s="574"/>
      <c r="BV3" s="574"/>
      <c r="BW3" s="574"/>
      <c r="CP3" s="423" t="s">
        <v>511</v>
      </c>
      <c r="CQ3" s="588" t="str">
        <f>IF($CA$31="","",SUM($CA$31:$CA$230))</f>
        <v/>
      </c>
      <c r="CR3" s="936"/>
      <c r="CS3" s="581" t="s">
        <v>524</v>
      </c>
      <c r="CT3" s="582">
        <f>$AD$7</f>
        <v>0</v>
      </c>
      <c r="CU3" s="178"/>
      <c r="CX3" s="178"/>
      <c r="CY3" s="236" t="s">
        <v>174</v>
      </c>
      <c r="CZ3" s="237"/>
      <c r="DA3" s="237"/>
      <c r="DB3" s="237"/>
      <c r="DC3" s="237"/>
      <c r="DD3" s="237"/>
      <c r="DE3" s="237"/>
      <c r="DF3" s="237"/>
      <c r="DG3" s="237"/>
      <c r="DH3" s="236" t="s">
        <v>205</v>
      </c>
      <c r="DI3" s="237"/>
      <c r="DJ3" s="237"/>
      <c r="DK3" s="237"/>
      <c r="DL3" s="237"/>
      <c r="DM3" s="237"/>
      <c r="DN3" s="237"/>
      <c r="DO3" s="237"/>
      <c r="DP3" s="237"/>
      <c r="DQ3" s="237"/>
      <c r="DR3" s="237"/>
      <c r="DS3" s="237"/>
      <c r="DT3" s="237"/>
      <c r="DU3" s="237"/>
      <c r="DV3" s="238"/>
      <c r="DW3" s="178"/>
      <c r="DX3" s="178"/>
      <c r="DY3" s="178"/>
      <c r="DZ3" s="178"/>
    </row>
    <row r="4" spans="2:140" ht="21" customHeight="1" x14ac:dyDescent="0.15">
      <c r="B4" s="914" t="s">
        <v>526</v>
      </c>
      <c r="C4" s="1208"/>
      <c r="D4" s="1208"/>
      <c r="E4" s="915"/>
      <c r="F4" s="425" t="s">
        <v>28</v>
      </c>
      <c r="G4" s="544" t="s">
        <v>245</v>
      </c>
      <c r="H4" s="544"/>
      <c r="I4" s="1209" t="s">
        <v>28</v>
      </c>
      <c r="J4" s="1209"/>
      <c r="K4" s="544" t="s">
        <v>556</v>
      </c>
      <c r="L4" s="544"/>
      <c r="M4" s="544"/>
      <c r="N4" s="544"/>
      <c r="O4" s="544"/>
      <c r="P4" s="544"/>
      <c r="Q4" s="544"/>
      <c r="R4" s="544"/>
      <c r="S4" s="544"/>
      <c r="T4" s="545"/>
      <c r="U4" s="906"/>
      <c r="V4" s="907"/>
      <c r="W4" s="907"/>
      <c r="X4" s="907"/>
      <c r="Y4" s="907"/>
      <c r="Z4" s="907"/>
      <c r="AA4" s="907"/>
      <c r="AB4" s="907"/>
      <c r="AC4" s="907"/>
      <c r="AD4" s="1124"/>
      <c r="AE4" s="1124"/>
      <c r="AF4" s="1124"/>
      <c r="AG4" s="1124"/>
      <c r="AH4" s="1125"/>
      <c r="AI4" s="1210" t="s">
        <v>484</v>
      </c>
      <c r="AJ4" s="1211"/>
      <c r="AK4" s="428" t="s">
        <v>485</v>
      </c>
      <c r="AL4" s="940" t="str">
        <f>IF(F11="","",TRUNC(((1-AL5)*100),2))</f>
        <v/>
      </c>
      <c r="AM4" s="941"/>
      <c r="AN4" s="941"/>
      <c r="AO4" s="941"/>
      <c r="AP4" s="1236" t="s">
        <v>488</v>
      </c>
      <c r="AQ4" s="1153"/>
      <c r="AR4" s="1153"/>
      <c r="AS4" s="1153"/>
      <c r="AT4" s="1153" t="s">
        <v>505</v>
      </c>
      <c r="AU4" s="1153"/>
      <c r="AV4" s="1153"/>
      <c r="AW4" s="1153"/>
      <c r="AX4" s="1153"/>
      <c r="AY4" s="1153"/>
      <c r="AZ4" s="1199" t="str">
        <f>IF($BN$31="","",ROUNDUP($CQ$11,1))</f>
        <v/>
      </c>
      <c r="BA4" s="1199"/>
      <c r="BB4" s="1199"/>
      <c r="BC4" s="1261" t="str">
        <f>IF($AZ$4="","",IF($AZ$4&lt;=$AZ$5,"達成","非達成"))</f>
        <v/>
      </c>
      <c r="BD4" s="1262"/>
      <c r="BE4" s="1263" t="s">
        <v>484</v>
      </c>
      <c r="BF4" s="1264"/>
      <c r="BG4" s="1264"/>
      <c r="BH4" s="1264"/>
      <c r="BI4" s="1264"/>
      <c r="BJ4" s="428" t="s">
        <v>199</v>
      </c>
      <c r="BK4" s="1154" t="str">
        <f>IF(BK5="","",TRUNC(((1-BK5)*100),2))</f>
        <v/>
      </c>
      <c r="BL4" s="1155"/>
      <c r="BM4" s="949" t="s">
        <v>623</v>
      </c>
      <c r="BN4" s="950"/>
      <c r="BO4" s="948" t="s">
        <v>505</v>
      </c>
      <c r="BP4" s="938"/>
      <c r="BQ4" s="939"/>
      <c r="BR4" s="1199" t="str">
        <f>IF($AD$3="","",TRUNC(($CQ$11+$AD$9),1))</f>
        <v/>
      </c>
      <c r="BS4" s="1199"/>
      <c r="BT4" s="1270" t="str">
        <f>IF($BR$4="","",IF($BR$4&lt;=$BR$5,"達成","非達成"))</f>
        <v/>
      </c>
      <c r="BX4" s="410"/>
      <c r="BY4" s="1254"/>
      <c r="BZ4" s="1254"/>
      <c r="CA4" s="410"/>
      <c r="CB4" s="410"/>
      <c r="CC4" s="410"/>
      <c r="CD4" s="410"/>
      <c r="CE4" s="410"/>
      <c r="CF4" s="410"/>
      <c r="CI4" s="410"/>
      <c r="CJ4" s="410"/>
      <c r="CK4" s="410"/>
      <c r="CL4" s="410"/>
      <c r="CM4" s="410"/>
      <c r="CN4" s="410"/>
      <c r="CO4" s="414"/>
      <c r="CP4" s="566" t="s">
        <v>535</v>
      </c>
      <c r="CQ4" s="589" t="str">
        <f>IF($CG$31="","",SUM($CG$31:$CG$230))</f>
        <v/>
      </c>
      <c r="CR4" s="936"/>
      <c r="CS4" s="581" t="s">
        <v>523</v>
      </c>
      <c r="CT4" s="582">
        <f>AD13</f>
        <v>0</v>
      </c>
      <c r="CW4" s="401"/>
      <c r="CX4" s="178"/>
      <c r="CY4" s="239" t="s">
        <v>175</v>
      </c>
      <c r="CZ4" s="240"/>
      <c r="DA4" s="240"/>
      <c r="DB4" s="240"/>
      <c r="DC4" s="240"/>
      <c r="DD4" s="240"/>
      <c r="DE4" s="240"/>
      <c r="DF4" s="240"/>
      <c r="DG4" s="240"/>
      <c r="DH4" s="239" t="s">
        <v>206</v>
      </c>
      <c r="DI4" s="240"/>
      <c r="DJ4" s="240"/>
      <c r="DK4" s="240"/>
      <c r="DL4" s="240"/>
      <c r="DM4" s="240"/>
      <c r="DN4" s="240"/>
      <c r="DO4" s="240"/>
      <c r="DP4" s="240"/>
      <c r="DQ4" s="240"/>
      <c r="DR4" s="240"/>
      <c r="DS4" s="240"/>
      <c r="DT4" s="240"/>
      <c r="DU4" s="240"/>
      <c r="DV4" s="241"/>
      <c r="DW4" s="178"/>
      <c r="DX4" s="178"/>
      <c r="DY4" s="178"/>
      <c r="DZ4" s="178"/>
    </row>
    <row r="5" spans="2:140" ht="21" customHeight="1" x14ac:dyDescent="0.15">
      <c r="B5" s="1242" t="s">
        <v>227</v>
      </c>
      <c r="C5" s="1243"/>
      <c r="D5" s="1243"/>
      <c r="E5" s="918"/>
      <c r="F5" s="1255" t="str">
        <f>IF('第１,2面'!$G$6="","",'第１,2面'!$G$6)</f>
        <v/>
      </c>
      <c r="G5" s="1256"/>
      <c r="H5" s="1256"/>
      <c r="I5" s="1256"/>
      <c r="J5" s="1256"/>
      <c r="K5" s="1256"/>
      <c r="L5" s="1256"/>
      <c r="M5" s="1256"/>
      <c r="N5" s="1256"/>
      <c r="O5" s="1256"/>
      <c r="P5" s="1256"/>
      <c r="Q5" s="1256"/>
      <c r="R5" s="1256"/>
      <c r="S5" s="1256"/>
      <c r="T5" s="1257"/>
      <c r="U5" s="906" t="s">
        <v>630</v>
      </c>
      <c r="V5" s="907"/>
      <c r="W5" s="907"/>
      <c r="X5" s="907"/>
      <c r="Y5" s="907"/>
      <c r="Z5" s="907"/>
      <c r="AA5" s="907"/>
      <c r="AB5" s="907"/>
      <c r="AC5" s="907"/>
      <c r="AD5" s="1124"/>
      <c r="AE5" s="1124"/>
      <c r="AF5" s="1124"/>
      <c r="AG5" s="1124"/>
      <c r="AH5" s="1125"/>
      <c r="AI5" s="1212"/>
      <c r="AJ5" s="1213"/>
      <c r="AK5" s="429" t="s">
        <v>486</v>
      </c>
      <c r="AL5" s="1258" t="str">
        <f>IF($BJ$31="","",ROUNDUP(($CQ$5/$CQ$6),2))</f>
        <v/>
      </c>
      <c r="AM5" s="1259"/>
      <c r="AN5" s="1259"/>
      <c r="AO5" s="1260"/>
      <c r="AP5" s="925"/>
      <c r="AQ5" s="926"/>
      <c r="AR5" s="926"/>
      <c r="AS5" s="926"/>
      <c r="AT5" s="926" t="s">
        <v>506</v>
      </c>
      <c r="AU5" s="926"/>
      <c r="AV5" s="926"/>
      <c r="AW5" s="926"/>
      <c r="AX5" s="926"/>
      <c r="AY5" s="926"/>
      <c r="AZ5" s="1214" t="str">
        <f>IF($BO$31="","",ROUNDUP($CQ$12,1))</f>
        <v/>
      </c>
      <c r="BA5" s="1214"/>
      <c r="BB5" s="1214"/>
      <c r="BC5" s="929"/>
      <c r="BD5" s="930"/>
      <c r="BE5" s="1265"/>
      <c r="BF5" s="1266"/>
      <c r="BG5" s="1266"/>
      <c r="BH5" s="1266"/>
      <c r="BI5" s="1266"/>
      <c r="BJ5" s="430" t="s">
        <v>530</v>
      </c>
      <c r="BK5" s="1222" t="str">
        <f>IF($CQ$4="","",ROUNDUP((($CQ$5+$AD$5)/($CQ$6+$AD$7)),2))</f>
        <v/>
      </c>
      <c r="BL5" s="1223"/>
      <c r="BM5" s="951"/>
      <c r="BN5" s="952"/>
      <c r="BO5" s="957" t="s">
        <v>506</v>
      </c>
      <c r="BP5" s="958"/>
      <c r="BQ5" s="959"/>
      <c r="BR5" s="1230" t="str">
        <f>IF($AD$3="","",TRUNC(($CQ$12+$AD$11),1))</f>
        <v/>
      </c>
      <c r="BS5" s="1231"/>
      <c r="BT5" s="935"/>
      <c r="BX5" s="410"/>
      <c r="BY5" s="410"/>
      <c r="BZ5" s="410"/>
      <c r="CA5" s="410"/>
      <c r="CB5" s="410"/>
      <c r="CC5" s="410"/>
      <c r="CD5" s="410"/>
      <c r="CE5" s="410"/>
      <c r="CF5" s="410"/>
      <c r="CI5" s="410"/>
      <c r="CJ5" s="410"/>
      <c r="CK5" s="410"/>
      <c r="CL5" s="410"/>
      <c r="CM5" s="410"/>
      <c r="CN5" s="410"/>
      <c r="CO5" s="397"/>
      <c r="CP5" s="424" t="s">
        <v>536</v>
      </c>
      <c r="CQ5" s="589" t="str">
        <f>IF($CH$31="","",SUM($CH$31:$CH$230))</f>
        <v/>
      </c>
      <c r="CR5" s="936"/>
      <c r="CS5" s="581" t="s">
        <v>525</v>
      </c>
      <c r="CT5" s="582" t="str">
        <f>IF($AD$3="","",ROUNDUP(AD7,1))</f>
        <v/>
      </c>
      <c r="CW5" s="401"/>
      <c r="CX5" s="178"/>
      <c r="CY5" s="239" t="s">
        <v>172</v>
      </c>
      <c r="CZ5" s="240"/>
      <c r="DA5" s="240"/>
      <c r="DB5" s="240"/>
      <c r="DC5" s="240"/>
      <c r="DD5" s="240"/>
      <c r="DE5" s="240"/>
      <c r="DF5" s="240"/>
      <c r="DG5" s="240"/>
      <c r="DH5" s="239" t="s">
        <v>205</v>
      </c>
      <c r="DI5" s="240"/>
      <c r="DJ5" s="240"/>
      <c r="DK5" s="240"/>
      <c r="DL5" s="240"/>
      <c r="DM5" s="240"/>
      <c r="DN5" s="240"/>
      <c r="DO5" s="240"/>
      <c r="DP5" s="240"/>
      <c r="DQ5" s="240"/>
      <c r="DR5" s="240"/>
      <c r="DS5" s="240"/>
      <c r="DT5" s="240"/>
      <c r="DU5" s="240"/>
      <c r="DV5" s="241"/>
      <c r="DW5" s="178"/>
      <c r="DX5" s="178"/>
      <c r="DY5" s="178"/>
      <c r="DZ5" s="178"/>
    </row>
    <row r="6" spans="2:140" ht="21" customHeight="1" x14ac:dyDescent="0.15">
      <c r="B6" s="1232" t="s">
        <v>566</v>
      </c>
      <c r="C6" s="920"/>
      <c r="D6" s="920"/>
      <c r="E6" s="920"/>
      <c r="F6" s="1244" t="str">
        <f>IF(I31="","",SUM(I31:J230))</f>
        <v/>
      </c>
      <c r="G6" s="1245"/>
      <c r="H6" s="1245"/>
      <c r="I6" s="177" t="s">
        <v>565</v>
      </c>
      <c r="T6" s="546"/>
      <c r="U6" s="906"/>
      <c r="V6" s="907"/>
      <c r="W6" s="907"/>
      <c r="X6" s="907"/>
      <c r="Y6" s="907"/>
      <c r="Z6" s="907"/>
      <c r="AA6" s="907"/>
      <c r="AB6" s="907"/>
      <c r="AC6" s="907"/>
      <c r="AD6" s="1124"/>
      <c r="AE6" s="1124"/>
      <c r="AF6" s="1124"/>
      <c r="AG6" s="1124"/>
      <c r="AH6" s="1125"/>
      <c r="AI6" s="1187" t="s">
        <v>487</v>
      </c>
      <c r="AJ6" s="1188"/>
      <c r="AK6" s="430" t="s">
        <v>485</v>
      </c>
      <c r="AL6" s="1195" t="str">
        <f>IF($F$11="","",SUM(1-$AL$7))</f>
        <v/>
      </c>
      <c r="AM6" s="1196"/>
      <c r="AN6" s="1196"/>
      <c r="AO6" s="1197"/>
      <c r="AP6" s="1198" t="s">
        <v>608</v>
      </c>
      <c r="AQ6" s="926"/>
      <c r="AR6" s="926"/>
      <c r="AS6" s="926"/>
      <c r="AT6" s="926" t="s">
        <v>505</v>
      </c>
      <c r="AU6" s="926"/>
      <c r="AV6" s="926"/>
      <c r="AW6" s="926"/>
      <c r="AX6" s="926"/>
      <c r="AY6" s="926"/>
      <c r="AZ6" s="1214" t="str">
        <f>IF($BP$31="","",ROUNDUP($CQ$13,1))</f>
        <v/>
      </c>
      <c r="BA6" s="1214"/>
      <c r="BB6" s="1214"/>
      <c r="BC6" s="929" t="str">
        <f>IF($AZ$6="","",IF($AZ$6&lt;=$AZ$7,"達成","非達成"))</f>
        <v/>
      </c>
      <c r="BD6" s="930"/>
      <c r="BE6" s="1190" t="s">
        <v>487</v>
      </c>
      <c r="BF6" s="1066"/>
      <c r="BG6" s="1066"/>
      <c r="BH6" s="1066"/>
      <c r="BI6" s="1066"/>
      <c r="BJ6" s="430" t="s">
        <v>199</v>
      </c>
      <c r="BK6" s="1228" t="str">
        <f>IF(BK7="","",(1-BK7))</f>
        <v/>
      </c>
      <c r="BL6" s="1229"/>
      <c r="BM6" s="953" t="s">
        <v>607</v>
      </c>
      <c r="BN6" s="954"/>
      <c r="BO6" s="957" t="s">
        <v>505</v>
      </c>
      <c r="BP6" s="958"/>
      <c r="BQ6" s="959"/>
      <c r="BR6" s="1214" t="str">
        <f>IF($AD$3="","",TRUNC(($CQ$13+$AD$13),1))</f>
        <v/>
      </c>
      <c r="BS6" s="1214"/>
      <c r="BT6" s="1215" t="str">
        <f>IF($BR$6="","",IF($BR$6&lt;=$BR$7,"達成","非達成"))</f>
        <v/>
      </c>
      <c r="CP6" s="424" t="s">
        <v>559</v>
      </c>
      <c r="CQ6" s="589" t="str">
        <f>IF($CI$31="","",SUM($CI$31:$CI$230))</f>
        <v/>
      </c>
      <c r="CR6" s="915" t="s">
        <v>509</v>
      </c>
      <c r="CS6" s="920"/>
      <c r="CT6" s="583" t="e">
        <f>SUM(($CT$3+$CQ$6)-($CT$4+$CQ$5))</f>
        <v>#VALUE!</v>
      </c>
      <c r="CW6" s="401"/>
      <c r="CX6" s="178"/>
      <c r="CY6" s="239" t="s">
        <v>173</v>
      </c>
      <c r="CZ6" s="240"/>
      <c r="DA6" s="240"/>
      <c r="DB6" s="240"/>
      <c r="DC6" s="240"/>
      <c r="DD6" s="240"/>
      <c r="DE6" s="240"/>
      <c r="DF6" s="240"/>
      <c r="DG6" s="240"/>
      <c r="DH6" s="239" t="s">
        <v>207</v>
      </c>
      <c r="DI6" s="240"/>
      <c r="DJ6" s="240"/>
      <c r="DK6" s="240"/>
      <c r="DL6" s="240"/>
      <c r="DM6" s="240"/>
      <c r="DN6" s="240"/>
      <c r="DO6" s="240"/>
      <c r="DP6" s="240"/>
      <c r="DQ6" s="240"/>
      <c r="DR6" s="240"/>
      <c r="DS6" s="240"/>
      <c r="DT6" s="240"/>
      <c r="DU6" s="240"/>
      <c r="DV6" s="241"/>
      <c r="DW6" s="178"/>
      <c r="DX6" s="178"/>
      <c r="DY6" s="178"/>
      <c r="DZ6" s="178"/>
    </row>
    <row r="7" spans="2:140" ht="21" customHeight="1" x14ac:dyDescent="0.15">
      <c r="B7" s="1114" t="s">
        <v>230</v>
      </c>
      <c r="C7" s="1115"/>
      <c r="D7" s="1115"/>
      <c r="E7" s="1116"/>
      <c r="F7" s="185" t="s">
        <v>28</v>
      </c>
      <c r="G7" s="547" t="s">
        <v>232</v>
      </c>
      <c r="H7" s="548"/>
      <c r="I7" s="548"/>
      <c r="J7" s="548"/>
      <c r="K7" s="547"/>
      <c r="L7" s="549"/>
      <c r="M7" s="549"/>
      <c r="N7" s="547"/>
      <c r="O7" s="547"/>
      <c r="P7" s="548"/>
      <c r="Q7" s="548"/>
      <c r="R7" s="548"/>
      <c r="S7" s="549"/>
      <c r="T7" s="550"/>
      <c r="U7" s="906" t="s">
        <v>645</v>
      </c>
      <c r="V7" s="1122"/>
      <c r="W7" s="1122"/>
      <c r="X7" s="1122"/>
      <c r="Y7" s="1122"/>
      <c r="Z7" s="1122"/>
      <c r="AA7" s="1122"/>
      <c r="AB7" s="1122"/>
      <c r="AC7" s="1122"/>
      <c r="AD7" s="1124"/>
      <c r="AE7" s="1124"/>
      <c r="AF7" s="1124"/>
      <c r="AG7" s="1124"/>
      <c r="AH7" s="1125"/>
      <c r="AI7" s="1117"/>
      <c r="AJ7" s="1194"/>
      <c r="AK7" s="432" t="s">
        <v>486</v>
      </c>
      <c r="AL7" s="1218" t="str">
        <f>IF($BJ$31="","",ROUNDUP($CQ$4/$CQ$6,2))</f>
        <v/>
      </c>
      <c r="AM7" s="1219"/>
      <c r="AN7" s="1219"/>
      <c r="AO7" s="1220"/>
      <c r="AP7" s="927"/>
      <c r="AQ7" s="922"/>
      <c r="AR7" s="922"/>
      <c r="AS7" s="922"/>
      <c r="AT7" s="922" t="s">
        <v>506</v>
      </c>
      <c r="AU7" s="922"/>
      <c r="AV7" s="922"/>
      <c r="AW7" s="922"/>
      <c r="AX7" s="922"/>
      <c r="AY7" s="922"/>
      <c r="AZ7" s="1221" t="str">
        <f>IF($BQ$31="","",TRUNC($CQ$14,1))</f>
        <v/>
      </c>
      <c r="BA7" s="1221"/>
      <c r="BB7" s="1221"/>
      <c r="BC7" s="923"/>
      <c r="BD7" s="924"/>
      <c r="BE7" s="1190"/>
      <c r="BF7" s="1066"/>
      <c r="BG7" s="1066"/>
      <c r="BH7" s="1066"/>
      <c r="BI7" s="1066"/>
      <c r="BJ7" s="430" t="s">
        <v>530</v>
      </c>
      <c r="BK7" s="1222" t="str">
        <f>IF($BN$31="","",ROUNDUP(($CQ$4+$AD$3)/($CQ$6+$AD$7),2))</f>
        <v/>
      </c>
      <c r="BL7" s="1223"/>
      <c r="BM7" s="955"/>
      <c r="BN7" s="956"/>
      <c r="BO7" s="960" t="s">
        <v>506</v>
      </c>
      <c r="BP7" s="961"/>
      <c r="BQ7" s="962"/>
      <c r="BR7" s="1224" t="str">
        <f>IF($AD$3="","",TRUNC($CQ$14+$AD$15,1))</f>
        <v/>
      </c>
      <c r="BS7" s="1225"/>
      <c r="BT7" s="1216"/>
      <c r="BX7" s="410"/>
      <c r="BY7" s="410"/>
      <c r="BZ7" s="410"/>
      <c r="CA7" s="410"/>
      <c r="CB7" s="410"/>
      <c r="CC7" s="410"/>
      <c r="CD7" s="410"/>
      <c r="CE7" s="410"/>
      <c r="CF7" s="410"/>
      <c r="CI7" s="410"/>
      <c r="CJ7" s="410"/>
      <c r="CK7" s="410"/>
      <c r="CL7" s="410"/>
      <c r="CM7" s="410"/>
      <c r="CN7" s="410"/>
      <c r="CO7" s="417"/>
      <c r="CP7" s="424" t="s">
        <v>507</v>
      </c>
      <c r="CQ7" s="590" t="str">
        <f>IF($CJ$31="","",SUM($CJ$31:$CJ$230))</f>
        <v/>
      </c>
      <c r="CR7" s="915" t="s">
        <v>543</v>
      </c>
      <c r="CS7" s="920"/>
      <c r="CT7" s="583" t="e">
        <f>SUM(($CT$3+$CQ$6)-($CT$2+$CQ$10))</f>
        <v>#VALUE!</v>
      </c>
      <c r="CW7" s="401"/>
      <c r="CX7" s="178"/>
      <c r="CY7" s="242" t="s">
        <v>199</v>
      </c>
      <c r="CZ7" s="243"/>
      <c r="DA7" s="243"/>
      <c r="DB7" s="243"/>
      <c r="DC7" s="243"/>
      <c r="DD7" s="243"/>
      <c r="DE7" s="243"/>
      <c r="DF7" s="243"/>
      <c r="DG7" s="243"/>
      <c r="DH7" s="242" t="s">
        <v>171</v>
      </c>
      <c r="DI7" s="243"/>
      <c r="DJ7" s="243"/>
      <c r="DK7" s="243"/>
      <c r="DL7" s="243"/>
      <c r="DM7" s="243"/>
      <c r="DN7" s="243"/>
      <c r="DO7" s="243"/>
      <c r="DP7" s="243"/>
      <c r="DQ7" s="243"/>
      <c r="DR7" s="243"/>
      <c r="DS7" s="243"/>
      <c r="DT7" s="243"/>
      <c r="DU7" s="243"/>
      <c r="DV7" s="244"/>
      <c r="DW7" s="178"/>
      <c r="DX7" s="178"/>
      <c r="DY7" s="178"/>
      <c r="DZ7" s="178"/>
    </row>
    <row r="8" spans="2:140" ht="21" customHeight="1" x14ac:dyDescent="0.15">
      <c r="B8" s="1117"/>
      <c r="C8" s="1111"/>
      <c r="D8" s="1111"/>
      <c r="E8" s="1118"/>
      <c r="F8" s="479" t="s">
        <v>30</v>
      </c>
      <c r="G8" s="177" t="s">
        <v>234</v>
      </c>
      <c r="H8" s="551"/>
      <c r="I8" s="551"/>
      <c r="T8" s="546"/>
      <c r="U8" s="1123"/>
      <c r="V8" s="1122"/>
      <c r="W8" s="1122"/>
      <c r="X8" s="1122"/>
      <c r="Y8" s="1122"/>
      <c r="Z8" s="1122"/>
      <c r="AA8" s="1122"/>
      <c r="AB8" s="1122"/>
      <c r="AC8" s="1122"/>
      <c r="AD8" s="1124"/>
      <c r="AE8" s="1124"/>
      <c r="AF8" s="1124"/>
      <c r="AG8" s="1124"/>
      <c r="AH8" s="1125"/>
      <c r="AI8" s="1187" t="s">
        <v>627</v>
      </c>
      <c r="AJ8" s="1188"/>
      <c r="AK8" s="430" t="s">
        <v>485</v>
      </c>
      <c r="AL8" s="1175" t="str">
        <f>IF($AL$9="","",SUM(1-$AL$9))</f>
        <v/>
      </c>
      <c r="AM8" s="1176"/>
      <c r="AN8" s="1176"/>
      <c r="AO8" s="1177"/>
      <c r="AP8" s="903" t="s">
        <v>503</v>
      </c>
      <c r="AQ8" s="904"/>
      <c r="AR8" s="904"/>
      <c r="AS8" s="904"/>
      <c r="AT8" s="904"/>
      <c r="AU8" s="904"/>
      <c r="AV8" s="904"/>
      <c r="AW8" s="904"/>
      <c r="AX8" s="904"/>
      <c r="AY8" s="904"/>
      <c r="AZ8" s="904"/>
      <c r="BA8" s="904"/>
      <c r="BB8" s="904"/>
      <c r="BC8" s="904"/>
      <c r="BD8" s="905"/>
      <c r="BE8" s="1190" t="s">
        <v>627</v>
      </c>
      <c r="BF8" s="1066"/>
      <c r="BG8" s="1066"/>
      <c r="BH8" s="1066"/>
      <c r="BI8" s="1066"/>
      <c r="BJ8" s="430" t="s">
        <v>199</v>
      </c>
      <c r="BK8" s="1175" t="str">
        <f>IF(BK9="","",SUM((1-BK9)*100))</f>
        <v/>
      </c>
      <c r="BL8" s="1176"/>
      <c r="BM8" s="903" t="s">
        <v>503</v>
      </c>
      <c r="BN8" s="904"/>
      <c r="BO8" s="904"/>
      <c r="BP8" s="904"/>
      <c r="BQ8" s="904"/>
      <c r="BR8" s="904"/>
      <c r="BS8" s="904"/>
      <c r="BT8" s="905"/>
      <c r="BU8" s="574"/>
      <c r="BV8" s="574"/>
      <c r="BW8" s="574"/>
      <c r="BX8" s="396"/>
      <c r="BY8" s="396"/>
      <c r="BZ8" s="396"/>
      <c r="CA8" s="396"/>
      <c r="CB8" s="396"/>
      <c r="CC8" s="396"/>
      <c r="CD8" s="396"/>
      <c r="CE8" s="396"/>
      <c r="CF8" s="396"/>
      <c r="CI8" s="396"/>
      <c r="CJ8" s="396"/>
      <c r="CK8" s="396"/>
      <c r="CL8" s="396"/>
      <c r="CM8" s="396"/>
      <c r="CN8" s="396"/>
      <c r="CO8" s="418"/>
      <c r="CP8" s="424" t="s">
        <v>509</v>
      </c>
      <c r="CQ8" s="587" t="str">
        <f>IF($CQ$5="","",($CQ$6-$CQ$5))</f>
        <v/>
      </c>
      <c r="CR8" s="916"/>
      <c r="CS8" s="917"/>
      <c r="CT8" s="584"/>
      <c r="CW8" s="401"/>
      <c r="CX8" s="178"/>
      <c r="DW8" s="178"/>
      <c r="DX8" s="178"/>
      <c r="DY8" s="178"/>
      <c r="DZ8" s="178"/>
    </row>
    <row r="9" spans="2:140" ht="21" customHeight="1" x14ac:dyDescent="0.15">
      <c r="B9" s="1117"/>
      <c r="C9" s="1111"/>
      <c r="D9" s="1111"/>
      <c r="E9" s="1118"/>
      <c r="F9" s="479" t="s">
        <v>28</v>
      </c>
      <c r="G9" s="177" t="s">
        <v>233</v>
      </c>
      <c r="T9" s="546"/>
      <c r="U9" s="906" t="s">
        <v>641</v>
      </c>
      <c r="V9" s="907"/>
      <c r="W9" s="907"/>
      <c r="X9" s="907"/>
      <c r="Y9" s="907"/>
      <c r="Z9" s="907"/>
      <c r="AA9" s="907"/>
      <c r="AB9" s="907"/>
      <c r="AC9" s="907"/>
      <c r="AD9" s="908"/>
      <c r="AE9" s="908"/>
      <c r="AF9" s="908"/>
      <c r="AG9" s="908"/>
      <c r="AH9" s="909"/>
      <c r="AI9" s="1102"/>
      <c r="AJ9" s="1189"/>
      <c r="AK9" s="578" t="s">
        <v>486</v>
      </c>
      <c r="AL9" s="1233" t="str">
        <f>IF($CQ$15="","",TRUNC(($CQ$15/$CQ$16),2))</f>
        <v/>
      </c>
      <c r="AM9" s="1234"/>
      <c r="AN9" s="1234"/>
      <c r="AO9" s="1235"/>
      <c r="AP9" s="1236"/>
      <c r="AQ9" s="1153"/>
      <c r="AR9" s="1153"/>
      <c r="AS9" s="1153"/>
      <c r="AT9" s="1153"/>
      <c r="AU9" s="1153"/>
      <c r="AV9" s="1153" t="s">
        <v>549</v>
      </c>
      <c r="AW9" s="1153"/>
      <c r="AX9" s="1153"/>
      <c r="AY9" s="1153"/>
      <c r="AZ9" s="1153" t="s">
        <v>561</v>
      </c>
      <c r="BA9" s="1153"/>
      <c r="BB9" s="1153"/>
      <c r="BC9" s="1153" t="s">
        <v>546</v>
      </c>
      <c r="BD9" s="1237"/>
      <c r="BE9" s="1191"/>
      <c r="BF9" s="1068"/>
      <c r="BG9" s="1068"/>
      <c r="BH9" s="1068"/>
      <c r="BI9" s="1068"/>
      <c r="BJ9" s="431" t="s">
        <v>530</v>
      </c>
      <c r="BK9" s="1238" t="str">
        <f>IF($CQ$15="","",TRUNC((($CQ$15+AD9)/($CQ$16+AD11)),2))</f>
        <v/>
      </c>
      <c r="BL9" s="1239"/>
      <c r="BM9" s="975"/>
      <c r="BN9" s="938"/>
      <c r="BO9" s="939"/>
      <c r="BP9" s="948" t="s">
        <v>549</v>
      </c>
      <c r="BQ9" s="939"/>
      <c r="BR9" s="1153" t="s">
        <v>548</v>
      </c>
      <c r="BS9" s="1153"/>
      <c r="BT9" s="475" t="s">
        <v>546</v>
      </c>
      <c r="BX9" s="410"/>
      <c r="BY9" s="410"/>
      <c r="BZ9" s="410"/>
      <c r="CA9" s="410"/>
      <c r="CB9" s="410"/>
      <c r="CC9" s="410"/>
      <c r="CD9" s="410"/>
      <c r="CE9" s="410"/>
      <c r="CF9" s="410"/>
      <c r="CI9" s="410"/>
      <c r="CJ9" s="410"/>
      <c r="CK9" s="410"/>
      <c r="CL9" s="410"/>
      <c r="CM9" s="410"/>
      <c r="CN9" s="410"/>
      <c r="CO9" s="417"/>
      <c r="CP9" s="424" t="s">
        <v>510</v>
      </c>
      <c r="CQ9" s="582" t="str">
        <f>IF($CQ$6="","",SUM($CQ$6-$CQ$10))</f>
        <v/>
      </c>
      <c r="CR9" s="914" t="s">
        <v>631</v>
      </c>
      <c r="CS9" s="915"/>
      <c r="CT9" s="582" t="str">
        <f>IF(AD3="","",AD3)</f>
        <v/>
      </c>
      <c r="CW9" s="401"/>
      <c r="CX9" s="178"/>
      <c r="DW9" s="178"/>
      <c r="DX9" s="178"/>
      <c r="DY9" s="178"/>
      <c r="DZ9" s="178"/>
    </row>
    <row r="10" spans="2:140" ht="21" customHeight="1" x14ac:dyDescent="0.15">
      <c r="B10" s="1102"/>
      <c r="C10" s="1103"/>
      <c r="D10" s="1103"/>
      <c r="E10" s="1217"/>
      <c r="F10" s="426" t="s">
        <v>30</v>
      </c>
      <c r="G10" s="552" t="s">
        <v>235</v>
      </c>
      <c r="H10" s="552"/>
      <c r="I10" s="552"/>
      <c r="J10" s="553"/>
      <c r="K10" s="553"/>
      <c r="L10" s="554"/>
      <c r="M10" s="552"/>
      <c r="N10" s="555"/>
      <c r="O10" s="556"/>
      <c r="P10" s="557"/>
      <c r="Q10" s="557"/>
      <c r="R10" s="557"/>
      <c r="S10" s="552"/>
      <c r="T10" s="558"/>
      <c r="U10" s="906"/>
      <c r="V10" s="907"/>
      <c r="W10" s="907"/>
      <c r="X10" s="907"/>
      <c r="Y10" s="907"/>
      <c r="Z10" s="907"/>
      <c r="AA10" s="907"/>
      <c r="AB10" s="907"/>
      <c r="AC10" s="907"/>
      <c r="AD10" s="908"/>
      <c r="AE10" s="908"/>
      <c r="AF10" s="908"/>
      <c r="AG10" s="908"/>
      <c r="AH10" s="909"/>
      <c r="AI10" s="1206" t="s">
        <v>503</v>
      </c>
      <c r="AJ10" s="1207"/>
      <c r="AK10" s="1207"/>
      <c r="AL10" s="1207"/>
      <c r="AM10" s="1207"/>
      <c r="AN10" s="1207"/>
      <c r="AO10" s="1207"/>
      <c r="AP10" s="925" t="s">
        <v>529</v>
      </c>
      <c r="AQ10" s="926"/>
      <c r="AR10" s="926"/>
      <c r="AS10" s="926"/>
      <c r="AT10" s="926" t="s">
        <v>547</v>
      </c>
      <c r="AU10" s="926"/>
      <c r="AV10" s="928" t="str">
        <f>IF($F$11="","",MAX($AZ$31:$AZ$230))</f>
        <v/>
      </c>
      <c r="AW10" s="928"/>
      <c r="AX10" s="928"/>
      <c r="AY10" s="928"/>
      <c r="AZ10" s="926" t="str">
        <f>IF($F$11="","",HLOOKUP($F$11,別紙mast!$D$4:$K$7,3,FALSE))</f>
        <v/>
      </c>
      <c r="BA10" s="926"/>
      <c r="BB10" s="926"/>
      <c r="BC10" s="929" t="str">
        <f>IF(OR($AZ$10="",$AV$10=""),"",IF($AV$10&lt;=$AZ$10,"達成","非達成"))</f>
        <v/>
      </c>
      <c r="BD10" s="930"/>
      <c r="BE10" s="1206" t="s">
        <v>564</v>
      </c>
      <c r="BF10" s="1207"/>
      <c r="BG10" s="1207"/>
      <c r="BH10" s="1207"/>
      <c r="BI10" s="1207"/>
      <c r="BJ10" s="1207"/>
      <c r="BK10" s="1207"/>
      <c r="BL10" s="1207"/>
      <c r="BM10" s="963" t="s">
        <v>529</v>
      </c>
      <c r="BN10" s="964"/>
      <c r="BO10" s="430" t="s">
        <v>547</v>
      </c>
      <c r="BP10" s="969" t="str">
        <f>IF($AD$3="","",IF($F$12="□","",MAX($AZ$31:$AZ$230)))</f>
        <v/>
      </c>
      <c r="BQ10" s="970"/>
      <c r="BR10" s="926" t="str">
        <f>IF($F$11="","",IF(F12="■",HLOOKUP($F$11,別紙mast!$D$4:$K$7,3,FALSE),""))</f>
        <v/>
      </c>
      <c r="BS10" s="926"/>
      <c r="BT10" s="433" t="str">
        <f>IF(OR($BR$10="",$BP$10=""),"",IF($BP$10="","",IF($BP$10&lt;=$BR$10,"達成","非達成")))</f>
        <v/>
      </c>
      <c r="BX10" s="396"/>
      <c r="BY10" s="396"/>
      <c r="BZ10" s="396"/>
      <c r="CA10" s="396"/>
      <c r="CB10" s="396"/>
      <c r="CC10" s="396"/>
      <c r="CD10" s="396"/>
      <c r="CE10" s="396"/>
      <c r="CF10" s="396"/>
      <c r="CI10" s="396"/>
      <c r="CJ10" s="396"/>
      <c r="CK10" s="396"/>
      <c r="CL10" s="396"/>
      <c r="CM10" s="396"/>
      <c r="CN10" s="396"/>
      <c r="CO10" s="418"/>
      <c r="CP10" s="424" t="s">
        <v>512</v>
      </c>
      <c r="CQ10" s="583" t="str">
        <f>IF($CQ$2="","",ROUNDUP(($CQ$3-$CQ$7-$CQ$2)/1000,2))</f>
        <v/>
      </c>
      <c r="CR10" s="914" t="s">
        <v>632</v>
      </c>
      <c r="CS10" s="915"/>
      <c r="CT10" s="582" t="str">
        <f>IF(AD5="","",AD5)</f>
        <v/>
      </c>
      <c r="CW10" s="401"/>
      <c r="CX10" s="178"/>
      <c r="CY10" s="178"/>
      <c r="CZ10" s="178"/>
      <c r="DA10" s="178"/>
      <c r="DB10" s="178"/>
      <c r="DC10" s="178"/>
      <c r="DD10" s="178"/>
      <c r="DE10" s="178"/>
      <c r="DF10" s="401"/>
      <c r="DG10" s="178"/>
      <c r="DH10" s="178"/>
      <c r="DI10" s="178"/>
      <c r="DJ10" s="178"/>
      <c r="DK10" s="178"/>
      <c r="DL10" s="178"/>
      <c r="DM10" s="178"/>
      <c r="DN10" s="178"/>
      <c r="DO10" s="178"/>
      <c r="DP10" s="178"/>
      <c r="DQ10" s="178"/>
      <c r="DR10" s="178"/>
      <c r="DS10" s="178"/>
      <c r="DT10" s="178"/>
      <c r="DU10" s="178"/>
      <c r="DV10" s="178"/>
      <c r="DW10" s="178"/>
      <c r="DX10" s="178"/>
      <c r="DY10" s="178"/>
      <c r="DZ10" s="178"/>
    </row>
    <row r="11" spans="2:140" ht="21" customHeight="1" x14ac:dyDescent="0.15">
      <c r="B11" s="1242" t="s">
        <v>254</v>
      </c>
      <c r="C11" s="1243"/>
      <c r="D11" s="1243"/>
      <c r="E11" s="918"/>
      <c r="F11" s="1244" t="str">
        <f>IF('第１,2面'!$AK$12=0,"",HLOOKUP('第１,2面'!$AK$12,別紙mast!D3:K4,2,FALSE))</f>
        <v/>
      </c>
      <c r="G11" s="1245"/>
      <c r="H11" s="1245"/>
      <c r="I11" s="1245"/>
      <c r="J11" s="1245"/>
      <c r="K11" s="1245"/>
      <c r="L11" s="1245"/>
      <c r="M11" s="544"/>
      <c r="N11" s="544"/>
      <c r="O11" s="544"/>
      <c r="P11" s="544"/>
      <c r="Q11" s="544"/>
      <c r="R11" s="544"/>
      <c r="S11" s="544"/>
      <c r="T11" s="545"/>
      <c r="U11" s="906" t="s">
        <v>642</v>
      </c>
      <c r="V11" s="907"/>
      <c r="W11" s="907"/>
      <c r="X11" s="907"/>
      <c r="Y11" s="907"/>
      <c r="Z11" s="907"/>
      <c r="AA11" s="907"/>
      <c r="AB11" s="907"/>
      <c r="AC11" s="907"/>
      <c r="AD11" s="908"/>
      <c r="AE11" s="908"/>
      <c r="AF11" s="908"/>
      <c r="AG11" s="908"/>
      <c r="AH11" s="909"/>
      <c r="AI11" s="1200" t="s">
        <v>475</v>
      </c>
      <c r="AJ11" s="1201"/>
      <c r="AK11" s="966"/>
      <c r="AL11" s="1202" t="str">
        <f>IF($F$11="","",MAX($AZ$31:$AZ$230))</f>
        <v/>
      </c>
      <c r="AM11" s="1203"/>
      <c r="AN11" s="1203"/>
      <c r="AO11" s="1204"/>
      <c r="AP11" s="925"/>
      <c r="AQ11" s="926"/>
      <c r="AR11" s="926"/>
      <c r="AS11" s="926"/>
      <c r="AT11" s="926" t="s">
        <v>550</v>
      </c>
      <c r="AU11" s="926"/>
      <c r="AV11" s="1205" t="str">
        <f>IF($F$11="","",MAX($BF$31:$BF$230))</f>
        <v/>
      </c>
      <c r="AW11" s="1205"/>
      <c r="AX11" s="1205"/>
      <c r="AY11" s="1205"/>
      <c r="AZ11" s="926" t="str">
        <f>IF($F$11="","",IF($F$12="■",HLOOKUP($F$11,別紙mast!$D$4:$K$7,4,FALSE),""))</f>
        <v/>
      </c>
      <c r="BA11" s="926"/>
      <c r="BB11" s="926"/>
      <c r="BC11" s="929" t="str">
        <f>IF(OR($AZ$11="",$AV$11=""),"",IF($AV$11&lt;=$AZ$11,"達成","非達成"))</f>
        <v/>
      </c>
      <c r="BD11" s="930"/>
      <c r="BE11" s="1152" t="s">
        <v>562</v>
      </c>
      <c r="BF11" s="1153"/>
      <c r="BG11" s="1153"/>
      <c r="BH11" s="1153"/>
      <c r="BI11" s="1153"/>
      <c r="BJ11" s="1153"/>
      <c r="BK11" s="1192" t="str">
        <f>IF($AD$3="","",IF($F$12="□","",MAX($AZ$31:$AZ$230)))</f>
        <v/>
      </c>
      <c r="BL11" s="1193"/>
      <c r="BM11" s="965"/>
      <c r="BN11" s="966"/>
      <c r="BO11" s="430" t="s">
        <v>550</v>
      </c>
      <c r="BP11" s="971" t="str">
        <f>IF($AD$3="","",IF($F$12="□","",MAX($BF$31:$BF$230)))</f>
        <v/>
      </c>
      <c r="BQ11" s="972"/>
      <c r="BR11" s="926" t="str">
        <f>IF($F$11="","",IF(F12="■",HLOOKUP($F$11,別紙mast!$D$4:$K$7,4,FALSE),""))</f>
        <v/>
      </c>
      <c r="BS11" s="926"/>
      <c r="BT11" s="433" t="str">
        <f>IF(OR($BR$11="",$BP$11=""),"",IF($BP$11="","",IF($BP$11&lt;=$BR$11,"達成","非達成")))</f>
        <v/>
      </c>
      <c r="BX11" s="410"/>
      <c r="BY11" s="410"/>
      <c r="BZ11" s="410"/>
      <c r="CA11" s="410"/>
      <c r="CB11" s="410"/>
      <c r="CC11" s="410"/>
      <c r="CD11" s="410"/>
      <c r="CE11" s="410"/>
      <c r="CF11" s="410"/>
      <c r="CI11" s="410"/>
      <c r="CJ11" s="410"/>
      <c r="CK11" s="410"/>
      <c r="CL11" s="410"/>
      <c r="CM11" s="410"/>
      <c r="CN11" s="410"/>
      <c r="CO11" s="417"/>
      <c r="CP11" s="424" t="s">
        <v>619</v>
      </c>
      <c r="CQ11" s="582" t="str">
        <f>IF($CC$31="","",SUM($CC$31:$CC$230))</f>
        <v/>
      </c>
      <c r="CR11" s="914" t="s">
        <v>633</v>
      </c>
      <c r="CS11" s="915"/>
      <c r="CT11" s="582" t="str">
        <f>IF(AD7="","",AD7)</f>
        <v/>
      </c>
      <c r="CX11" s="399"/>
      <c r="CY11" s="399"/>
      <c r="CZ11" s="399"/>
      <c r="DA11" s="399"/>
      <c r="DB11" s="399"/>
      <c r="DC11" s="419"/>
      <c r="DD11" s="419"/>
      <c r="DE11" s="419"/>
      <c r="DF11" s="178"/>
      <c r="DG11" s="178"/>
      <c r="DH11" s="178"/>
      <c r="DI11" s="178"/>
      <c r="DJ11" s="178"/>
      <c r="DK11" s="178"/>
      <c r="DL11" s="401"/>
      <c r="DM11" s="178"/>
      <c r="DN11" s="178"/>
      <c r="DO11" s="178"/>
      <c r="DP11" s="178"/>
      <c r="DQ11" s="178"/>
      <c r="DR11" s="178"/>
      <c r="DS11" s="178"/>
      <c r="DT11" s="178"/>
      <c r="DU11" s="178"/>
      <c r="DV11" s="178"/>
      <c r="DW11" s="178"/>
      <c r="DX11" s="178"/>
      <c r="DY11" s="178"/>
      <c r="DZ11" s="178"/>
    </row>
    <row r="12" spans="2:140" ht="21" customHeight="1" x14ac:dyDescent="0.15">
      <c r="B12" s="1114" t="s">
        <v>1</v>
      </c>
      <c r="C12" s="1115"/>
      <c r="D12" s="1115"/>
      <c r="E12" s="1116"/>
      <c r="F12" s="477" t="s">
        <v>164</v>
      </c>
      <c r="G12" s="559" t="s">
        <v>168</v>
      </c>
      <c r="H12" s="559"/>
      <c r="I12" s="559"/>
      <c r="J12" s="559"/>
      <c r="K12" s="547"/>
      <c r="L12" s="547"/>
      <c r="M12" s="547"/>
      <c r="N12" s="547"/>
      <c r="O12" s="547"/>
      <c r="P12" s="547"/>
      <c r="Q12" s="547"/>
      <c r="R12" s="547"/>
      <c r="S12" s="547"/>
      <c r="T12" s="560"/>
      <c r="U12" s="906"/>
      <c r="V12" s="907"/>
      <c r="W12" s="907"/>
      <c r="X12" s="907"/>
      <c r="Y12" s="907"/>
      <c r="Z12" s="907"/>
      <c r="AA12" s="907"/>
      <c r="AB12" s="907"/>
      <c r="AC12" s="907"/>
      <c r="AD12" s="908"/>
      <c r="AE12" s="908"/>
      <c r="AF12" s="908"/>
      <c r="AG12" s="908"/>
      <c r="AH12" s="909"/>
      <c r="AI12" s="1126" t="s">
        <v>476</v>
      </c>
      <c r="AJ12" s="961"/>
      <c r="AK12" s="962"/>
      <c r="AL12" s="973" t="str">
        <f>IF($F$11="","",MAX($BF$31:$BF$230))</f>
        <v/>
      </c>
      <c r="AM12" s="1127"/>
      <c r="AN12" s="1127"/>
      <c r="AO12" s="1128"/>
      <c r="AP12" s="925" t="s">
        <v>551</v>
      </c>
      <c r="AQ12" s="926"/>
      <c r="AR12" s="926"/>
      <c r="AS12" s="926"/>
      <c r="AT12" s="926" t="s">
        <v>547</v>
      </c>
      <c r="AU12" s="926"/>
      <c r="AV12" s="928" t="str">
        <f>IF($F$11="","",MAX($AZ$31:$AZ$230))</f>
        <v/>
      </c>
      <c r="AW12" s="928"/>
      <c r="AX12" s="928"/>
      <c r="AY12" s="928"/>
      <c r="AZ12" s="926" t="str">
        <f>IF($F$11="","",IF($F$12="■",HLOOKUP($F$11,別紙mast!$D$9:$K$11,3,FALSE),""))</f>
        <v/>
      </c>
      <c r="BA12" s="926"/>
      <c r="BB12" s="926"/>
      <c r="BC12" s="929" t="str">
        <f>IF(OR($AZ$12="",$AV$12=""),"",IF($AV$12&lt;=$AZ$12,"達成","非達成"))</f>
        <v/>
      </c>
      <c r="BD12" s="930"/>
      <c r="BE12" s="931" t="s">
        <v>563</v>
      </c>
      <c r="BF12" s="922"/>
      <c r="BG12" s="922"/>
      <c r="BH12" s="922"/>
      <c r="BI12" s="922"/>
      <c r="BJ12" s="922"/>
      <c r="BK12" s="921" t="str">
        <f>IF($AD$3="","",IF($F$12="□","",MAX($BF$31:$BF$230)))</f>
        <v/>
      </c>
      <c r="BL12" s="1156"/>
      <c r="BM12" s="963" t="s">
        <v>551</v>
      </c>
      <c r="BN12" s="964"/>
      <c r="BO12" s="430" t="s">
        <v>547</v>
      </c>
      <c r="BP12" s="969" t="str">
        <f>IF($AD$3="","",IF($F$12="□","",MAX($AZ$31:$AZ$230)))</f>
        <v/>
      </c>
      <c r="BQ12" s="970"/>
      <c r="BR12" s="926" t="str">
        <f>IF($F$11="","",IF(F12="■",HLOOKUP($F$11,別紙mast!$D$9:$K$11,3,FALSE),""))</f>
        <v/>
      </c>
      <c r="BS12" s="926"/>
      <c r="BT12" s="433" t="str">
        <f>IF(OR($BR$12="",$BP$12=""),"",IF($BP$12="","",IF($BP$12&lt;=$BR$12,"達成","非達成")))</f>
        <v/>
      </c>
      <c r="BX12" s="396"/>
      <c r="BY12" s="396"/>
      <c r="BZ12" s="396"/>
      <c r="CA12" s="396"/>
      <c r="CB12" s="396"/>
      <c r="CC12" s="396"/>
      <c r="CD12" s="396"/>
      <c r="CE12" s="396"/>
      <c r="CF12" s="396"/>
      <c r="CI12" s="396"/>
      <c r="CJ12" s="396"/>
      <c r="CK12" s="396"/>
      <c r="CL12" s="396"/>
      <c r="CM12" s="396"/>
      <c r="CN12" s="396"/>
      <c r="CO12" s="415"/>
      <c r="CP12" s="424" t="s">
        <v>620</v>
      </c>
      <c r="CQ12" s="582" t="str">
        <f>IF($CD$31="","",SUM($CD$31:$CD$230))</f>
        <v/>
      </c>
      <c r="CR12" s="918" t="s">
        <v>488</v>
      </c>
      <c r="CS12" s="581" t="s">
        <v>539</v>
      </c>
      <c r="CT12" s="582" t="str">
        <f>IF(AD9="","",AD9)</f>
        <v/>
      </c>
      <c r="CX12" s="399"/>
      <c r="CY12" s="399"/>
      <c r="CZ12" s="399"/>
      <c r="DA12" s="399"/>
      <c r="DB12" s="399"/>
      <c r="DC12" s="419"/>
      <c r="DD12" s="419"/>
      <c r="DE12" s="419"/>
    </row>
    <row r="13" spans="2:140" ht="21" customHeight="1" x14ac:dyDescent="0.15">
      <c r="B13" s="1117"/>
      <c r="C13" s="1111"/>
      <c r="D13" s="1111"/>
      <c r="E13" s="1118"/>
      <c r="F13" s="478" t="s">
        <v>164</v>
      </c>
      <c r="G13" s="178" t="s">
        <v>169</v>
      </c>
      <c r="J13" s="561"/>
      <c r="K13" s="561"/>
      <c r="L13" s="178"/>
      <c r="M13" s="178"/>
      <c r="T13" s="546"/>
      <c r="U13" s="906" t="s">
        <v>643</v>
      </c>
      <c r="V13" s="907"/>
      <c r="W13" s="907"/>
      <c r="X13" s="907"/>
      <c r="Y13" s="907"/>
      <c r="Z13" s="907"/>
      <c r="AA13" s="907"/>
      <c r="AB13" s="907"/>
      <c r="AC13" s="907"/>
      <c r="AD13" s="908"/>
      <c r="AE13" s="908"/>
      <c r="AF13" s="908"/>
      <c r="AG13" s="908"/>
      <c r="AH13" s="909"/>
      <c r="AI13" s="1083" t="s">
        <v>545</v>
      </c>
      <c r="AJ13" s="1084"/>
      <c r="AK13" s="1084"/>
      <c r="AL13" s="1084"/>
      <c r="AM13" s="1084"/>
      <c r="AN13" s="1084"/>
      <c r="AO13" s="1085"/>
      <c r="AP13" s="927"/>
      <c r="AQ13" s="922"/>
      <c r="AR13" s="922"/>
      <c r="AS13" s="922"/>
      <c r="AT13" s="922" t="s">
        <v>550</v>
      </c>
      <c r="AU13" s="922"/>
      <c r="AV13" s="921" t="str">
        <f>IF($F$11="","",MAX($BF$31:$BF$230))</f>
        <v/>
      </c>
      <c r="AW13" s="921"/>
      <c r="AX13" s="921"/>
      <c r="AY13" s="921"/>
      <c r="AZ13" s="922" t="str">
        <f>IF($F$11="","",IF($F$12="■",HLOOKUP($F$11,別紙mast!$D$4:$K$7,4,FALSE),""))</f>
        <v/>
      </c>
      <c r="BA13" s="922"/>
      <c r="BB13" s="922"/>
      <c r="BC13" s="923" t="str">
        <f>IF(OR($AZ$13="",$AV$13=""),"",IF($AV$13&lt;=$AZ$13,"達成","非達成"))</f>
        <v/>
      </c>
      <c r="BD13" s="924"/>
      <c r="BE13" s="932" t="s">
        <v>553</v>
      </c>
      <c r="BF13" s="933"/>
      <c r="BG13" s="933"/>
      <c r="BH13" s="933"/>
      <c r="BI13" s="933"/>
      <c r="BJ13" s="933"/>
      <c r="BK13" s="933"/>
      <c r="BL13" s="933"/>
      <c r="BM13" s="967"/>
      <c r="BN13" s="968"/>
      <c r="BO13" s="431" t="s">
        <v>550</v>
      </c>
      <c r="BP13" s="973" t="str">
        <f>IF($AD$3="","",IF($F$12="□","",MAX($BF$31:$BF$230)))</f>
        <v/>
      </c>
      <c r="BQ13" s="974"/>
      <c r="BR13" s="922" t="str">
        <f>IF($F$11="","",IF(F12="■",HLOOKUP($F$11,別紙mast!$D$4:$K$7,4,FALSE),""))</f>
        <v/>
      </c>
      <c r="BS13" s="922"/>
      <c r="BT13" s="476" t="str">
        <f>IF(OR($BR$13="",$BP$13=""),"",IF($BP$13="","",IF($BP$13&lt;=$BR$13,"達成","非達成")))</f>
        <v/>
      </c>
      <c r="BX13" s="396"/>
      <c r="BY13" s="396"/>
      <c r="BZ13" s="396"/>
      <c r="CA13" s="396"/>
      <c r="CB13" s="396"/>
      <c r="CC13" s="396"/>
      <c r="CD13" s="396"/>
      <c r="CE13" s="396"/>
      <c r="CF13" s="396"/>
      <c r="CI13" s="396"/>
      <c r="CJ13" s="396"/>
      <c r="CK13" s="396"/>
      <c r="CL13" s="396"/>
      <c r="CM13" s="396"/>
      <c r="CN13" s="396"/>
      <c r="CO13" s="415"/>
      <c r="CP13" s="424" t="s">
        <v>621</v>
      </c>
      <c r="CQ13" s="582" t="str">
        <f>IF($CE$31="","",SUM($CE$31:$CE$230))</f>
        <v/>
      </c>
      <c r="CR13" s="918"/>
      <c r="CS13" s="581" t="s">
        <v>540</v>
      </c>
      <c r="CT13" s="582" t="str">
        <f>IF(AD11="","",AD11)</f>
        <v/>
      </c>
      <c r="CX13" s="399"/>
      <c r="CY13" s="399"/>
      <c r="CZ13" s="399"/>
      <c r="DA13" s="399"/>
      <c r="DB13" s="399"/>
      <c r="DC13" s="419"/>
      <c r="DD13" s="419"/>
      <c r="DE13" s="419"/>
    </row>
    <row r="14" spans="2:140" ht="21" customHeight="1" x14ac:dyDescent="0.15">
      <c r="B14" s="1117"/>
      <c r="C14" s="1111"/>
      <c r="D14" s="1111"/>
      <c r="E14" s="1118"/>
      <c r="F14" s="478" t="s">
        <v>30</v>
      </c>
      <c r="G14" s="1112"/>
      <c r="H14" s="1112"/>
      <c r="I14" s="1112"/>
      <c r="J14" s="1112"/>
      <c r="K14" s="1112"/>
      <c r="L14" s="1112"/>
      <c r="M14" s="1112"/>
      <c r="N14" s="1112"/>
      <c r="O14" s="1112"/>
      <c r="P14" s="1112"/>
      <c r="Q14" s="1112"/>
      <c r="R14" s="1112"/>
      <c r="S14" s="1112"/>
      <c r="T14" s="1113"/>
      <c r="U14" s="906"/>
      <c r="V14" s="907"/>
      <c r="W14" s="907"/>
      <c r="X14" s="907"/>
      <c r="Y14" s="907"/>
      <c r="Z14" s="907"/>
      <c r="AA14" s="907"/>
      <c r="AB14" s="907"/>
      <c r="AC14" s="907"/>
      <c r="AD14" s="908"/>
      <c r="AE14" s="908"/>
      <c r="AF14" s="908"/>
      <c r="AG14" s="908"/>
      <c r="AH14" s="909"/>
      <c r="AI14" s="937" t="s">
        <v>533</v>
      </c>
      <c r="AJ14" s="938"/>
      <c r="AK14" s="939"/>
      <c r="AL14" s="940" t="str">
        <f>IF($CQ$5="","",TRUNC(($CQ$8/$CQ$6)*100))</f>
        <v/>
      </c>
      <c r="AM14" s="941"/>
      <c r="AN14" s="941"/>
      <c r="AO14" s="941"/>
      <c r="AP14" s="1150" t="s">
        <v>552</v>
      </c>
      <c r="AQ14" s="1084"/>
      <c r="AR14" s="1084"/>
      <c r="AS14" s="1084"/>
      <c r="AT14" s="1084"/>
      <c r="AU14" s="1084"/>
      <c r="AV14" s="1084"/>
      <c r="AW14" s="1084"/>
      <c r="AX14" s="1084"/>
      <c r="AY14" s="1084"/>
      <c r="AZ14" s="1084"/>
      <c r="BA14" s="1084"/>
      <c r="BB14" s="1084"/>
      <c r="BC14" s="1084"/>
      <c r="BD14" s="1151"/>
      <c r="BE14" s="1152" t="s">
        <v>533</v>
      </c>
      <c r="BF14" s="1153"/>
      <c r="BG14" s="1153"/>
      <c r="BH14" s="1153"/>
      <c r="BI14" s="1153"/>
      <c r="BJ14" s="1153"/>
      <c r="BK14" s="1154" t="str">
        <f>IF($AD$3="","",TRUNC(($CT$6/($CT$3+$CQ$6))*100))</f>
        <v/>
      </c>
      <c r="BL14" s="1155"/>
      <c r="BM14" s="1150" t="s">
        <v>552</v>
      </c>
      <c r="BN14" s="1084"/>
      <c r="BO14" s="1084"/>
      <c r="BP14" s="1084"/>
      <c r="BQ14" s="1084"/>
      <c r="BR14" s="1084"/>
      <c r="BS14" s="1084"/>
      <c r="BT14" s="1151"/>
      <c r="BU14" s="576"/>
      <c r="BV14" s="576"/>
      <c r="BW14" s="576"/>
      <c r="BX14" s="396"/>
      <c r="BY14" s="396"/>
      <c r="BZ14" s="396"/>
      <c r="CA14" s="396"/>
      <c r="CB14" s="396"/>
      <c r="CC14" s="396"/>
      <c r="CD14" s="396"/>
      <c r="CE14" s="396"/>
      <c r="CF14" s="396"/>
      <c r="CI14" s="396"/>
      <c r="CJ14" s="396"/>
      <c r="CK14" s="396"/>
      <c r="CL14" s="396"/>
      <c r="CM14" s="396"/>
      <c r="CN14" s="396"/>
      <c r="CO14" s="415"/>
      <c r="CP14" s="424" t="s">
        <v>622</v>
      </c>
      <c r="CQ14" s="582" t="str">
        <f>IF($CF$31="","",SUM($CF$31:$CF$230))</f>
        <v/>
      </c>
      <c r="CR14" s="918" t="s">
        <v>489</v>
      </c>
      <c r="CS14" s="581" t="s">
        <v>541</v>
      </c>
      <c r="CT14" s="582" t="str">
        <f>IF(AD13="","",AD13)</f>
        <v/>
      </c>
      <c r="CX14" s="396"/>
      <c r="CY14" s="396"/>
      <c r="CZ14" s="396"/>
      <c r="DA14" s="396"/>
      <c r="DB14" s="396"/>
      <c r="DC14" s="416"/>
      <c r="DD14" s="416"/>
      <c r="DE14" s="416"/>
      <c r="DS14" s="194"/>
      <c r="DT14" s="194"/>
      <c r="DU14" s="194"/>
      <c r="DV14" s="194"/>
      <c r="DW14" s="194"/>
      <c r="DX14" s="194"/>
      <c r="DY14" s="194"/>
      <c r="DZ14" s="194"/>
      <c r="EA14" s="194"/>
      <c r="EB14" s="194"/>
      <c r="EC14" s="194"/>
      <c r="ED14" s="194"/>
      <c r="EE14" s="194"/>
      <c r="EF14" s="194"/>
      <c r="EG14" s="194"/>
      <c r="EH14" s="194"/>
      <c r="EI14" s="194"/>
      <c r="EJ14" s="194"/>
    </row>
    <row r="15" spans="2:140" ht="21" customHeight="1" thickBot="1" x14ac:dyDescent="0.2">
      <c r="B15" s="1117"/>
      <c r="C15" s="1111"/>
      <c r="D15" s="1111"/>
      <c r="E15" s="1118"/>
      <c r="F15" s="478" t="s">
        <v>30</v>
      </c>
      <c r="G15" s="1112"/>
      <c r="H15" s="1112"/>
      <c r="I15" s="1112"/>
      <c r="J15" s="1112"/>
      <c r="K15" s="1112"/>
      <c r="L15" s="1112"/>
      <c r="M15" s="1112"/>
      <c r="N15" s="1112"/>
      <c r="O15" s="1112"/>
      <c r="P15" s="1112"/>
      <c r="Q15" s="1112"/>
      <c r="R15" s="1112"/>
      <c r="S15" s="1112"/>
      <c r="T15" s="1113"/>
      <c r="U15" s="906" t="s">
        <v>644</v>
      </c>
      <c r="V15" s="907"/>
      <c r="W15" s="907"/>
      <c r="X15" s="907"/>
      <c r="Y15" s="907"/>
      <c r="Z15" s="907"/>
      <c r="AA15" s="907"/>
      <c r="AB15" s="907"/>
      <c r="AC15" s="907"/>
      <c r="AD15" s="908"/>
      <c r="AE15" s="908"/>
      <c r="AF15" s="908"/>
      <c r="AG15" s="908"/>
      <c r="AH15" s="909"/>
      <c r="AI15" s="1172" t="s">
        <v>231</v>
      </c>
      <c r="AJ15" s="1173"/>
      <c r="AK15" s="1174"/>
      <c r="AL15" s="1175" t="str">
        <f>IF($CQ$10="","",TRUNC(($CQ$9/$CQ$6)*100))</f>
        <v/>
      </c>
      <c r="AM15" s="1176"/>
      <c r="AN15" s="1176"/>
      <c r="AO15" s="1177"/>
      <c r="AP15" s="1178" t="s">
        <v>488</v>
      </c>
      <c r="AQ15" s="1179"/>
      <c r="AR15" s="1179"/>
      <c r="AS15" s="1179"/>
      <c r="AT15" s="1179"/>
      <c r="AU15" s="1179"/>
      <c r="AV15" s="1179"/>
      <c r="AW15" s="1179"/>
      <c r="AX15" s="1179"/>
      <c r="AY15" s="1180"/>
      <c r="AZ15" s="1181" t="str">
        <f>IF(AV10="","",IF(AND(BC4="達成",BC10="達成",BC11="達成"),"達成","非達成"))</f>
        <v/>
      </c>
      <c r="BA15" s="1182"/>
      <c r="BB15" s="1182"/>
      <c r="BC15" s="1182"/>
      <c r="BD15" s="1183"/>
      <c r="BE15" s="1184" t="s">
        <v>534</v>
      </c>
      <c r="BF15" s="926"/>
      <c r="BG15" s="926"/>
      <c r="BH15" s="926"/>
      <c r="BI15" s="926"/>
      <c r="BJ15" s="926"/>
      <c r="BK15" s="1185" t="str">
        <f>IF($AD$3="","",TRUNC(($CT$7/($CT$3+$CQ$6))*100))</f>
        <v/>
      </c>
      <c r="BL15" s="1186"/>
      <c r="BM15" s="975" t="s">
        <v>488</v>
      </c>
      <c r="BN15" s="938"/>
      <c r="BO15" s="938"/>
      <c r="BP15" s="938"/>
      <c r="BQ15" s="939"/>
      <c r="BR15" s="934" t="str">
        <f>IF(BP10="","",IF(AND(BT4="達成",BT10="達成",BT11="達成"),"達成","非達成"))</f>
        <v/>
      </c>
      <c r="BS15" s="934"/>
      <c r="BT15" s="935"/>
      <c r="BU15" s="574"/>
      <c r="BX15" s="396"/>
      <c r="BY15" s="396"/>
      <c r="BZ15" s="396"/>
      <c r="CA15" s="396"/>
      <c r="CB15" s="396"/>
      <c r="CC15" s="396"/>
      <c r="CD15" s="396"/>
      <c r="CE15" s="396"/>
      <c r="CF15" s="396"/>
      <c r="CI15" s="396"/>
      <c r="CJ15" s="396"/>
      <c r="CK15" s="396"/>
      <c r="CL15" s="396"/>
      <c r="CM15" s="396"/>
      <c r="CN15" s="396"/>
      <c r="CO15" s="415"/>
      <c r="CP15" s="424" t="s">
        <v>628</v>
      </c>
      <c r="CQ15" s="582" t="str">
        <f>IF($CL$31="","",SUM($CL$31:$CL$230))</f>
        <v/>
      </c>
      <c r="CR15" s="919"/>
      <c r="CS15" s="585" t="s">
        <v>540</v>
      </c>
      <c r="CT15" s="586" t="str">
        <f>IF(AD15="","",AD15)</f>
        <v/>
      </c>
      <c r="CX15" s="396"/>
      <c r="CY15" s="396"/>
      <c r="CZ15" s="396"/>
      <c r="DA15" s="396"/>
      <c r="DB15" s="396"/>
      <c r="DC15" s="416"/>
      <c r="DD15" s="416"/>
      <c r="DE15" s="416"/>
      <c r="DS15" s="194"/>
      <c r="DT15" s="194"/>
      <c r="DU15" s="194"/>
      <c r="DV15" s="194"/>
      <c r="DW15" s="194"/>
      <c r="DX15" s="194"/>
      <c r="DY15" s="194"/>
      <c r="DZ15" s="194"/>
      <c r="EA15" s="194"/>
      <c r="EB15" s="194"/>
      <c r="EC15" s="194"/>
      <c r="ED15" s="194"/>
      <c r="EE15" s="194"/>
      <c r="EF15" s="194"/>
      <c r="EG15" s="194"/>
      <c r="EH15" s="194"/>
      <c r="EI15" s="194"/>
      <c r="EJ15" s="194"/>
    </row>
    <row r="16" spans="2:140" ht="21" customHeight="1" thickBot="1" x14ac:dyDescent="0.2">
      <c r="B16" s="1119"/>
      <c r="C16" s="1120"/>
      <c r="D16" s="1120"/>
      <c r="E16" s="1121"/>
      <c r="F16" s="480" t="s">
        <v>30</v>
      </c>
      <c r="G16" s="1157"/>
      <c r="H16" s="1157"/>
      <c r="I16" s="1157"/>
      <c r="J16" s="1157"/>
      <c r="K16" s="1157"/>
      <c r="L16" s="1157"/>
      <c r="M16" s="1157"/>
      <c r="N16" s="1157"/>
      <c r="O16" s="1157"/>
      <c r="P16" s="1157"/>
      <c r="Q16" s="1157"/>
      <c r="R16" s="1157"/>
      <c r="S16" s="1157"/>
      <c r="T16" s="1158"/>
      <c r="U16" s="910"/>
      <c r="V16" s="911"/>
      <c r="W16" s="911"/>
      <c r="X16" s="911"/>
      <c r="Y16" s="911"/>
      <c r="Z16" s="911"/>
      <c r="AA16" s="911"/>
      <c r="AB16" s="911"/>
      <c r="AC16" s="911"/>
      <c r="AD16" s="912"/>
      <c r="AE16" s="912"/>
      <c r="AF16" s="912"/>
      <c r="AG16" s="912"/>
      <c r="AH16" s="913"/>
      <c r="AI16" s="1159" t="s">
        <v>555</v>
      </c>
      <c r="AJ16" s="1160"/>
      <c r="AK16" s="1161"/>
      <c r="AL16" s="1162" t="str">
        <f>IF(OR($AZ$31="",F10=""),"",IF(COUNTIF(BE31:BE230,"×")&gt;0,"NG","適合"))</f>
        <v/>
      </c>
      <c r="AM16" s="1163"/>
      <c r="AN16" s="1163"/>
      <c r="AO16" s="1163"/>
      <c r="AP16" s="1164" t="s">
        <v>489</v>
      </c>
      <c r="AQ16" s="1165"/>
      <c r="AR16" s="1165"/>
      <c r="AS16" s="1165"/>
      <c r="AT16" s="1165"/>
      <c r="AU16" s="1165"/>
      <c r="AV16" s="1165"/>
      <c r="AW16" s="1165"/>
      <c r="AX16" s="1165"/>
      <c r="AY16" s="1166"/>
      <c r="AZ16" s="1167" t="str">
        <f>IF(AV10="","",IF(AND(BC6="達成",BC12="達成",BC13="達成"),"達成","非達成"))</f>
        <v/>
      </c>
      <c r="BA16" s="1168"/>
      <c r="BB16" s="1168"/>
      <c r="BC16" s="1168"/>
      <c r="BD16" s="1169"/>
      <c r="BE16" s="1170" t="s">
        <v>554</v>
      </c>
      <c r="BF16" s="1171"/>
      <c r="BG16" s="1171"/>
      <c r="BH16" s="1171"/>
      <c r="BI16" s="1171"/>
      <c r="BJ16" s="1171"/>
      <c r="BK16" s="1133" t="str">
        <f>IF(OR($AZ$31="",$I$4="■"),"",IF(COUNTIF(BE31:BE230,"×")&gt;0,"NG","適合"))</f>
        <v/>
      </c>
      <c r="BL16" s="1134"/>
      <c r="BM16" s="1164" t="s">
        <v>489</v>
      </c>
      <c r="BN16" s="1165"/>
      <c r="BO16" s="1165"/>
      <c r="BP16" s="1165"/>
      <c r="BQ16" s="1166"/>
      <c r="BR16" s="1135" t="str">
        <f>IF(BP10="","",IF(AND(BT6="達成",BT12="達成",BT13="達成"),"達成","非達成"))</f>
        <v/>
      </c>
      <c r="BS16" s="1135"/>
      <c r="BT16" s="1136"/>
      <c r="BU16" s="574"/>
      <c r="BX16" s="396"/>
      <c r="BY16" s="396"/>
      <c r="BZ16" s="396"/>
      <c r="CA16" s="396"/>
      <c r="CB16" s="396"/>
      <c r="CC16" s="396"/>
      <c r="CD16" s="396"/>
      <c r="CE16" s="396"/>
      <c r="CF16" s="396"/>
      <c r="CI16" s="396"/>
      <c r="CJ16" s="396"/>
      <c r="CK16" s="396"/>
      <c r="CL16" s="396"/>
      <c r="CM16" s="396"/>
      <c r="CN16" s="396"/>
      <c r="CO16" s="415"/>
      <c r="CP16" s="573" t="s">
        <v>622</v>
      </c>
      <c r="CQ16" s="586" t="str">
        <f>IF($CM$31="","",SUM($CM$31:$CM$230))</f>
        <v/>
      </c>
      <c r="CX16" s="396"/>
      <c r="CY16" s="396"/>
      <c r="CZ16" s="396"/>
      <c r="DA16" s="396"/>
      <c r="DB16" s="396"/>
      <c r="DC16" s="416"/>
      <c r="DD16" s="416"/>
      <c r="DE16" s="416"/>
      <c r="DS16" s="194"/>
      <c r="DT16" s="194"/>
      <c r="DU16" s="194"/>
      <c r="DV16" s="194"/>
      <c r="DW16" s="194"/>
      <c r="DX16" s="194"/>
      <c r="DY16" s="194"/>
      <c r="DZ16" s="194"/>
      <c r="EA16" s="194"/>
      <c r="EB16" s="194"/>
      <c r="EC16" s="194"/>
      <c r="ED16" s="194"/>
      <c r="EE16" s="194"/>
      <c r="EF16" s="194"/>
      <c r="EG16" s="194"/>
      <c r="EH16" s="194"/>
      <c r="EI16" s="194"/>
      <c r="EJ16" s="194"/>
    </row>
    <row r="17" spans="2:141" ht="18" customHeight="1" thickBot="1" x14ac:dyDescent="0.2">
      <c r="AI17" s="399"/>
      <c r="AJ17" s="399"/>
      <c r="AK17" s="399"/>
      <c r="AL17" s="399"/>
      <c r="AM17" s="399"/>
      <c r="AN17" s="399"/>
      <c r="AO17" s="399"/>
      <c r="AP17" s="399"/>
      <c r="AQ17" s="399"/>
      <c r="AR17" s="399"/>
      <c r="AS17" s="399"/>
      <c r="BI17" s="180"/>
      <c r="BJ17" s="180"/>
      <c r="BK17" s="180"/>
      <c r="BL17" s="180"/>
      <c r="BM17" s="180"/>
      <c r="BN17" s="180"/>
      <c r="BO17" s="180"/>
      <c r="BP17" s="180"/>
      <c r="BQ17" s="180"/>
      <c r="BX17" s="399"/>
      <c r="BY17" s="399"/>
      <c r="BZ17" s="399"/>
      <c r="CA17" s="399"/>
      <c r="CB17" s="399"/>
      <c r="CC17" s="399"/>
      <c r="CD17" s="399"/>
      <c r="CE17" s="399"/>
      <c r="CF17" s="399"/>
      <c r="CI17" s="399"/>
      <c r="CJ17" s="399"/>
      <c r="CK17" s="399"/>
      <c r="CL17" s="399"/>
      <c r="CM17" s="399"/>
      <c r="CN17" s="399"/>
      <c r="CO17" s="399"/>
      <c r="CX17" s="399"/>
      <c r="CY17" s="399"/>
      <c r="CZ17" s="399"/>
      <c r="DA17" s="399"/>
      <c r="DB17" s="397"/>
      <c r="DD17" s="1060"/>
      <c r="DE17" s="1060"/>
      <c r="DF17" s="1060"/>
      <c r="DG17" s="1060"/>
      <c r="DH17" s="1060"/>
      <c r="DI17" s="1060"/>
      <c r="DJ17" s="1060"/>
      <c r="DK17" s="1060"/>
      <c r="DL17" s="1060"/>
      <c r="DM17" s="1060"/>
      <c r="DN17" s="1129"/>
      <c r="DO17" s="1129"/>
      <c r="DP17" s="1129"/>
      <c r="DQ17" s="1129"/>
      <c r="DR17" s="1129"/>
      <c r="DS17" s="1060"/>
      <c r="DT17" s="1060"/>
      <c r="DU17" s="1060"/>
      <c r="DV17" s="1060"/>
      <c r="DW17" s="1060"/>
      <c r="DX17" s="1060"/>
      <c r="DY17" s="1060"/>
      <c r="DZ17" s="1060"/>
      <c r="EA17" s="1060"/>
      <c r="EB17" s="1060"/>
      <c r="EC17" s="1064"/>
      <c r="ED17" s="1064"/>
      <c r="EE17" s="1064"/>
      <c r="EF17" s="1064"/>
      <c r="EG17" s="1064"/>
      <c r="EH17" s="1064"/>
      <c r="EI17" s="1130"/>
      <c r="EJ17" s="1130"/>
    </row>
    <row r="18" spans="2:141" ht="18" customHeight="1" x14ac:dyDescent="0.15">
      <c r="B18" s="481"/>
      <c r="C18" s="1131" t="s">
        <v>518</v>
      </c>
      <c r="D18" s="1132"/>
      <c r="E18" s="1132"/>
      <c r="F18" s="1132" t="s">
        <v>165</v>
      </c>
      <c r="G18" s="1132"/>
      <c r="H18" s="1132"/>
      <c r="I18" s="1132" t="s">
        <v>497</v>
      </c>
      <c r="J18" s="1132"/>
      <c r="K18" s="1132" t="s">
        <v>216</v>
      </c>
      <c r="L18" s="1132"/>
      <c r="M18" s="1132"/>
      <c r="N18" s="1132"/>
      <c r="O18" s="1132"/>
      <c r="P18" s="1086" t="s">
        <v>500</v>
      </c>
      <c r="Q18" s="1087"/>
      <c r="R18" s="1087"/>
      <c r="S18" s="1087"/>
      <c r="T18" s="1087"/>
      <c r="U18" s="1087"/>
      <c r="V18" s="1087"/>
      <c r="W18" s="1087"/>
      <c r="X18" s="1087"/>
      <c r="Y18" s="1087"/>
      <c r="Z18" s="1087"/>
      <c r="AA18" s="1087"/>
      <c r="AB18" s="1087"/>
      <c r="AC18" s="1088"/>
      <c r="AD18" s="1086" t="s">
        <v>501</v>
      </c>
      <c r="AE18" s="1087"/>
      <c r="AF18" s="1087"/>
      <c r="AG18" s="1087"/>
      <c r="AH18" s="1087"/>
      <c r="AI18" s="1087"/>
      <c r="AJ18" s="1087"/>
      <c r="AK18" s="1087"/>
      <c r="AL18" s="1087"/>
      <c r="AM18" s="1088"/>
      <c r="AN18" s="1089" t="s">
        <v>558</v>
      </c>
      <c r="AO18" s="1090"/>
      <c r="AP18" s="1090"/>
      <c r="AQ18" s="1090"/>
      <c r="AR18" s="1091"/>
      <c r="AS18" s="1086" t="s">
        <v>579</v>
      </c>
      <c r="AT18" s="1087"/>
      <c r="AU18" s="1087"/>
      <c r="AV18" s="1087"/>
      <c r="AW18" s="1087"/>
      <c r="AX18" s="1087"/>
      <c r="AY18" s="1092"/>
      <c r="AZ18" s="1094" t="s">
        <v>557</v>
      </c>
      <c r="BA18" s="1095"/>
      <c r="BB18" s="1095"/>
      <c r="BC18" s="1095"/>
      <c r="BD18" s="1095"/>
      <c r="BE18" s="1095"/>
      <c r="BF18" s="1095"/>
      <c r="BG18" s="1095"/>
      <c r="BH18" s="1095"/>
      <c r="BI18" s="1096"/>
      <c r="BJ18" s="1099" t="s">
        <v>519</v>
      </c>
      <c r="BK18" s="1100"/>
      <c r="BL18" s="1100"/>
      <c r="BM18" s="1100"/>
      <c r="BN18" s="1100"/>
      <c r="BO18" s="1100"/>
      <c r="BP18" s="1100"/>
      <c r="BQ18" s="1100"/>
      <c r="BR18" s="1100"/>
      <c r="BS18" s="1100"/>
      <c r="BT18" s="1100"/>
      <c r="BU18" s="1100"/>
      <c r="BV18" s="1101"/>
      <c r="BW18" s="567"/>
      <c r="BX18" s="399"/>
      <c r="BY18" s="942" t="s">
        <v>614</v>
      </c>
      <c r="BZ18" s="943"/>
      <c r="CA18" s="943"/>
      <c r="CB18" s="943"/>
      <c r="CC18" s="943"/>
      <c r="CD18" s="943"/>
      <c r="CE18" s="943"/>
      <c r="CF18" s="943"/>
      <c r="CG18" s="943"/>
      <c r="CH18" s="943"/>
      <c r="CI18" s="943"/>
      <c r="CJ18" s="943"/>
      <c r="CK18" s="943"/>
      <c r="CL18" s="943"/>
      <c r="CM18" s="943"/>
      <c r="CN18" s="944"/>
      <c r="CO18" s="399"/>
      <c r="CX18" s="399"/>
      <c r="CY18" s="399"/>
      <c r="CZ18" s="399"/>
      <c r="DA18" s="396"/>
      <c r="DB18" s="397"/>
      <c r="DD18" s="1060"/>
      <c r="DE18" s="1060"/>
      <c r="DF18" s="1060"/>
      <c r="DG18" s="1060"/>
      <c r="DH18" s="1060"/>
      <c r="DI18" s="1060"/>
      <c r="DJ18" s="1060"/>
      <c r="DK18" s="1060"/>
      <c r="DL18" s="1060"/>
      <c r="DM18" s="1060"/>
      <c r="DN18" s="1063"/>
      <c r="DO18" s="1063"/>
      <c r="DP18" s="1063"/>
      <c r="DQ18" s="1063"/>
      <c r="DR18" s="1063"/>
      <c r="DS18" s="1060"/>
      <c r="DT18" s="1060"/>
      <c r="DU18" s="1060"/>
      <c r="DV18" s="1060"/>
      <c r="DW18" s="1060"/>
      <c r="DX18" s="1060"/>
      <c r="DY18" s="1060"/>
      <c r="DZ18" s="1060"/>
      <c r="EA18" s="1060"/>
      <c r="EB18" s="1060"/>
      <c r="EC18" s="1064"/>
      <c r="ED18" s="1064"/>
      <c r="EE18" s="1064"/>
      <c r="EF18" s="1064"/>
      <c r="EG18" s="1064"/>
      <c r="EH18" s="1064"/>
      <c r="EI18" s="1130"/>
      <c r="EJ18" s="1130"/>
    </row>
    <row r="19" spans="2:141" ht="18" customHeight="1" x14ac:dyDescent="0.15">
      <c r="B19" s="482"/>
      <c r="C19" s="1051"/>
      <c r="D19" s="1047"/>
      <c r="E19" s="1047"/>
      <c r="F19" s="1047"/>
      <c r="G19" s="1047"/>
      <c r="H19" s="1047"/>
      <c r="I19" s="1047"/>
      <c r="J19" s="1047"/>
      <c r="K19" s="1047"/>
      <c r="L19" s="1047"/>
      <c r="M19" s="1047"/>
      <c r="N19" s="1047"/>
      <c r="O19" s="1047"/>
      <c r="P19" s="1065"/>
      <c r="Q19" s="1066"/>
      <c r="R19" s="1066"/>
      <c r="S19" s="1066"/>
      <c r="T19" s="1066"/>
      <c r="U19" s="1066"/>
      <c r="V19" s="1066"/>
      <c r="W19" s="1066"/>
      <c r="X19" s="1066"/>
      <c r="Y19" s="1066"/>
      <c r="Z19" s="1066"/>
      <c r="AA19" s="1066"/>
      <c r="AB19" s="1066"/>
      <c r="AC19" s="1069"/>
      <c r="AD19" s="1065"/>
      <c r="AE19" s="1066"/>
      <c r="AF19" s="1066"/>
      <c r="AG19" s="1066"/>
      <c r="AH19" s="1066"/>
      <c r="AI19" s="1066"/>
      <c r="AJ19" s="1066"/>
      <c r="AK19" s="1066"/>
      <c r="AL19" s="1066"/>
      <c r="AM19" s="1069"/>
      <c r="AN19" s="1077"/>
      <c r="AO19" s="1050"/>
      <c r="AP19" s="1050"/>
      <c r="AQ19" s="1050"/>
      <c r="AR19" s="1081"/>
      <c r="AS19" s="1065"/>
      <c r="AT19" s="1066"/>
      <c r="AU19" s="1066"/>
      <c r="AV19" s="1066"/>
      <c r="AW19" s="1066"/>
      <c r="AX19" s="1066"/>
      <c r="AY19" s="1093"/>
      <c r="AZ19" s="918"/>
      <c r="BA19" s="1097"/>
      <c r="BB19" s="1097"/>
      <c r="BC19" s="1097"/>
      <c r="BD19" s="1097"/>
      <c r="BE19" s="1097"/>
      <c r="BF19" s="1097"/>
      <c r="BG19" s="1097"/>
      <c r="BH19" s="1097"/>
      <c r="BI19" s="1098"/>
      <c r="BJ19" s="1102"/>
      <c r="BK19" s="1103"/>
      <c r="BL19" s="1103"/>
      <c r="BM19" s="1103"/>
      <c r="BN19" s="1103"/>
      <c r="BO19" s="1103"/>
      <c r="BP19" s="1103"/>
      <c r="BQ19" s="1103"/>
      <c r="BR19" s="1103"/>
      <c r="BS19" s="1103"/>
      <c r="BT19" s="1103"/>
      <c r="BU19" s="1103"/>
      <c r="BV19" s="1104"/>
      <c r="BW19" s="567"/>
      <c r="BX19" s="399"/>
      <c r="BY19" s="945"/>
      <c r="BZ19" s="946"/>
      <c r="CA19" s="946"/>
      <c r="CB19" s="946"/>
      <c r="CC19" s="946"/>
      <c r="CD19" s="946"/>
      <c r="CE19" s="946"/>
      <c r="CF19" s="946"/>
      <c r="CG19" s="946"/>
      <c r="CH19" s="946"/>
      <c r="CI19" s="946"/>
      <c r="CJ19" s="946"/>
      <c r="CK19" s="946"/>
      <c r="CL19" s="946"/>
      <c r="CM19" s="946"/>
      <c r="CN19" s="947"/>
      <c r="CO19" s="399"/>
      <c r="CX19" s="399"/>
      <c r="CY19" s="399"/>
      <c r="CZ19" s="399"/>
      <c r="DA19" s="396"/>
      <c r="DB19" s="397"/>
      <c r="DC19" s="397"/>
    </row>
    <row r="20" spans="2:141" ht="18" customHeight="1" x14ac:dyDescent="0.15">
      <c r="B20" s="482"/>
      <c r="C20" s="1051"/>
      <c r="D20" s="1047"/>
      <c r="E20" s="1047"/>
      <c r="F20" s="1047"/>
      <c r="G20" s="1047"/>
      <c r="H20" s="1047"/>
      <c r="I20" s="1047"/>
      <c r="J20" s="1047"/>
      <c r="K20" s="1047"/>
      <c r="L20" s="1047"/>
      <c r="M20" s="1047"/>
      <c r="N20" s="1047"/>
      <c r="O20" s="1047"/>
      <c r="P20" s="1065" t="s">
        <v>499</v>
      </c>
      <c r="Q20" s="1066"/>
      <c r="R20" s="1066"/>
      <c r="S20" s="1066"/>
      <c r="T20" s="1066"/>
      <c r="U20" s="1066"/>
      <c r="V20" s="1066"/>
      <c r="W20" s="1066" t="s">
        <v>496</v>
      </c>
      <c r="X20" s="1066"/>
      <c r="Y20" s="1066"/>
      <c r="Z20" s="1066"/>
      <c r="AA20" s="1066"/>
      <c r="AB20" s="1066"/>
      <c r="AC20" s="1069"/>
      <c r="AD20" s="1065" t="s">
        <v>502</v>
      </c>
      <c r="AE20" s="1066"/>
      <c r="AF20" s="1066"/>
      <c r="AG20" s="1066"/>
      <c r="AH20" s="1066"/>
      <c r="AI20" s="1066"/>
      <c r="AJ20" s="1066"/>
      <c r="AK20" s="1069"/>
      <c r="AL20" s="1071" t="s">
        <v>578</v>
      </c>
      <c r="AM20" s="1072"/>
      <c r="AN20" s="1077"/>
      <c r="AO20" s="1050"/>
      <c r="AP20" s="1050"/>
      <c r="AQ20" s="1050"/>
      <c r="AR20" s="1081"/>
      <c r="AS20" s="1075" t="s">
        <v>580</v>
      </c>
      <c r="AT20" s="1076"/>
      <c r="AU20" s="1076"/>
      <c r="AV20" s="1075" t="s">
        <v>581</v>
      </c>
      <c r="AW20" s="1076"/>
      <c r="AX20" s="1076"/>
      <c r="AY20" s="1080"/>
      <c r="AZ20" s="1053" t="s">
        <v>567</v>
      </c>
      <c r="BA20" s="1105" t="s">
        <v>577</v>
      </c>
      <c r="BB20" s="1105"/>
      <c r="BC20" s="1041" t="s">
        <v>568</v>
      </c>
      <c r="BD20" s="1105" t="s">
        <v>576</v>
      </c>
      <c r="BE20" s="1041" t="s">
        <v>569</v>
      </c>
      <c r="BF20" s="1061" t="s">
        <v>570</v>
      </c>
      <c r="BG20" s="1061" t="s">
        <v>571</v>
      </c>
      <c r="BH20" s="1061"/>
      <c r="BI20" s="1062" t="s">
        <v>572</v>
      </c>
      <c r="BJ20" s="617">
        <v>1</v>
      </c>
      <c r="BK20" s="597">
        <v>2</v>
      </c>
      <c r="BL20" s="597">
        <v>3</v>
      </c>
      <c r="BM20" s="598">
        <v>4</v>
      </c>
      <c r="BN20" s="596">
        <v>5</v>
      </c>
      <c r="BO20" s="597">
        <v>6</v>
      </c>
      <c r="BP20" s="597">
        <v>7</v>
      </c>
      <c r="BQ20" s="608">
        <v>8</v>
      </c>
      <c r="BR20" s="604">
        <v>9</v>
      </c>
      <c r="BS20" s="597">
        <v>10</v>
      </c>
      <c r="BT20" s="598">
        <v>11</v>
      </c>
      <c r="BU20" s="596">
        <v>12</v>
      </c>
      <c r="BV20" s="618">
        <v>13</v>
      </c>
      <c r="BW20" s="1050"/>
      <c r="BX20" s="395"/>
      <c r="BY20" s="1051" t="s">
        <v>508</v>
      </c>
      <c r="BZ20" s="1047" t="s">
        <v>528</v>
      </c>
      <c r="CA20" s="1047" t="s">
        <v>527</v>
      </c>
      <c r="CB20" s="1047" t="s">
        <v>520</v>
      </c>
      <c r="CC20" s="1047" t="s">
        <v>615</v>
      </c>
      <c r="CD20" s="1047" t="s">
        <v>616</v>
      </c>
      <c r="CE20" s="1047" t="s">
        <v>617</v>
      </c>
      <c r="CF20" s="1047" t="s">
        <v>618</v>
      </c>
      <c r="CG20" s="1047" t="s">
        <v>515</v>
      </c>
      <c r="CH20" s="1047" t="s">
        <v>516</v>
      </c>
      <c r="CI20" s="1047" t="s">
        <v>521</v>
      </c>
      <c r="CJ20" s="1048" t="s">
        <v>482</v>
      </c>
      <c r="CK20" s="1048" t="s">
        <v>483</v>
      </c>
      <c r="CL20" s="1047" t="s">
        <v>625</v>
      </c>
      <c r="CM20" s="1047" t="s">
        <v>626</v>
      </c>
      <c r="CN20" s="1138" t="s">
        <v>624</v>
      </c>
      <c r="CO20" s="395"/>
      <c r="CR20" s="1049"/>
      <c r="CS20" s="1049"/>
      <c r="CX20" s="395"/>
      <c r="CY20" s="395"/>
      <c r="CZ20" s="395"/>
      <c r="DA20" s="395"/>
      <c r="DB20" s="397"/>
      <c r="DD20" s="399"/>
      <c r="DE20" s="399"/>
      <c r="DF20" s="399"/>
      <c r="DG20" s="399"/>
      <c r="DH20" s="399"/>
      <c r="DI20" s="399"/>
      <c r="DJ20" s="399"/>
      <c r="DK20" s="399"/>
      <c r="DL20" s="399"/>
      <c r="DM20" s="399"/>
      <c r="DN20" s="399"/>
      <c r="DO20" s="399"/>
      <c r="DQ20" s="420"/>
      <c r="DR20" s="420"/>
      <c r="DS20" s="420"/>
      <c r="DT20" s="420"/>
      <c r="DU20" s="399"/>
      <c r="DV20" s="399"/>
      <c r="DW20" s="399"/>
      <c r="DX20" s="399"/>
      <c r="DY20" s="399"/>
      <c r="DZ20" s="399"/>
      <c r="EA20" s="399"/>
      <c r="EB20" s="399"/>
      <c r="EC20" s="399"/>
      <c r="ED20" s="399"/>
      <c r="EE20" s="399"/>
      <c r="EF20" s="399"/>
      <c r="EH20" s="421"/>
      <c r="EI20" s="421"/>
      <c r="EJ20" s="421"/>
      <c r="EK20" s="421"/>
    </row>
    <row r="21" spans="2:141" ht="18" customHeight="1" x14ac:dyDescent="0.15">
      <c r="B21" s="482"/>
      <c r="C21" s="1051"/>
      <c r="D21" s="1047"/>
      <c r="E21" s="1047"/>
      <c r="F21" s="1047"/>
      <c r="G21" s="1047"/>
      <c r="H21" s="1047"/>
      <c r="I21" s="1047"/>
      <c r="J21" s="1047"/>
      <c r="K21" s="1047"/>
      <c r="L21" s="1047"/>
      <c r="M21" s="1047"/>
      <c r="N21" s="1047"/>
      <c r="O21" s="1047"/>
      <c r="P21" s="1065"/>
      <c r="Q21" s="1066"/>
      <c r="R21" s="1066"/>
      <c r="S21" s="1066"/>
      <c r="T21" s="1066"/>
      <c r="U21" s="1066"/>
      <c r="V21" s="1066"/>
      <c r="W21" s="1066"/>
      <c r="X21" s="1066"/>
      <c r="Y21" s="1066"/>
      <c r="Z21" s="1066"/>
      <c r="AA21" s="1066"/>
      <c r="AB21" s="1066"/>
      <c r="AC21" s="1069"/>
      <c r="AD21" s="1065"/>
      <c r="AE21" s="1066"/>
      <c r="AF21" s="1066"/>
      <c r="AG21" s="1066"/>
      <c r="AH21" s="1066"/>
      <c r="AI21" s="1066"/>
      <c r="AJ21" s="1066"/>
      <c r="AK21" s="1069"/>
      <c r="AL21" s="1071"/>
      <c r="AM21" s="1072"/>
      <c r="AN21" s="1077"/>
      <c r="AO21" s="1050"/>
      <c r="AP21" s="1050"/>
      <c r="AQ21" s="1050"/>
      <c r="AR21" s="1081"/>
      <c r="AS21" s="1077"/>
      <c r="AT21" s="1050"/>
      <c r="AU21" s="1050"/>
      <c r="AV21" s="1077"/>
      <c r="AW21" s="1050"/>
      <c r="AX21" s="1050"/>
      <c r="AY21" s="1081"/>
      <c r="AZ21" s="1053"/>
      <c r="BA21" s="1105"/>
      <c r="BB21" s="1105"/>
      <c r="BC21" s="1043"/>
      <c r="BD21" s="1105"/>
      <c r="BE21" s="1043"/>
      <c r="BF21" s="1061"/>
      <c r="BG21" s="1061"/>
      <c r="BH21" s="1061"/>
      <c r="BI21" s="1029"/>
      <c r="BJ21" s="1267" t="s">
        <v>638</v>
      </c>
      <c r="BK21" s="1141" t="s">
        <v>528</v>
      </c>
      <c r="BL21" s="1141" t="s">
        <v>527</v>
      </c>
      <c r="BM21" s="1145" t="s">
        <v>520</v>
      </c>
      <c r="BN21" s="1140" t="s">
        <v>637</v>
      </c>
      <c r="BO21" s="1141" t="s">
        <v>636</v>
      </c>
      <c r="BP21" s="1141" t="s">
        <v>635</v>
      </c>
      <c r="BQ21" s="1059" t="s">
        <v>634</v>
      </c>
      <c r="BR21" s="1142" t="s">
        <v>515</v>
      </c>
      <c r="BS21" s="1141" t="s">
        <v>516</v>
      </c>
      <c r="BT21" s="1145" t="s">
        <v>521</v>
      </c>
      <c r="BU21" s="1146" t="s">
        <v>639</v>
      </c>
      <c r="BV21" s="1147" t="s">
        <v>640</v>
      </c>
      <c r="BW21" s="1050"/>
      <c r="BX21" s="395"/>
      <c r="BY21" s="1051"/>
      <c r="BZ21" s="1047"/>
      <c r="CA21" s="1047"/>
      <c r="CB21" s="1047"/>
      <c r="CC21" s="1047"/>
      <c r="CD21" s="1047"/>
      <c r="CE21" s="1047"/>
      <c r="CF21" s="1047"/>
      <c r="CG21" s="1047"/>
      <c r="CH21" s="1047"/>
      <c r="CI21" s="1047"/>
      <c r="CJ21" s="1048"/>
      <c r="CK21" s="1048"/>
      <c r="CL21" s="1048"/>
      <c r="CM21" s="1048"/>
      <c r="CN21" s="1139"/>
      <c r="CO21" s="395"/>
      <c r="CR21" s="1049"/>
      <c r="CS21" s="1049"/>
      <c r="CX21" s="395"/>
      <c r="CY21" s="395"/>
      <c r="CZ21" s="395"/>
      <c r="DA21" s="395"/>
      <c r="DB21" s="397"/>
      <c r="DD21" s="178"/>
      <c r="DE21" s="178"/>
      <c r="DF21" s="178"/>
      <c r="DG21" s="178"/>
      <c r="DH21" s="178"/>
      <c r="DI21" s="178"/>
      <c r="DJ21" s="178"/>
      <c r="DK21" s="178"/>
      <c r="DL21" s="178"/>
      <c r="DM21" s="178"/>
      <c r="DN21" s="178"/>
      <c r="DO21" s="178"/>
      <c r="DQ21" s="420"/>
      <c r="DR21" s="420"/>
      <c r="DS21" s="420"/>
      <c r="DT21" s="420"/>
      <c r="DU21" s="399"/>
      <c r="DV21" s="399"/>
      <c r="DW21" s="399"/>
      <c r="DX21" s="399"/>
      <c r="DY21" s="399"/>
      <c r="DZ21" s="399"/>
      <c r="EA21" s="399"/>
      <c r="EB21" s="399"/>
      <c r="EC21" s="399"/>
      <c r="ED21" s="399"/>
      <c r="EE21" s="399"/>
      <c r="EF21" s="399"/>
      <c r="EH21" s="421"/>
      <c r="EI21" s="421"/>
      <c r="EJ21" s="421"/>
      <c r="EK21" s="421"/>
    </row>
    <row r="22" spans="2:141" ht="18" customHeight="1" x14ac:dyDescent="0.15">
      <c r="B22" s="482"/>
      <c r="C22" s="1051"/>
      <c r="D22" s="1047"/>
      <c r="E22" s="1047"/>
      <c r="F22" s="1047"/>
      <c r="G22" s="1047"/>
      <c r="H22" s="1047"/>
      <c r="I22" s="1047"/>
      <c r="J22" s="1047"/>
      <c r="K22" s="1047"/>
      <c r="L22" s="1047"/>
      <c r="M22" s="1047"/>
      <c r="N22" s="1047"/>
      <c r="O22" s="1047"/>
      <c r="P22" s="1065"/>
      <c r="Q22" s="1066"/>
      <c r="R22" s="1066"/>
      <c r="S22" s="1066"/>
      <c r="T22" s="1066"/>
      <c r="U22" s="1066"/>
      <c r="V22" s="1066"/>
      <c r="W22" s="1066"/>
      <c r="X22" s="1066"/>
      <c r="Y22" s="1066"/>
      <c r="Z22" s="1066"/>
      <c r="AA22" s="1066"/>
      <c r="AB22" s="1066"/>
      <c r="AC22" s="1069"/>
      <c r="AD22" s="1065" t="s">
        <v>498</v>
      </c>
      <c r="AE22" s="1066"/>
      <c r="AF22" s="1066"/>
      <c r="AG22" s="1066"/>
      <c r="AH22" s="1066"/>
      <c r="AI22" s="1066"/>
      <c r="AJ22" s="1066"/>
      <c r="AK22" s="1069"/>
      <c r="AL22" s="1071"/>
      <c r="AM22" s="1072"/>
      <c r="AN22" s="1077"/>
      <c r="AO22" s="1050"/>
      <c r="AP22" s="1050"/>
      <c r="AQ22" s="1050"/>
      <c r="AR22" s="1081"/>
      <c r="AS22" s="1077"/>
      <c r="AT22" s="1050"/>
      <c r="AU22" s="1050"/>
      <c r="AV22" s="1077"/>
      <c r="AW22" s="1050"/>
      <c r="AX22" s="1050"/>
      <c r="AY22" s="1081"/>
      <c r="AZ22" s="1053"/>
      <c r="BA22" s="1105"/>
      <c r="BB22" s="1105"/>
      <c r="BC22" s="1043"/>
      <c r="BD22" s="1105"/>
      <c r="BE22" s="1043"/>
      <c r="BF22" s="1061"/>
      <c r="BG22" s="1061"/>
      <c r="BH22" s="1061"/>
      <c r="BI22" s="1029"/>
      <c r="BJ22" s="1268"/>
      <c r="BK22" s="1043"/>
      <c r="BL22" s="1043"/>
      <c r="BM22" s="1107"/>
      <c r="BN22" s="1039"/>
      <c r="BO22" s="1043"/>
      <c r="BP22" s="1043"/>
      <c r="BQ22" s="1044"/>
      <c r="BR22" s="1143"/>
      <c r="BS22" s="1043"/>
      <c r="BT22" s="1107"/>
      <c r="BU22" s="1018"/>
      <c r="BV22" s="1148"/>
      <c r="BW22" s="1050"/>
      <c r="BX22" s="395"/>
      <c r="BY22" s="1051"/>
      <c r="BZ22" s="1047"/>
      <c r="CA22" s="1047"/>
      <c r="CB22" s="1047"/>
      <c r="CC22" s="1047"/>
      <c r="CD22" s="1047"/>
      <c r="CE22" s="1047"/>
      <c r="CF22" s="1047"/>
      <c r="CG22" s="1047"/>
      <c r="CH22" s="1047"/>
      <c r="CI22" s="1047"/>
      <c r="CJ22" s="1048"/>
      <c r="CK22" s="1048"/>
      <c r="CL22" s="1048"/>
      <c r="CM22" s="1048"/>
      <c r="CN22" s="1139"/>
      <c r="CO22" s="395"/>
      <c r="CR22" s="1111"/>
      <c r="CT22" s="580"/>
      <c r="CU22" s="1063"/>
      <c r="CX22" s="395"/>
      <c r="CY22" s="395"/>
      <c r="CZ22" s="395"/>
      <c r="DA22" s="395"/>
      <c r="DB22" s="398"/>
      <c r="DD22" s="399"/>
      <c r="DE22" s="399"/>
      <c r="DF22" s="399"/>
      <c r="DG22" s="399"/>
      <c r="DH22" s="399"/>
      <c r="DI22" s="399"/>
      <c r="DJ22" s="399"/>
      <c r="DK22" s="399"/>
      <c r="DL22" s="399"/>
      <c r="DM22" s="399"/>
      <c r="DN22" s="399"/>
      <c r="DO22" s="399"/>
      <c r="DQ22" s="420"/>
      <c r="DR22" s="420"/>
      <c r="DS22" s="420"/>
      <c r="DT22" s="420"/>
      <c r="DU22" s="399"/>
      <c r="DV22" s="399"/>
      <c r="DW22" s="399"/>
      <c r="DX22" s="399"/>
      <c r="DY22" s="399"/>
      <c r="DZ22" s="399"/>
      <c r="EA22" s="399"/>
      <c r="EB22" s="399"/>
      <c r="EC22" s="399"/>
      <c r="ED22" s="399"/>
      <c r="EE22" s="399"/>
      <c r="EF22" s="399"/>
      <c r="EH22" s="421"/>
      <c r="EI22" s="421"/>
      <c r="EJ22" s="421"/>
      <c r="EK22" s="421"/>
    </row>
    <row r="23" spans="2:141" ht="18" customHeight="1" x14ac:dyDescent="0.2">
      <c r="B23" s="482"/>
      <c r="C23" s="1051"/>
      <c r="D23" s="1047"/>
      <c r="E23" s="1047"/>
      <c r="F23" s="1047"/>
      <c r="G23" s="1047"/>
      <c r="H23" s="1047"/>
      <c r="I23" s="1047"/>
      <c r="J23" s="1047"/>
      <c r="K23" s="1047"/>
      <c r="L23" s="1047"/>
      <c r="M23" s="1047"/>
      <c r="N23" s="1047"/>
      <c r="O23" s="1047"/>
      <c r="P23" s="1065"/>
      <c r="Q23" s="1066"/>
      <c r="R23" s="1066"/>
      <c r="S23" s="1066"/>
      <c r="T23" s="1066"/>
      <c r="U23" s="1066"/>
      <c r="V23" s="1066"/>
      <c r="W23" s="1066"/>
      <c r="X23" s="1066"/>
      <c r="Y23" s="1066"/>
      <c r="Z23" s="1066"/>
      <c r="AA23" s="1066"/>
      <c r="AB23" s="1066"/>
      <c r="AC23" s="1069"/>
      <c r="AD23" s="1065"/>
      <c r="AE23" s="1066"/>
      <c r="AF23" s="1066"/>
      <c r="AG23" s="1066"/>
      <c r="AH23" s="1066"/>
      <c r="AI23" s="1066"/>
      <c r="AJ23" s="1066"/>
      <c r="AK23" s="1069"/>
      <c r="AL23" s="1071"/>
      <c r="AM23" s="1072"/>
      <c r="AN23" s="1077"/>
      <c r="AO23" s="1050"/>
      <c r="AP23" s="1050"/>
      <c r="AQ23" s="1050"/>
      <c r="AR23" s="1081"/>
      <c r="AS23" s="1077"/>
      <c r="AT23" s="1050"/>
      <c r="AU23" s="1050"/>
      <c r="AV23" s="1077"/>
      <c r="AW23" s="1050"/>
      <c r="AX23" s="1050"/>
      <c r="AY23" s="1081"/>
      <c r="AZ23" s="1053"/>
      <c r="BA23" s="1105"/>
      <c r="BB23" s="1105"/>
      <c r="BC23" s="1043"/>
      <c r="BD23" s="1105"/>
      <c r="BE23" s="1043"/>
      <c r="BF23" s="1061"/>
      <c r="BG23" s="1061"/>
      <c r="BH23" s="1061"/>
      <c r="BI23" s="1029"/>
      <c r="BJ23" s="1268"/>
      <c r="BK23" s="1043"/>
      <c r="BL23" s="1043"/>
      <c r="BM23" s="1107"/>
      <c r="BN23" s="1039"/>
      <c r="BO23" s="1043"/>
      <c r="BP23" s="1043"/>
      <c r="BQ23" s="1044"/>
      <c r="BR23" s="1143"/>
      <c r="BS23" s="1043"/>
      <c r="BT23" s="1107"/>
      <c r="BU23" s="1018"/>
      <c r="BV23" s="1148"/>
      <c r="BW23" s="1050"/>
      <c r="BX23" s="395"/>
      <c r="BY23" s="1051"/>
      <c r="BZ23" s="1047"/>
      <c r="CA23" s="1047"/>
      <c r="CB23" s="1047"/>
      <c r="CC23" s="1047"/>
      <c r="CD23" s="1047"/>
      <c r="CE23" s="1047"/>
      <c r="CF23" s="1047"/>
      <c r="CG23" s="1047"/>
      <c r="CH23" s="1047"/>
      <c r="CI23" s="1047"/>
      <c r="CJ23" s="1048"/>
      <c r="CK23" s="1048"/>
      <c r="CL23" s="1048"/>
      <c r="CM23" s="1048"/>
      <c r="CN23" s="1139"/>
      <c r="CO23" s="395"/>
      <c r="CP23" s="1137"/>
      <c r="CQ23" s="562"/>
      <c r="CR23" s="1111"/>
      <c r="CT23" s="580"/>
      <c r="CU23" s="1063"/>
      <c r="CV23" s="397"/>
      <c r="CW23" s="397"/>
      <c r="CX23" s="395"/>
      <c r="CY23" s="395"/>
      <c r="CZ23" s="395"/>
      <c r="DA23" s="395"/>
      <c r="DB23" s="398"/>
      <c r="DD23" s="399"/>
      <c r="DE23" s="399"/>
      <c r="DF23" s="399"/>
      <c r="DG23" s="399"/>
      <c r="DH23" s="399"/>
      <c r="DI23" s="399"/>
      <c r="DJ23" s="399"/>
      <c r="DK23" s="399"/>
      <c r="DL23" s="399"/>
      <c r="DM23" s="399"/>
      <c r="DN23" s="399"/>
      <c r="DO23" s="399"/>
      <c r="DQ23" s="420"/>
      <c r="DR23" s="420"/>
      <c r="DS23" s="420"/>
      <c r="DT23" s="420"/>
      <c r="DU23" s="399"/>
      <c r="DV23" s="399"/>
      <c r="DW23" s="399"/>
      <c r="DX23" s="399"/>
      <c r="DY23" s="399"/>
      <c r="DZ23" s="399"/>
      <c r="EA23" s="399"/>
      <c r="EB23" s="399"/>
      <c r="EC23" s="399"/>
      <c r="ED23" s="399"/>
      <c r="EE23" s="399"/>
      <c r="EF23" s="399"/>
      <c r="EH23" s="421"/>
      <c r="EI23" s="421"/>
      <c r="EJ23" s="421"/>
      <c r="EK23" s="421"/>
    </row>
    <row r="24" spans="2:141" ht="18" customHeight="1" x14ac:dyDescent="0.2">
      <c r="B24" s="482"/>
      <c r="C24" s="1051"/>
      <c r="D24" s="1047"/>
      <c r="E24" s="1047"/>
      <c r="F24" s="1047"/>
      <c r="G24" s="1047"/>
      <c r="H24" s="1047"/>
      <c r="I24" s="1047"/>
      <c r="J24" s="1047"/>
      <c r="K24" s="1047"/>
      <c r="L24" s="1047"/>
      <c r="M24" s="1047"/>
      <c r="N24" s="1047"/>
      <c r="O24" s="1047"/>
      <c r="P24" s="1067"/>
      <c r="Q24" s="1068"/>
      <c r="R24" s="1068"/>
      <c r="S24" s="1068"/>
      <c r="T24" s="1068"/>
      <c r="U24" s="1068"/>
      <c r="V24" s="1068"/>
      <c r="W24" s="1068"/>
      <c r="X24" s="1068"/>
      <c r="Y24" s="1068"/>
      <c r="Z24" s="1068"/>
      <c r="AA24" s="1068"/>
      <c r="AB24" s="1068"/>
      <c r="AC24" s="1070"/>
      <c r="AD24" s="1067"/>
      <c r="AE24" s="1068"/>
      <c r="AF24" s="1068"/>
      <c r="AG24" s="1068"/>
      <c r="AH24" s="1068"/>
      <c r="AI24" s="1068"/>
      <c r="AJ24" s="1068"/>
      <c r="AK24" s="1070"/>
      <c r="AL24" s="1073"/>
      <c r="AM24" s="1074"/>
      <c r="AN24" s="1078"/>
      <c r="AO24" s="1079"/>
      <c r="AP24" s="1079"/>
      <c r="AQ24" s="1079"/>
      <c r="AR24" s="1082"/>
      <c r="AS24" s="1078"/>
      <c r="AT24" s="1079"/>
      <c r="AU24" s="1079"/>
      <c r="AV24" s="1078"/>
      <c r="AW24" s="1079"/>
      <c r="AX24" s="1079"/>
      <c r="AY24" s="1082"/>
      <c r="AZ24" s="1053"/>
      <c r="BA24" s="1105"/>
      <c r="BB24" s="1105"/>
      <c r="BC24" s="1043"/>
      <c r="BD24" s="1105"/>
      <c r="BE24" s="1043"/>
      <c r="BF24" s="1061"/>
      <c r="BG24" s="1061"/>
      <c r="BH24" s="1061"/>
      <c r="BI24" s="1029"/>
      <c r="BJ24" s="1268"/>
      <c r="BK24" s="1043"/>
      <c r="BL24" s="1043"/>
      <c r="BM24" s="1107"/>
      <c r="BN24" s="1039"/>
      <c r="BO24" s="1043"/>
      <c r="BP24" s="1043"/>
      <c r="BQ24" s="1044"/>
      <c r="BR24" s="1143"/>
      <c r="BS24" s="1043"/>
      <c r="BT24" s="1107"/>
      <c r="BU24" s="1018"/>
      <c r="BV24" s="1148"/>
      <c r="BW24" s="1050"/>
      <c r="BX24" s="395"/>
      <c r="BY24" s="1051"/>
      <c r="BZ24" s="1047"/>
      <c r="CA24" s="1047"/>
      <c r="CB24" s="1047"/>
      <c r="CC24" s="1047"/>
      <c r="CD24" s="1047"/>
      <c r="CE24" s="1047"/>
      <c r="CF24" s="1047"/>
      <c r="CG24" s="1047"/>
      <c r="CH24" s="1047"/>
      <c r="CI24" s="1047"/>
      <c r="CJ24" s="1048"/>
      <c r="CK24" s="1048"/>
      <c r="CL24" s="1048"/>
      <c r="CM24" s="1048"/>
      <c r="CN24" s="1139"/>
      <c r="CO24" s="395"/>
      <c r="CP24" s="1137"/>
      <c r="CQ24" s="422"/>
      <c r="CR24" s="1111"/>
      <c r="CT24" s="580"/>
      <c r="CU24" s="1063"/>
      <c r="CV24" s="397"/>
      <c r="CW24" s="397"/>
      <c r="CX24" s="395"/>
      <c r="CY24" s="395"/>
      <c r="CZ24" s="395"/>
      <c r="DA24" s="395"/>
      <c r="DB24" s="395"/>
      <c r="DD24" s="178"/>
      <c r="DE24" s="178"/>
      <c r="DF24" s="178"/>
      <c r="DG24" s="178"/>
      <c r="DH24" s="178"/>
      <c r="DI24" s="178"/>
      <c r="DJ24" s="178"/>
      <c r="DK24" s="178"/>
      <c r="DL24" s="178"/>
      <c r="DM24" s="178"/>
      <c r="DN24" s="178"/>
      <c r="DO24" s="178"/>
      <c r="DQ24" s="420"/>
      <c r="DR24" s="420"/>
      <c r="DS24" s="420"/>
      <c r="DT24" s="420"/>
      <c r="DU24" s="399"/>
      <c r="DV24" s="399"/>
      <c r="DW24" s="399"/>
      <c r="DX24" s="399"/>
      <c r="DY24" s="399"/>
      <c r="DZ24" s="399"/>
      <c r="EA24" s="399"/>
      <c r="EB24" s="399"/>
      <c r="EC24" s="399"/>
      <c r="ED24" s="399"/>
      <c r="EE24" s="399"/>
      <c r="EF24" s="399"/>
      <c r="EH24" s="421"/>
      <c r="EI24" s="421"/>
      <c r="EJ24" s="421"/>
      <c r="EK24" s="421"/>
    </row>
    <row r="25" spans="2:141" ht="13.5" customHeight="1" x14ac:dyDescent="0.2">
      <c r="B25" s="482"/>
      <c r="C25" s="1051"/>
      <c r="D25" s="1047"/>
      <c r="E25" s="1047"/>
      <c r="F25" s="1047"/>
      <c r="G25" s="1047"/>
      <c r="H25" s="1047"/>
      <c r="I25" s="1047"/>
      <c r="J25" s="1047"/>
      <c r="K25" s="1047"/>
      <c r="L25" s="1047"/>
      <c r="M25" s="1047"/>
      <c r="N25" s="1047"/>
      <c r="O25" s="1047"/>
      <c r="P25" s="1038" t="s">
        <v>161</v>
      </c>
      <c r="Q25" s="1020" t="s">
        <v>166</v>
      </c>
      <c r="R25" s="1020" t="s">
        <v>298</v>
      </c>
      <c r="S25" s="1020" t="s">
        <v>200</v>
      </c>
      <c r="T25" s="1041" t="s">
        <v>474</v>
      </c>
      <c r="U25" s="1041"/>
      <c r="V25" s="1042"/>
      <c r="W25" s="1038" t="s">
        <v>161</v>
      </c>
      <c r="X25" s="1020" t="s">
        <v>166</v>
      </c>
      <c r="Y25" s="1020" t="s">
        <v>298</v>
      </c>
      <c r="Z25" s="1020" t="s">
        <v>200</v>
      </c>
      <c r="AA25" s="1041" t="s">
        <v>474</v>
      </c>
      <c r="AB25" s="1041"/>
      <c r="AC25" s="1106"/>
      <c r="AD25" s="1109" t="s">
        <v>514</v>
      </c>
      <c r="AE25" s="1026" t="s">
        <v>490</v>
      </c>
      <c r="AF25" s="443"/>
      <c r="AG25" s="443"/>
      <c r="AH25" s="443"/>
      <c r="AI25" s="444"/>
      <c r="AJ25" s="1029" t="s">
        <v>494</v>
      </c>
      <c r="AK25" s="451"/>
      <c r="AL25" s="1031" t="s">
        <v>573</v>
      </c>
      <c r="AM25" s="1033" t="s">
        <v>495</v>
      </c>
      <c r="AN25" s="1035" t="s">
        <v>196</v>
      </c>
      <c r="AO25" s="1020" t="s">
        <v>197</v>
      </c>
      <c r="AP25" s="1020" t="s">
        <v>217</v>
      </c>
      <c r="AQ25" s="1020" t="s">
        <v>218</v>
      </c>
      <c r="AR25" s="1023" t="s">
        <v>167</v>
      </c>
      <c r="AS25" s="1017" t="s">
        <v>210</v>
      </c>
      <c r="AT25" s="1020" t="s">
        <v>211</v>
      </c>
      <c r="AU25" s="1023" t="s">
        <v>513</v>
      </c>
      <c r="AV25" s="1054" t="s">
        <v>582</v>
      </c>
      <c r="AW25" s="1057" t="s">
        <v>583</v>
      </c>
      <c r="AX25" s="443"/>
      <c r="AY25" s="450"/>
      <c r="AZ25" s="1053"/>
      <c r="BA25" s="1105"/>
      <c r="BB25" s="1105"/>
      <c r="BC25" s="1043"/>
      <c r="BD25" s="1105"/>
      <c r="BE25" s="1043"/>
      <c r="BF25" s="1061"/>
      <c r="BG25" s="1061"/>
      <c r="BH25" s="1061"/>
      <c r="BI25" s="1029"/>
      <c r="BJ25" s="1268"/>
      <c r="BK25" s="1043"/>
      <c r="BL25" s="1043"/>
      <c r="BM25" s="1107"/>
      <c r="BN25" s="1039"/>
      <c r="BO25" s="1043"/>
      <c r="BP25" s="1043"/>
      <c r="BQ25" s="1044"/>
      <c r="BR25" s="1143"/>
      <c r="BS25" s="1043"/>
      <c r="BT25" s="1107"/>
      <c r="BU25" s="1018"/>
      <c r="BV25" s="1148"/>
      <c r="BW25" s="1050"/>
      <c r="BX25" s="395"/>
      <c r="BY25" s="1051"/>
      <c r="BZ25" s="1047"/>
      <c r="CA25" s="1047"/>
      <c r="CB25" s="1047"/>
      <c r="CC25" s="1047"/>
      <c r="CD25" s="1047"/>
      <c r="CE25" s="1047"/>
      <c r="CF25" s="1047"/>
      <c r="CG25" s="1047"/>
      <c r="CH25" s="1047"/>
      <c r="CI25" s="1047"/>
      <c r="CJ25" s="1048"/>
      <c r="CK25" s="1048"/>
      <c r="CL25" s="1048"/>
      <c r="CM25" s="1048"/>
      <c r="CN25" s="1139"/>
      <c r="CO25" s="395"/>
      <c r="CP25" s="563"/>
      <c r="CQ25" s="422"/>
      <c r="CR25" s="1111"/>
      <c r="CT25" s="580"/>
      <c r="CU25" s="1063"/>
      <c r="CV25" s="397"/>
      <c r="CW25" s="397"/>
      <c r="CX25" s="395"/>
      <c r="CY25" s="395"/>
      <c r="CZ25" s="395"/>
      <c r="DA25" s="395"/>
      <c r="DB25" s="395"/>
      <c r="DD25" s="178"/>
      <c r="DE25" s="178"/>
      <c r="DF25" s="178"/>
      <c r="DG25" s="178"/>
      <c r="DH25" s="178"/>
      <c r="DI25" s="178"/>
      <c r="DJ25" s="178"/>
      <c r="DK25" s="178"/>
      <c r="DL25" s="178"/>
      <c r="DM25" s="178"/>
      <c r="DN25" s="178"/>
      <c r="DO25" s="178"/>
      <c r="DQ25" s="420"/>
      <c r="DR25" s="420"/>
      <c r="DS25" s="420"/>
      <c r="DT25" s="420"/>
      <c r="DU25" s="399"/>
      <c r="DV25" s="399"/>
      <c r="DW25" s="399"/>
      <c r="DX25" s="399"/>
      <c r="DY25" s="399"/>
      <c r="DZ25" s="399"/>
      <c r="EA25" s="399"/>
      <c r="EB25" s="399"/>
      <c r="EC25" s="399"/>
      <c r="ED25" s="399"/>
      <c r="EE25" s="399"/>
      <c r="EF25" s="399"/>
      <c r="EH25" s="421"/>
      <c r="EI25" s="421"/>
      <c r="EJ25" s="421"/>
      <c r="EK25" s="421"/>
    </row>
    <row r="26" spans="2:141" ht="38.25" customHeight="1" x14ac:dyDescent="0.2">
      <c r="B26" s="482"/>
      <c r="C26" s="1051"/>
      <c r="D26" s="1047"/>
      <c r="E26" s="1047"/>
      <c r="F26" s="1047"/>
      <c r="G26" s="1047"/>
      <c r="H26" s="1047"/>
      <c r="I26" s="1047"/>
      <c r="J26" s="1047"/>
      <c r="K26" s="1047"/>
      <c r="L26" s="1047"/>
      <c r="M26" s="1047"/>
      <c r="N26" s="1047"/>
      <c r="O26" s="1047"/>
      <c r="P26" s="1039"/>
      <c r="Q26" s="1021"/>
      <c r="R26" s="1021"/>
      <c r="S26" s="1021"/>
      <c r="T26" s="1043"/>
      <c r="U26" s="1043"/>
      <c r="V26" s="1044"/>
      <c r="W26" s="1039"/>
      <c r="X26" s="1021"/>
      <c r="Y26" s="1021"/>
      <c r="Z26" s="1021"/>
      <c r="AA26" s="1043"/>
      <c r="AB26" s="1043"/>
      <c r="AC26" s="1107"/>
      <c r="AD26" s="1109"/>
      <c r="AE26" s="1027"/>
      <c r="AF26" s="1058" t="s">
        <v>491</v>
      </c>
      <c r="AG26" s="1058" t="s">
        <v>492</v>
      </c>
      <c r="AH26" s="1058" t="s">
        <v>493</v>
      </c>
      <c r="AI26" s="1058" t="s">
        <v>517</v>
      </c>
      <c r="AJ26" s="1029"/>
      <c r="AK26" s="1059" t="s">
        <v>504</v>
      </c>
      <c r="AL26" s="1031"/>
      <c r="AM26" s="1033"/>
      <c r="AN26" s="1036"/>
      <c r="AO26" s="1021"/>
      <c r="AP26" s="1021"/>
      <c r="AQ26" s="1021"/>
      <c r="AR26" s="1024"/>
      <c r="AS26" s="1018"/>
      <c r="AT26" s="1021"/>
      <c r="AU26" s="1024"/>
      <c r="AV26" s="1055"/>
      <c r="AW26" s="1055"/>
      <c r="AX26" s="1029" t="s">
        <v>585</v>
      </c>
      <c r="AY26" s="1052" t="s">
        <v>584</v>
      </c>
      <c r="AZ26" s="1053"/>
      <c r="BA26" s="1105"/>
      <c r="BB26" s="1105"/>
      <c r="BC26" s="1043"/>
      <c r="BD26" s="1105"/>
      <c r="BE26" s="1043"/>
      <c r="BF26" s="1061"/>
      <c r="BG26" s="1061"/>
      <c r="BH26" s="1061"/>
      <c r="BI26" s="1029"/>
      <c r="BJ26" s="1268"/>
      <c r="BK26" s="1043"/>
      <c r="BL26" s="1043"/>
      <c r="BM26" s="1107"/>
      <c r="BN26" s="1039"/>
      <c r="BO26" s="1043"/>
      <c r="BP26" s="1043"/>
      <c r="BQ26" s="1044"/>
      <c r="BR26" s="1143"/>
      <c r="BS26" s="1043"/>
      <c r="BT26" s="1107"/>
      <c r="BU26" s="1018"/>
      <c r="BV26" s="1148"/>
      <c r="BW26" s="1050"/>
      <c r="BX26" s="395"/>
      <c r="BY26" s="1051"/>
      <c r="BZ26" s="1047"/>
      <c r="CA26" s="1047"/>
      <c r="CB26" s="1047"/>
      <c r="CC26" s="1047"/>
      <c r="CD26" s="1047"/>
      <c r="CE26" s="1047"/>
      <c r="CF26" s="1047"/>
      <c r="CG26" s="1047"/>
      <c r="CH26" s="1047"/>
      <c r="CI26" s="1047"/>
      <c r="CJ26" s="1048"/>
      <c r="CK26" s="1048"/>
      <c r="CL26" s="1048"/>
      <c r="CM26" s="1048"/>
      <c r="CN26" s="1139"/>
      <c r="CO26" s="395"/>
      <c r="CP26" s="422"/>
      <c r="CQ26" s="422"/>
      <c r="CV26" s="397"/>
      <c r="CW26" s="397"/>
      <c r="CX26" s="395"/>
      <c r="CY26" s="395"/>
      <c r="CZ26" s="395"/>
      <c r="DA26" s="395"/>
      <c r="DB26" s="395"/>
      <c r="DD26" s="178"/>
      <c r="DE26" s="178"/>
      <c r="DF26" s="178"/>
      <c r="DG26" s="178"/>
      <c r="DH26" s="178"/>
      <c r="DI26" s="178"/>
      <c r="DJ26" s="178"/>
      <c r="DK26" s="178"/>
      <c r="DL26" s="178"/>
      <c r="DM26" s="178"/>
      <c r="DN26" s="178"/>
      <c r="DO26" s="178"/>
      <c r="DQ26" s="420"/>
      <c r="DR26" s="420"/>
      <c r="DS26" s="420"/>
      <c r="DT26" s="420"/>
      <c r="DU26" s="399"/>
      <c r="DV26" s="399"/>
      <c r="DW26" s="399"/>
      <c r="DX26" s="399"/>
      <c r="DY26" s="399"/>
      <c r="DZ26" s="399"/>
      <c r="EA26" s="399"/>
      <c r="EB26" s="399"/>
      <c r="EC26" s="399"/>
      <c r="ED26" s="399"/>
      <c r="EE26" s="399"/>
      <c r="EF26" s="399"/>
      <c r="EH26" s="421"/>
      <c r="EI26" s="421"/>
      <c r="EJ26" s="421"/>
      <c r="EK26" s="421"/>
    </row>
    <row r="27" spans="2:141" ht="18" customHeight="1" x14ac:dyDescent="0.2">
      <c r="B27" s="482"/>
      <c r="C27" s="1051"/>
      <c r="D27" s="1047"/>
      <c r="E27" s="1047"/>
      <c r="F27" s="1047"/>
      <c r="G27" s="1047"/>
      <c r="H27" s="1047"/>
      <c r="I27" s="1047"/>
      <c r="J27" s="1047"/>
      <c r="K27" s="1047"/>
      <c r="L27" s="1047"/>
      <c r="M27" s="1047"/>
      <c r="N27" s="1047"/>
      <c r="O27" s="1047"/>
      <c r="P27" s="1039"/>
      <c r="Q27" s="1021"/>
      <c r="R27" s="1021"/>
      <c r="S27" s="1021"/>
      <c r="T27" s="1043"/>
      <c r="U27" s="1043"/>
      <c r="V27" s="1044"/>
      <c r="W27" s="1039"/>
      <c r="X27" s="1021"/>
      <c r="Y27" s="1021"/>
      <c r="Z27" s="1021"/>
      <c r="AA27" s="1043"/>
      <c r="AB27" s="1043"/>
      <c r="AC27" s="1107"/>
      <c r="AD27" s="1109"/>
      <c r="AE27" s="1027"/>
      <c r="AF27" s="1021"/>
      <c r="AG27" s="1021"/>
      <c r="AH27" s="1021"/>
      <c r="AI27" s="1021"/>
      <c r="AJ27" s="1029"/>
      <c r="AK27" s="1024"/>
      <c r="AL27" s="1031"/>
      <c r="AM27" s="1033"/>
      <c r="AN27" s="1036"/>
      <c r="AO27" s="1021"/>
      <c r="AP27" s="1021"/>
      <c r="AQ27" s="1021"/>
      <c r="AR27" s="1024"/>
      <c r="AS27" s="1018"/>
      <c r="AT27" s="1021"/>
      <c r="AU27" s="1024"/>
      <c r="AV27" s="1055"/>
      <c r="AW27" s="1055"/>
      <c r="AX27" s="1029"/>
      <c r="AY27" s="1024"/>
      <c r="AZ27" s="1053"/>
      <c r="BA27" s="1105"/>
      <c r="BB27" s="1105"/>
      <c r="BC27" s="1043"/>
      <c r="BD27" s="1105"/>
      <c r="BE27" s="1043"/>
      <c r="BF27" s="1061"/>
      <c r="BG27" s="1061"/>
      <c r="BH27" s="1061"/>
      <c r="BI27" s="1029"/>
      <c r="BJ27" s="1268"/>
      <c r="BK27" s="1043"/>
      <c r="BL27" s="1043"/>
      <c r="BM27" s="1107"/>
      <c r="BN27" s="1039"/>
      <c r="BO27" s="1043"/>
      <c r="BP27" s="1043"/>
      <c r="BQ27" s="1044"/>
      <c r="BR27" s="1143"/>
      <c r="BS27" s="1043"/>
      <c r="BT27" s="1107"/>
      <c r="BU27" s="1018"/>
      <c r="BV27" s="1148"/>
      <c r="BW27" s="1050"/>
      <c r="BX27" s="395"/>
      <c r="BY27" s="1051"/>
      <c r="BZ27" s="1047"/>
      <c r="CA27" s="1047"/>
      <c r="CB27" s="1047"/>
      <c r="CC27" s="1047"/>
      <c r="CD27" s="1047"/>
      <c r="CE27" s="1047"/>
      <c r="CF27" s="1047"/>
      <c r="CG27" s="1047"/>
      <c r="CH27" s="1047"/>
      <c r="CI27" s="1047"/>
      <c r="CJ27" s="1048"/>
      <c r="CK27" s="1048"/>
      <c r="CL27" s="1048"/>
      <c r="CM27" s="1048"/>
      <c r="CN27" s="1139"/>
      <c r="CO27" s="395"/>
      <c r="CP27" s="422"/>
      <c r="CQ27" s="422"/>
      <c r="CU27" s="422"/>
      <c r="CV27" s="422"/>
      <c r="CW27" s="395"/>
      <c r="CX27" s="395"/>
      <c r="CY27" s="395"/>
      <c r="CZ27" s="395"/>
      <c r="DA27" s="395"/>
      <c r="DB27" s="395"/>
      <c r="DD27" s="399"/>
      <c r="DE27" s="399"/>
      <c r="DF27" s="399"/>
      <c r="DG27" s="399"/>
      <c r="DH27" s="399"/>
      <c r="DI27" s="399"/>
      <c r="DJ27" s="399"/>
      <c r="DK27" s="399"/>
      <c r="DL27" s="399"/>
      <c r="DM27" s="399"/>
      <c r="DN27" s="399"/>
      <c r="DO27" s="399"/>
      <c r="DQ27" s="420"/>
      <c r="DR27" s="420"/>
      <c r="DS27" s="420"/>
      <c r="DT27" s="420"/>
      <c r="DU27" s="399"/>
      <c r="DV27" s="399"/>
      <c r="DW27" s="399"/>
      <c r="DX27" s="399"/>
      <c r="DY27" s="399"/>
      <c r="DZ27" s="399"/>
      <c r="EA27" s="399"/>
      <c r="EB27" s="399"/>
      <c r="EC27" s="399"/>
      <c r="ED27" s="399"/>
      <c r="EE27" s="399"/>
      <c r="EF27" s="399"/>
    </row>
    <row r="28" spans="2:141" ht="18" customHeight="1" x14ac:dyDescent="0.2">
      <c r="B28" s="482"/>
      <c r="C28" s="1051"/>
      <c r="D28" s="1047"/>
      <c r="E28" s="1047"/>
      <c r="F28" s="1047"/>
      <c r="G28" s="1047"/>
      <c r="H28" s="1047"/>
      <c r="I28" s="1047"/>
      <c r="J28" s="1047"/>
      <c r="K28" s="1047"/>
      <c r="L28" s="1047"/>
      <c r="M28" s="1047"/>
      <c r="N28" s="1047"/>
      <c r="O28" s="1047"/>
      <c r="P28" s="1039"/>
      <c r="Q28" s="1021"/>
      <c r="R28" s="1021"/>
      <c r="S28" s="1021"/>
      <c r="T28" s="1043"/>
      <c r="U28" s="1043"/>
      <c r="V28" s="1044"/>
      <c r="W28" s="1039"/>
      <c r="X28" s="1021"/>
      <c r="Y28" s="1021"/>
      <c r="Z28" s="1021"/>
      <c r="AA28" s="1043"/>
      <c r="AB28" s="1043"/>
      <c r="AC28" s="1107"/>
      <c r="AD28" s="1109"/>
      <c r="AE28" s="1027"/>
      <c r="AF28" s="1021"/>
      <c r="AG28" s="1021"/>
      <c r="AH28" s="1021"/>
      <c r="AI28" s="1021"/>
      <c r="AJ28" s="1029"/>
      <c r="AK28" s="1024"/>
      <c r="AL28" s="1031"/>
      <c r="AM28" s="1033"/>
      <c r="AN28" s="1036"/>
      <c r="AO28" s="1021"/>
      <c r="AP28" s="1021"/>
      <c r="AQ28" s="1021"/>
      <c r="AR28" s="1024"/>
      <c r="AS28" s="1018"/>
      <c r="AT28" s="1021"/>
      <c r="AU28" s="1024"/>
      <c r="AV28" s="1055"/>
      <c r="AW28" s="1055"/>
      <c r="AX28" s="1029"/>
      <c r="AY28" s="1024"/>
      <c r="AZ28" s="1053"/>
      <c r="BA28" s="1105"/>
      <c r="BB28" s="1105"/>
      <c r="BC28" s="1043"/>
      <c r="BD28" s="1105"/>
      <c r="BE28" s="1043"/>
      <c r="BF28" s="1061"/>
      <c r="BG28" s="1061"/>
      <c r="BH28" s="1061"/>
      <c r="BI28" s="1029"/>
      <c r="BJ28" s="1268"/>
      <c r="BK28" s="1043"/>
      <c r="BL28" s="1043"/>
      <c r="BM28" s="1107"/>
      <c r="BN28" s="1039"/>
      <c r="BO28" s="1043"/>
      <c r="BP28" s="1043"/>
      <c r="BQ28" s="1044"/>
      <c r="BR28" s="1143"/>
      <c r="BS28" s="1043"/>
      <c r="BT28" s="1107"/>
      <c r="BU28" s="1018"/>
      <c r="BV28" s="1148"/>
      <c r="BW28" s="1050"/>
      <c r="BX28" s="395"/>
      <c r="BY28" s="1051"/>
      <c r="BZ28" s="1047"/>
      <c r="CA28" s="1047"/>
      <c r="CB28" s="1047"/>
      <c r="CC28" s="1047"/>
      <c r="CD28" s="1047"/>
      <c r="CE28" s="1047"/>
      <c r="CF28" s="1047"/>
      <c r="CG28" s="1047"/>
      <c r="CH28" s="1047"/>
      <c r="CI28" s="1047"/>
      <c r="CJ28" s="1048"/>
      <c r="CK28" s="1048"/>
      <c r="CL28" s="1048"/>
      <c r="CM28" s="1048"/>
      <c r="CN28" s="1139"/>
      <c r="CO28" s="395"/>
      <c r="CP28" s="422"/>
      <c r="CQ28" s="422"/>
      <c r="CU28" s="422"/>
      <c r="CV28" s="422"/>
      <c r="CW28" s="395"/>
      <c r="CX28" s="395"/>
      <c r="CY28" s="395"/>
      <c r="CZ28" s="395"/>
      <c r="DA28" s="395"/>
      <c r="DB28" s="395"/>
      <c r="DD28" s="399"/>
      <c r="DE28" s="399"/>
      <c r="DF28" s="399"/>
      <c r="DG28" s="399"/>
      <c r="DH28" s="399"/>
      <c r="DI28" s="399"/>
      <c r="DJ28" s="399"/>
      <c r="DK28" s="399"/>
      <c r="DL28" s="399"/>
      <c r="DM28" s="399"/>
      <c r="DN28" s="399"/>
      <c r="DO28" s="399"/>
      <c r="DQ28" s="420"/>
      <c r="DR28" s="420"/>
      <c r="DS28" s="420"/>
      <c r="DT28" s="420"/>
      <c r="DU28" s="399"/>
      <c r="DV28" s="399"/>
      <c r="DW28" s="399"/>
      <c r="DX28" s="399"/>
      <c r="DY28" s="399"/>
      <c r="DZ28" s="399"/>
      <c r="EA28" s="399"/>
      <c r="EB28" s="399"/>
      <c r="EC28" s="399"/>
      <c r="ED28" s="399"/>
      <c r="EE28" s="399"/>
      <c r="EF28" s="399"/>
    </row>
    <row r="29" spans="2:141" ht="18" customHeight="1" x14ac:dyDescent="0.15">
      <c r="B29" s="482"/>
      <c r="C29" s="1051"/>
      <c r="D29" s="1047"/>
      <c r="E29" s="1047"/>
      <c r="F29" s="1047"/>
      <c r="G29" s="1047"/>
      <c r="H29" s="1047"/>
      <c r="I29" s="1047"/>
      <c r="J29" s="1047"/>
      <c r="K29" s="1047"/>
      <c r="L29" s="1047"/>
      <c r="M29" s="1047"/>
      <c r="N29" s="1047"/>
      <c r="O29" s="1047"/>
      <c r="P29" s="1039"/>
      <c r="Q29" s="1021"/>
      <c r="R29" s="1021"/>
      <c r="S29" s="1021"/>
      <c r="T29" s="1043"/>
      <c r="U29" s="1043"/>
      <c r="V29" s="1044"/>
      <c r="W29" s="1039"/>
      <c r="X29" s="1021"/>
      <c r="Y29" s="1021"/>
      <c r="Z29" s="1021"/>
      <c r="AA29" s="1043"/>
      <c r="AB29" s="1043"/>
      <c r="AC29" s="1107"/>
      <c r="AD29" s="1109"/>
      <c r="AE29" s="1027"/>
      <c r="AF29" s="1021"/>
      <c r="AG29" s="1021"/>
      <c r="AH29" s="1021"/>
      <c r="AI29" s="1021"/>
      <c r="AJ29" s="1029"/>
      <c r="AK29" s="1024"/>
      <c r="AL29" s="1031"/>
      <c r="AM29" s="1033"/>
      <c r="AN29" s="1036"/>
      <c r="AO29" s="1021"/>
      <c r="AP29" s="1021"/>
      <c r="AQ29" s="1021"/>
      <c r="AR29" s="1024"/>
      <c r="AS29" s="1018"/>
      <c r="AT29" s="1021"/>
      <c r="AU29" s="1024"/>
      <c r="AV29" s="1055"/>
      <c r="AW29" s="1055"/>
      <c r="AX29" s="1029"/>
      <c r="AY29" s="1024"/>
      <c r="AZ29" s="1053"/>
      <c r="BA29" s="1105"/>
      <c r="BB29" s="1105"/>
      <c r="BC29" s="1043"/>
      <c r="BD29" s="1105"/>
      <c r="BE29" s="1043"/>
      <c r="BF29" s="1061"/>
      <c r="BG29" s="1061"/>
      <c r="BH29" s="1061"/>
      <c r="BI29" s="1029"/>
      <c r="BJ29" s="1268"/>
      <c r="BK29" s="1043"/>
      <c r="BL29" s="1043"/>
      <c r="BM29" s="1107"/>
      <c r="BN29" s="1039"/>
      <c r="BO29" s="1043"/>
      <c r="BP29" s="1043"/>
      <c r="BQ29" s="1044"/>
      <c r="BR29" s="1143"/>
      <c r="BS29" s="1043"/>
      <c r="BT29" s="1107"/>
      <c r="BU29" s="1018"/>
      <c r="BV29" s="1148"/>
      <c r="BW29" s="1050"/>
      <c r="BX29" s="395"/>
      <c r="BY29" s="1051"/>
      <c r="BZ29" s="1047"/>
      <c r="CA29" s="1047"/>
      <c r="CB29" s="1047"/>
      <c r="CC29" s="1047"/>
      <c r="CD29" s="1047"/>
      <c r="CE29" s="1047"/>
      <c r="CF29" s="1047"/>
      <c r="CG29" s="1047"/>
      <c r="CH29" s="1047"/>
      <c r="CI29" s="1047"/>
      <c r="CJ29" s="1048"/>
      <c r="CK29" s="1048"/>
      <c r="CL29" s="1048"/>
      <c r="CM29" s="1048"/>
      <c r="CN29" s="1139"/>
      <c r="CO29" s="395"/>
      <c r="CP29" s="395"/>
      <c r="CQ29" s="395"/>
      <c r="CR29" s="579"/>
      <c r="CS29" s="395"/>
      <c r="CT29" s="395"/>
      <c r="CU29" s="395"/>
      <c r="CV29" s="395"/>
      <c r="CW29" s="395"/>
      <c r="CX29" s="395"/>
      <c r="CY29" s="395"/>
      <c r="CZ29" s="395"/>
      <c r="DA29" s="395"/>
      <c r="DB29" s="395"/>
    </row>
    <row r="30" spans="2:141" ht="18" customHeight="1" x14ac:dyDescent="0.15">
      <c r="B30" s="483"/>
      <c r="C30" s="1051"/>
      <c r="D30" s="1047"/>
      <c r="E30" s="1047"/>
      <c r="F30" s="1047"/>
      <c r="G30" s="1047"/>
      <c r="H30" s="1047"/>
      <c r="I30" s="1047"/>
      <c r="J30" s="1047"/>
      <c r="K30" s="1047"/>
      <c r="L30" s="1047"/>
      <c r="M30" s="1047"/>
      <c r="N30" s="1047"/>
      <c r="O30" s="1047"/>
      <c r="P30" s="1040"/>
      <c r="Q30" s="1022"/>
      <c r="R30" s="1022"/>
      <c r="S30" s="1022"/>
      <c r="T30" s="1045"/>
      <c r="U30" s="1045"/>
      <c r="V30" s="1046"/>
      <c r="W30" s="1040"/>
      <c r="X30" s="1022"/>
      <c r="Y30" s="1022"/>
      <c r="Z30" s="1022"/>
      <c r="AA30" s="1045"/>
      <c r="AB30" s="1045"/>
      <c r="AC30" s="1108"/>
      <c r="AD30" s="1110"/>
      <c r="AE30" s="1028"/>
      <c r="AF30" s="1022"/>
      <c r="AG30" s="1022"/>
      <c r="AH30" s="1022"/>
      <c r="AI30" s="1022"/>
      <c r="AJ30" s="1030"/>
      <c r="AK30" s="1025"/>
      <c r="AL30" s="1032"/>
      <c r="AM30" s="1034"/>
      <c r="AN30" s="1037"/>
      <c r="AO30" s="1022"/>
      <c r="AP30" s="1022"/>
      <c r="AQ30" s="1022"/>
      <c r="AR30" s="1025"/>
      <c r="AS30" s="1019"/>
      <c r="AT30" s="1022"/>
      <c r="AU30" s="1025"/>
      <c r="AV30" s="1056"/>
      <c r="AW30" s="1056"/>
      <c r="AX30" s="1030"/>
      <c r="AY30" s="1025"/>
      <c r="AZ30" s="1053"/>
      <c r="BA30" s="1105"/>
      <c r="BB30" s="1105"/>
      <c r="BC30" s="1045"/>
      <c r="BD30" s="1105"/>
      <c r="BE30" s="1045"/>
      <c r="BF30" s="1061"/>
      <c r="BG30" s="1061"/>
      <c r="BH30" s="1061"/>
      <c r="BI30" s="1030"/>
      <c r="BJ30" s="1269"/>
      <c r="BK30" s="1045"/>
      <c r="BL30" s="1045"/>
      <c r="BM30" s="1108"/>
      <c r="BN30" s="1040"/>
      <c r="BO30" s="1045"/>
      <c r="BP30" s="1045"/>
      <c r="BQ30" s="1046"/>
      <c r="BR30" s="1144"/>
      <c r="BS30" s="1045"/>
      <c r="BT30" s="1108"/>
      <c r="BU30" s="1019"/>
      <c r="BV30" s="1149"/>
      <c r="BW30" s="1050"/>
      <c r="BX30" s="395"/>
      <c r="BY30" s="1051"/>
      <c r="BZ30" s="1047"/>
      <c r="CA30" s="1047"/>
      <c r="CB30" s="1047"/>
      <c r="CC30" s="1047"/>
      <c r="CD30" s="1047"/>
      <c r="CE30" s="1047"/>
      <c r="CF30" s="1047"/>
      <c r="CG30" s="1047"/>
      <c r="CH30" s="1047"/>
      <c r="CI30" s="1047"/>
      <c r="CJ30" s="1048"/>
      <c r="CK30" s="1048"/>
      <c r="CL30" s="1048"/>
      <c r="CM30" s="1048"/>
      <c r="CN30" s="1139"/>
      <c r="CO30" s="395"/>
      <c r="CP30" s="395"/>
      <c r="CQ30" s="395"/>
      <c r="CU30" s="395"/>
      <c r="CV30" s="395"/>
      <c r="CW30" s="395"/>
      <c r="CX30" s="395"/>
      <c r="CY30" s="395"/>
      <c r="CZ30" s="395"/>
      <c r="DA30" s="395"/>
      <c r="DB30" s="395"/>
    </row>
    <row r="31" spans="2:141" ht="15.95" customHeight="1" x14ac:dyDescent="0.15">
      <c r="B31" s="468">
        <v>1</v>
      </c>
      <c r="C31" s="994"/>
      <c r="D31" s="995"/>
      <c r="E31" s="995"/>
      <c r="F31" s="996"/>
      <c r="G31" s="997"/>
      <c r="H31" s="997"/>
      <c r="I31" s="998"/>
      <c r="J31" s="999"/>
      <c r="K31" s="1011"/>
      <c r="L31" s="1011"/>
      <c r="M31" s="1011"/>
      <c r="N31" s="1011"/>
      <c r="O31" s="1011"/>
      <c r="P31" s="181" t="s">
        <v>28</v>
      </c>
      <c r="Q31" s="434" t="s">
        <v>28</v>
      </c>
      <c r="R31" s="434" t="s">
        <v>28</v>
      </c>
      <c r="S31" s="251" t="s">
        <v>30</v>
      </c>
      <c r="T31" s="1006"/>
      <c r="U31" s="1015"/>
      <c r="V31" s="1016"/>
      <c r="W31" s="181" t="s">
        <v>28</v>
      </c>
      <c r="X31" s="434" t="s">
        <v>28</v>
      </c>
      <c r="Y31" s="434" t="s">
        <v>28</v>
      </c>
      <c r="Z31" s="251" t="s">
        <v>30</v>
      </c>
      <c r="AA31" s="1006"/>
      <c r="AB31" s="1015"/>
      <c r="AC31" s="1015"/>
      <c r="AD31" s="181" t="s">
        <v>28</v>
      </c>
      <c r="AE31" s="183" t="s">
        <v>28</v>
      </c>
      <c r="AF31" s="183" t="s">
        <v>28</v>
      </c>
      <c r="AG31" s="183" t="s">
        <v>28</v>
      </c>
      <c r="AH31" s="251" t="s">
        <v>28</v>
      </c>
      <c r="AI31" s="484"/>
      <c r="AJ31" s="251" t="s">
        <v>28</v>
      </c>
      <c r="AK31" s="484"/>
      <c r="AL31" s="181" t="s">
        <v>28</v>
      </c>
      <c r="AM31" s="251" t="s">
        <v>28</v>
      </c>
      <c r="AN31" s="182" t="s">
        <v>28</v>
      </c>
      <c r="AO31" s="183" t="s">
        <v>28</v>
      </c>
      <c r="AP31" s="183" t="s">
        <v>28</v>
      </c>
      <c r="AQ31" s="183" t="s">
        <v>28</v>
      </c>
      <c r="AR31" s="535" t="str">
        <f>IF($F31="","□",IF(OR(AM31="■",AN31="■",AO31="■",AP31="■",AQ31="■"),"□","■"))</f>
        <v>□</v>
      </c>
      <c r="AS31" s="181" t="s">
        <v>28</v>
      </c>
      <c r="AT31" s="183" t="s">
        <v>28</v>
      </c>
      <c r="AU31" s="446" t="s">
        <v>28</v>
      </c>
      <c r="AV31" s="452" t="s">
        <v>28</v>
      </c>
      <c r="AW31" s="251" t="s">
        <v>28</v>
      </c>
      <c r="AX31" s="251" t="s">
        <v>28</v>
      </c>
      <c r="AY31" s="446" t="s">
        <v>28</v>
      </c>
      <c r="AZ31" s="437"/>
      <c r="BA31" s="976" t="str">
        <f>IF($F$11="","",IF($AZ31="","",HLOOKUP($F$11,別紙mast!$D$4:$K$7,3,FALSE)))</f>
        <v/>
      </c>
      <c r="BB31" s="977"/>
      <c r="BC31" s="537" t="str">
        <f>IF(AND($AZ31=""),"",IF($AZ31&lt;=$BA31,"○","×"))</f>
        <v/>
      </c>
      <c r="BD31" s="538" t="str">
        <f>IF($F$11="","",IF($AZ31="","",HLOOKUP($F$11,別紙mast!$D$9:$K$11,3,FALSE)))</f>
        <v/>
      </c>
      <c r="BE31" s="537" t="str">
        <f>IF(AND($BD31=""),"",IF($AZ31&lt;=$BD31,"○","×"))</f>
        <v/>
      </c>
      <c r="BF31" s="413"/>
      <c r="BG31" s="978" t="str">
        <f>IF($F$11="","",IF($BF31="","",HLOOKUP($F$11,別紙mast!$D$4:$K$7,4,FALSE)))</f>
        <v/>
      </c>
      <c r="BH31" s="979"/>
      <c r="BI31" s="454" t="str">
        <f>IF(AND(BG31=""),"",IF(BF31&lt;=BG31,"○","×"))</f>
        <v/>
      </c>
      <c r="BJ31" s="619"/>
      <c r="BK31" s="457"/>
      <c r="BL31" s="457"/>
      <c r="BM31" s="599"/>
      <c r="BN31" s="603"/>
      <c r="BO31" s="464"/>
      <c r="BP31" s="464"/>
      <c r="BQ31" s="609"/>
      <c r="BR31" s="605"/>
      <c r="BS31" s="458"/>
      <c r="BT31" s="613"/>
      <c r="BU31" s="461"/>
      <c r="BV31" s="568"/>
      <c r="BW31" s="404"/>
      <c r="BX31" s="402"/>
      <c r="BY31" s="570" t="str">
        <f>IF($BJ31="","",SUM($BJ31*$I31))</f>
        <v/>
      </c>
      <c r="BZ31" s="565" t="str">
        <f>IF($BK31="","",SUM($BK31*$I31))</f>
        <v/>
      </c>
      <c r="CA31" s="565" t="str">
        <f>IF($BL31="","",SUM($BL31*$I31))</f>
        <v/>
      </c>
      <c r="CB31" s="565" t="str">
        <f>IF($BM31="","",SUM($BM31*$I31))</f>
        <v/>
      </c>
      <c r="CC31" s="577" t="str">
        <f>IF($BN31="","",SUM($BN31*$I31))</f>
        <v/>
      </c>
      <c r="CD31" s="577" t="str">
        <f>IF($BO31="","",SUM($BO31*$I31))</f>
        <v/>
      </c>
      <c r="CE31" s="577" t="str">
        <f>IF($BP31="","",SUM($BP31*$I31))</f>
        <v/>
      </c>
      <c r="CF31" s="577" t="str">
        <f>IF($BQ31="","",SUM($BQ31*$I31))</f>
        <v/>
      </c>
      <c r="CG31" s="591" t="str">
        <f>IF($BR31="","",SUM($BR31*$I31))</f>
        <v/>
      </c>
      <c r="CH31" s="591" t="str">
        <f>IF($BS31="","",$BS31*$I31)</f>
        <v/>
      </c>
      <c r="CI31" s="591" t="str">
        <f>IF($BT31="","",SUM($BT31*$I31))</f>
        <v/>
      </c>
      <c r="CJ31" s="565" t="str">
        <f>IF($BU31="","",SUM($BU31*$I31))</f>
        <v/>
      </c>
      <c r="CK31" s="565" t="str">
        <f>IF($BV31="","",SUM($BV31*$I31))</f>
        <v/>
      </c>
      <c r="CL31" s="577" t="str">
        <f>IF($BY31="","",ROUNDUP((BZ31-BY31-CK31)/1000,1))</f>
        <v/>
      </c>
      <c r="CM31" s="577" t="str">
        <f>IF(BY31="","",ROUNDUP((CB31-BY31)/1000,1))</f>
        <v/>
      </c>
      <c r="CN31" s="592" t="str">
        <f>IF(CL31="","",$CL31/$CM31)</f>
        <v/>
      </c>
      <c r="CO31" s="402"/>
      <c r="CP31" s="402"/>
      <c r="CQ31" s="402"/>
      <c r="CU31" s="412"/>
      <c r="CV31" s="402"/>
      <c r="CW31" s="402"/>
      <c r="CX31" s="402"/>
      <c r="CY31" s="402"/>
      <c r="CZ31" s="402"/>
      <c r="DA31" s="402"/>
      <c r="DB31" s="412"/>
    </row>
    <row r="32" spans="2:141" ht="15.95" customHeight="1" x14ac:dyDescent="0.15">
      <c r="B32" s="468">
        <v>2</v>
      </c>
      <c r="C32" s="994"/>
      <c r="D32" s="995"/>
      <c r="E32" s="995"/>
      <c r="F32" s="996"/>
      <c r="G32" s="997"/>
      <c r="H32" s="997"/>
      <c r="I32" s="998"/>
      <c r="J32" s="999"/>
      <c r="K32" s="1004"/>
      <c r="L32" s="1004"/>
      <c r="M32" s="1004"/>
      <c r="N32" s="1004"/>
      <c r="O32" s="1004"/>
      <c r="P32" s="181" t="s">
        <v>28</v>
      </c>
      <c r="Q32" s="434" t="s">
        <v>28</v>
      </c>
      <c r="R32" s="434" t="s">
        <v>28</v>
      </c>
      <c r="S32" s="251" t="s">
        <v>28</v>
      </c>
      <c r="T32" s="1005"/>
      <c r="U32" s="1006"/>
      <c r="V32" s="1007"/>
      <c r="W32" s="181" t="s">
        <v>28</v>
      </c>
      <c r="X32" s="434" t="s">
        <v>28</v>
      </c>
      <c r="Y32" s="434" t="s">
        <v>28</v>
      </c>
      <c r="Z32" s="251" t="s">
        <v>28</v>
      </c>
      <c r="AA32" s="1005"/>
      <c r="AB32" s="1006"/>
      <c r="AC32" s="1006"/>
      <c r="AD32" s="181" t="s">
        <v>28</v>
      </c>
      <c r="AE32" s="183" t="s">
        <v>28</v>
      </c>
      <c r="AF32" s="183" t="s">
        <v>28</v>
      </c>
      <c r="AG32" s="183" t="s">
        <v>28</v>
      </c>
      <c r="AH32" s="251" t="s">
        <v>28</v>
      </c>
      <c r="AI32" s="484"/>
      <c r="AJ32" s="251" t="s">
        <v>28</v>
      </c>
      <c r="AK32" s="486"/>
      <c r="AL32" s="181" t="s">
        <v>28</v>
      </c>
      <c r="AM32" s="251" t="s">
        <v>28</v>
      </c>
      <c r="AN32" s="181" t="s">
        <v>28</v>
      </c>
      <c r="AO32" s="183" t="s">
        <v>28</v>
      </c>
      <c r="AP32" s="183" t="s">
        <v>28</v>
      </c>
      <c r="AQ32" s="183" t="s">
        <v>28</v>
      </c>
      <c r="AR32" s="535" t="str">
        <f>IF($F32="","□",IF(OR(AM32="■",AN32="■",AO32="■",AP32="■",AQ32="■"),"□","■"))</f>
        <v>□</v>
      </c>
      <c r="AS32" s="181" t="s">
        <v>28</v>
      </c>
      <c r="AT32" s="183" t="s">
        <v>28</v>
      </c>
      <c r="AU32" s="446" t="s">
        <v>28</v>
      </c>
      <c r="AV32" s="452" t="s">
        <v>28</v>
      </c>
      <c r="AW32" s="251" t="s">
        <v>28</v>
      </c>
      <c r="AX32" s="251" t="s">
        <v>28</v>
      </c>
      <c r="AY32" s="446" t="s">
        <v>28</v>
      </c>
      <c r="AZ32" s="437"/>
      <c r="BA32" s="976" t="str">
        <f>IF($F$11="","",IF($AZ32="","",HLOOKUP($F$11,別紙mast!$D$4:$K$7,3,FALSE)))</f>
        <v/>
      </c>
      <c r="BB32" s="977"/>
      <c r="BC32" s="537" t="str">
        <f>IF(AND($AZ32=""),"",IF($AZ32&lt;=$BA32,"○","×"))</f>
        <v/>
      </c>
      <c r="BD32" s="538" t="str">
        <f>IF($F$11="","",IF($AZ32="","",HLOOKUP($F$11,別紙mast!$D$9:$K$11,3,FALSE)))</f>
        <v/>
      </c>
      <c r="BE32" s="537" t="str">
        <f>IF(AND($BD32=""),"",IF($AZ32&lt;=$BD32,"○","×"))</f>
        <v/>
      </c>
      <c r="BF32" s="413"/>
      <c r="BG32" s="978" t="str">
        <f>IF($F$11="","",IF($BF32="","",HLOOKUP($F$11,別紙mast!$D$4:$K$7,4,FALSE)))</f>
        <v/>
      </c>
      <c r="BH32" s="979"/>
      <c r="BI32" s="454" t="str">
        <f t="shared" ref="BI32:BI95" si="0">IF(AND(BG32=""),"",IF(BF32&lt;=BG32,"○","×"))</f>
        <v/>
      </c>
      <c r="BJ32" s="619"/>
      <c r="BK32" s="457"/>
      <c r="BL32" s="457"/>
      <c r="BM32" s="599"/>
      <c r="BN32" s="603"/>
      <c r="BO32" s="464"/>
      <c r="BP32" s="464"/>
      <c r="BQ32" s="609"/>
      <c r="BR32" s="605"/>
      <c r="BS32" s="458"/>
      <c r="BT32" s="613"/>
      <c r="BU32" s="461"/>
      <c r="BV32" s="568"/>
      <c r="BW32" s="404"/>
      <c r="BX32" s="402"/>
      <c r="BY32" s="570" t="str">
        <f t="shared" ref="BY32:BY95" si="1">IF($BJ32="","",SUM($BJ32*$I32))</f>
        <v/>
      </c>
      <c r="BZ32" s="565" t="str">
        <f t="shared" ref="BZ32:BZ95" si="2">IF($BK32="","",SUM($BK32*$I32))</f>
        <v/>
      </c>
      <c r="CA32" s="565" t="str">
        <f t="shared" ref="CA32:CA95" si="3">IF($BL32="","",SUM($BL32*$I32))</f>
        <v/>
      </c>
      <c r="CB32" s="565" t="str">
        <f>IF($BM32="","",SUM($BM32*$I32))</f>
        <v/>
      </c>
      <c r="CC32" s="577" t="str">
        <f>IF($BN32="","",SUM($BN32*$I32))</f>
        <v/>
      </c>
      <c r="CD32" s="577" t="str">
        <f t="shared" ref="CD32:CD95" si="4">IF($BO32="","",SUM($BO32*$I32))</f>
        <v/>
      </c>
      <c r="CE32" s="577" t="str">
        <f t="shared" ref="CE32:CE95" si="5">IF($BP32="","",SUM($BP32*$I32))</f>
        <v/>
      </c>
      <c r="CF32" s="577" t="str">
        <f t="shared" ref="CF32:CF95" si="6">IF($BQ32="","",SUM($BQ32*$I32))</f>
        <v/>
      </c>
      <c r="CG32" s="591" t="str">
        <f t="shared" ref="CG32:CG95" si="7">IF($BR32="","",SUM($BR32*$I32))</f>
        <v/>
      </c>
      <c r="CH32" s="591" t="str">
        <f t="shared" ref="CH32:CH95" si="8">IF($BS32="","",$BS32*$I32)</f>
        <v/>
      </c>
      <c r="CI32" s="591" t="str">
        <f>IF($BT32="","",SUM($BT32*$I32))</f>
        <v/>
      </c>
      <c r="CJ32" s="565" t="str">
        <f t="shared" ref="CJ32:CJ95" si="9">IF($BU32="","",SUM($BU32*$I32))</f>
        <v/>
      </c>
      <c r="CK32" s="565" t="str">
        <f>IF($BV32="","",SUM($BV32*$I32))</f>
        <v/>
      </c>
      <c r="CL32" s="577" t="str">
        <f>IF($BY32="","",ROUNDUP((BZ32-BY32-CK32)/1000,1))</f>
        <v/>
      </c>
      <c r="CM32" s="577" t="str">
        <f>IF(BY32="","",ROUNDUP((CB32-BY32)/1000,1))</f>
        <v/>
      </c>
      <c r="CN32" s="592" t="str">
        <f>IF(CL32="","",$CL32/$CM32)</f>
        <v/>
      </c>
      <c r="CO32" s="402"/>
      <c r="CP32" s="402"/>
      <c r="CQ32" s="402"/>
      <c r="CU32" s="412"/>
      <c r="CV32" s="402"/>
      <c r="CW32" s="402"/>
      <c r="CX32" s="402"/>
      <c r="CY32" s="402"/>
      <c r="CZ32" s="402"/>
      <c r="DA32" s="402"/>
      <c r="DB32" s="412"/>
    </row>
    <row r="33" spans="2:106" ht="15.95" customHeight="1" x14ac:dyDescent="0.15">
      <c r="B33" s="468">
        <v>3</v>
      </c>
      <c r="C33" s="994"/>
      <c r="D33" s="995"/>
      <c r="E33" s="995"/>
      <c r="F33" s="996"/>
      <c r="G33" s="997"/>
      <c r="H33" s="997"/>
      <c r="I33" s="998"/>
      <c r="J33" s="999"/>
      <c r="K33" s="1004"/>
      <c r="L33" s="1004"/>
      <c r="M33" s="1004"/>
      <c r="N33" s="1004"/>
      <c r="O33" s="1004"/>
      <c r="P33" s="181" t="s">
        <v>28</v>
      </c>
      <c r="Q33" s="434" t="s">
        <v>30</v>
      </c>
      <c r="R33" s="434" t="s">
        <v>28</v>
      </c>
      <c r="S33" s="251" t="s">
        <v>28</v>
      </c>
      <c r="T33" s="1005"/>
      <c r="U33" s="1006"/>
      <c r="V33" s="1007"/>
      <c r="W33" s="181" t="s">
        <v>28</v>
      </c>
      <c r="X33" s="434" t="s">
        <v>30</v>
      </c>
      <c r="Y33" s="434" t="s">
        <v>30</v>
      </c>
      <c r="Z33" s="251" t="s">
        <v>28</v>
      </c>
      <c r="AA33" s="1005"/>
      <c r="AB33" s="1006"/>
      <c r="AC33" s="1006"/>
      <c r="AD33" s="181" t="s">
        <v>28</v>
      </c>
      <c r="AE33" s="183" t="s">
        <v>28</v>
      </c>
      <c r="AF33" s="183" t="s">
        <v>28</v>
      </c>
      <c r="AG33" s="183" t="s">
        <v>28</v>
      </c>
      <c r="AH33" s="251" t="s">
        <v>28</v>
      </c>
      <c r="AI33" s="484"/>
      <c r="AJ33" s="251" t="s">
        <v>28</v>
      </c>
      <c r="AK33" s="486"/>
      <c r="AL33" s="181" t="s">
        <v>28</v>
      </c>
      <c r="AM33" s="251" t="s">
        <v>28</v>
      </c>
      <c r="AN33" s="181" t="s">
        <v>28</v>
      </c>
      <c r="AO33" s="183" t="s">
        <v>28</v>
      </c>
      <c r="AP33" s="183" t="s">
        <v>28</v>
      </c>
      <c r="AQ33" s="183" t="s">
        <v>28</v>
      </c>
      <c r="AR33" s="535" t="str">
        <f>IF($F33="","□",IF(OR(AM33="■",AN33="■",AO33="■",AP33="■",AQ33="■"),"□","■"))</f>
        <v>□</v>
      </c>
      <c r="AS33" s="181" t="s">
        <v>28</v>
      </c>
      <c r="AT33" s="183" t="s">
        <v>28</v>
      </c>
      <c r="AU33" s="446" t="s">
        <v>28</v>
      </c>
      <c r="AV33" s="452" t="s">
        <v>28</v>
      </c>
      <c r="AW33" s="251" t="s">
        <v>28</v>
      </c>
      <c r="AX33" s="251" t="s">
        <v>28</v>
      </c>
      <c r="AY33" s="446" t="s">
        <v>28</v>
      </c>
      <c r="AZ33" s="437"/>
      <c r="BA33" s="976" t="str">
        <f>IF($F$11="","",IF($AZ33="","",HLOOKUP($F$11,別紙mast!$D$4:$K$7,3,FALSE)))</f>
        <v/>
      </c>
      <c r="BB33" s="977"/>
      <c r="BC33" s="537" t="str">
        <f t="shared" ref="BC33:BC96" si="10">IF(AND($AZ33=""),"",IF($AZ33&lt;=$BA33,"○","×"))</f>
        <v/>
      </c>
      <c r="BD33" s="538" t="str">
        <f>IF($F$11="","",IF($AZ33="","",HLOOKUP($F$11,別紙mast!$D$9:$K$11,3,FALSE)))</f>
        <v/>
      </c>
      <c r="BE33" s="537" t="str">
        <f t="shared" ref="BE33:BE96" si="11">IF(AND($BD33=""),"",IF($AZ33&lt;=$BD33,"○","×"))</f>
        <v/>
      </c>
      <c r="BF33" s="413"/>
      <c r="BG33" s="978" t="str">
        <f>IF($F$11="","",IF($BF33="","",HLOOKUP($F$11,別紙mast!$D$4:$K$7,4,FALSE)))</f>
        <v/>
      </c>
      <c r="BH33" s="979"/>
      <c r="BI33" s="454" t="str">
        <f t="shared" si="0"/>
        <v/>
      </c>
      <c r="BJ33" s="619"/>
      <c r="BK33" s="457"/>
      <c r="BL33" s="457"/>
      <c r="BM33" s="599"/>
      <c r="BN33" s="456"/>
      <c r="BO33" s="457"/>
      <c r="BP33" s="457"/>
      <c r="BQ33" s="610"/>
      <c r="BR33" s="605"/>
      <c r="BS33" s="458"/>
      <c r="BT33" s="613"/>
      <c r="BU33" s="461"/>
      <c r="BV33" s="568"/>
      <c r="BW33" s="404"/>
      <c r="BX33" s="402"/>
      <c r="BY33" s="570" t="str">
        <f t="shared" si="1"/>
        <v/>
      </c>
      <c r="BZ33" s="565" t="str">
        <f t="shared" si="2"/>
        <v/>
      </c>
      <c r="CA33" s="565" t="str">
        <f t="shared" si="3"/>
        <v/>
      </c>
      <c r="CB33" s="565" t="str">
        <f t="shared" ref="CB33:CB95" si="12">IF($BM33="","",SUM($BM33*$I33))</f>
        <v/>
      </c>
      <c r="CC33" s="577" t="str">
        <f t="shared" ref="CC33:CC95" si="13">IF($BN33="","",SUM($BN33*$I33))</f>
        <v/>
      </c>
      <c r="CD33" s="577" t="str">
        <f t="shared" si="4"/>
        <v/>
      </c>
      <c r="CE33" s="577" t="str">
        <f t="shared" si="5"/>
        <v/>
      </c>
      <c r="CF33" s="577" t="str">
        <f t="shared" si="6"/>
        <v/>
      </c>
      <c r="CG33" s="591" t="str">
        <f t="shared" si="7"/>
        <v/>
      </c>
      <c r="CH33" s="591" t="str">
        <f t="shared" si="8"/>
        <v/>
      </c>
      <c r="CI33" s="591" t="str">
        <f>IF($BT33="","",SUM($BT33*$I33))</f>
        <v/>
      </c>
      <c r="CJ33" s="565" t="str">
        <f t="shared" si="9"/>
        <v/>
      </c>
      <c r="CK33" s="565" t="str">
        <f t="shared" ref="CK33:CK95" si="14">IF($BV33="","",SUM($BV33*$I33))</f>
        <v/>
      </c>
      <c r="CL33" s="577" t="str">
        <f t="shared" ref="CL33:CL96" si="15">IF($BY33="","",ROUNDUP((BZ33-BY33-CK33)/1000,1))</f>
        <v/>
      </c>
      <c r="CM33" s="577" t="str">
        <f t="shared" ref="CM33:CM95" si="16">IF(BY33="","",ROUNDUP((CB33-BY33)/1000,1))</f>
        <v/>
      </c>
      <c r="CN33" s="592" t="str">
        <f t="shared" ref="CN33:CN96" si="17">IF(CL33="","",$CL33/$CM33)</f>
        <v/>
      </c>
      <c r="CO33" s="402"/>
      <c r="CP33" s="402"/>
      <c r="CQ33" s="402"/>
      <c r="CU33" s="412"/>
      <c r="CV33" s="402"/>
      <c r="CW33" s="402"/>
      <c r="CX33" s="402"/>
      <c r="CY33" s="402"/>
      <c r="CZ33" s="402"/>
      <c r="DA33" s="402"/>
      <c r="DB33" s="412"/>
    </row>
    <row r="34" spans="2:106" ht="15.95" customHeight="1" x14ac:dyDescent="0.15">
      <c r="B34" s="468">
        <v>4</v>
      </c>
      <c r="C34" s="994"/>
      <c r="D34" s="995"/>
      <c r="E34" s="995"/>
      <c r="F34" s="996"/>
      <c r="G34" s="997"/>
      <c r="H34" s="997"/>
      <c r="I34" s="998"/>
      <c r="J34" s="999"/>
      <c r="K34" s="1004"/>
      <c r="L34" s="1004"/>
      <c r="M34" s="1004"/>
      <c r="N34" s="1004"/>
      <c r="O34" s="1004"/>
      <c r="P34" s="434" t="s">
        <v>28</v>
      </c>
      <c r="Q34" s="434" t="s">
        <v>28</v>
      </c>
      <c r="R34" s="434" t="s">
        <v>28</v>
      </c>
      <c r="S34" s="251" t="s">
        <v>28</v>
      </c>
      <c r="T34" s="1005"/>
      <c r="U34" s="1006"/>
      <c r="V34" s="1007"/>
      <c r="W34" s="181" t="s">
        <v>28</v>
      </c>
      <c r="X34" s="434" t="s">
        <v>28</v>
      </c>
      <c r="Y34" s="434" t="s">
        <v>28</v>
      </c>
      <c r="Z34" s="251" t="s">
        <v>28</v>
      </c>
      <c r="AA34" s="1005"/>
      <c r="AB34" s="1006"/>
      <c r="AC34" s="1006"/>
      <c r="AD34" s="181" t="s">
        <v>28</v>
      </c>
      <c r="AE34" s="183" t="s">
        <v>28</v>
      </c>
      <c r="AF34" s="183" t="s">
        <v>28</v>
      </c>
      <c r="AG34" s="183" t="s">
        <v>28</v>
      </c>
      <c r="AH34" s="251" t="s">
        <v>28</v>
      </c>
      <c r="AI34" s="484"/>
      <c r="AJ34" s="251" t="s">
        <v>28</v>
      </c>
      <c r="AK34" s="486"/>
      <c r="AL34" s="181" t="s">
        <v>28</v>
      </c>
      <c r="AM34" s="251" t="s">
        <v>28</v>
      </c>
      <c r="AN34" s="181" t="s">
        <v>28</v>
      </c>
      <c r="AO34" s="183" t="s">
        <v>28</v>
      </c>
      <c r="AP34" s="183" t="s">
        <v>28</v>
      </c>
      <c r="AQ34" s="183" t="s">
        <v>28</v>
      </c>
      <c r="AR34" s="535" t="str">
        <f t="shared" ref="AR34:AR97" si="18">IF($F34="","□",IF(OR(AM34="■",AN34="■",AO34="■",AP34="■",AQ34="■"),"□","■"))</f>
        <v>□</v>
      </c>
      <c r="AS34" s="181" t="s">
        <v>28</v>
      </c>
      <c r="AT34" s="183" t="s">
        <v>28</v>
      </c>
      <c r="AU34" s="446" t="s">
        <v>28</v>
      </c>
      <c r="AV34" s="452" t="s">
        <v>28</v>
      </c>
      <c r="AW34" s="251" t="s">
        <v>28</v>
      </c>
      <c r="AX34" s="251" t="s">
        <v>28</v>
      </c>
      <c r="AY34" s="446" t="s">
        <v>28</v>
      </c>
      <c r="AZ34" s="437"/>
      <c r="BA34" s="976" t="str">
        <f>IF($F$11="","",IF($AZ34="","",HLOOKUP($F$11,別紙mast!$D$4:$K$7,3,FALSE)))</f>
        <v/>
      </c>
      <c r="BB34" s="977"/>
      <c r="BC34" s="537" t="str">
        <f t="shared" si="10"/>
        <v/>
      </c>
      <c r="BD34" s="538" t="str">
        <f>IF($F$11="","",IF($AZ34="","",HLOOKUP($F$11,別紙mast!$D$9:$K$11,3,FALSE)))</f>
        <v/>
      </c>
      <c r="BE34" s="537" t="str">
        <f t="shared" si="11"/>
        <v/>
      </c>
      <c r="BF34" s="413"/>
      <c r="BG34" s="978" t="str">
        <f>IF($F$11="","",IF($BF34="","",HLOOKUP($F$11,別紙mast!$D$4:$K$7,4,FALSE)))</f>
        <v/>
      </c>
      <c r="BH34" s="979"/>
      <c r="BI34" s="454" t="str">
        <f t="shared" si="0"/>
        <v/>
      </c>
      <c r="BJ34" s="619"/>
      <c r="BK34" s="457"/>
      <c r="BL34" s="457"/>
      <c r="BM34" s="599"/>
      <c r="BN34" s="456"/>
      <c r="BO34" s="457"/>
      <c r="BP34" s="457"/>
      <c r="BQ34" s="610"/>
      <c r="BR34" s="605"/>
      <c r="BS34" s="458"/>
      <c r="BT34" s="613"/>
      <c r="BU34" s="461"/>
      <c r="BV34" s="568"/>
      <c r="BW34" s="404"/>
      <c r="BX34" s="402"/>
      <c r="BY34" s="570" t="str">
        <f t="shared" si="1"/>
        <v/>
      </c>
      <c r="BZ34" s="565" t="str">
        <f t="shared" si="2"/>
        <v/>
      </c>
      <c r="CA34" s="565" t="str">
        <f t="shared" si="3"/>
        <v/>
      </c>
      <c r="CB34" s="565" t="str">
        <f t="shared" si="12"/>
        <v/>
      </c>
      <c r="CC34" s="577" t="str">
        <f t="shared" si="13"/>
        <v/>
      </c>
      <c r="CD34" s="577" t="str">
        <f t="shared" si="4"/>
        <v/>
      </c>
      <c r="CE34" s="577" t="str">
        <f t="shared" si="5"/>
        <v/>
      </c>
      <c r="CF34" s="577" t="str">
        <f t="shared" si="6"/>
        <v/>
      </c>
      <c r="CG34" s="591" t="str">
        <f t="shared" si="7"/>
        <v/>
      </c>
      <c r="CH34" s="591" t="str">
        <f t="shared" si="8"/>
        <v/>
      </c>
      <c r="CI34" s="591" t="str">
        <f t="shared" ref="CI34:CI95" si="19">IF($BT34="","",SUM($BT34*$I34))</f>
        <v/>
      </c>
      <c r="CJ34" s="565" t="str">
        <f t="shared" si="9"/>
        <v/>
      </c>
      <c r="CK34" s="565" t="str">
        <f t="shared" si="14"/>
        <v/>
      </c>
      <c r="CL34" s="577" t="str">
        <f t="shared" si="15"/>
        <v/>
      </c>
      <c r="CM34" s="577" t="str">
        <f t="shared" si="16"/>
        <v/>
      </c>
      <c r="CN34" s="592" t="str">
        <f t="shared" si="17"/>
        <v/>
      </c>
      <c r="CO34" s="402"/>
      <c r="CP34" s="402"/>
      <c r="CQ34" s="402"/>
      <c r="CU34" s="412"/>
      <c r="CV34" s="402"/>
      <c r="CW34" s="402"/>
      <c r="CX34" s="402"/>
      <c r="CY34" s="402"/>
      <c r="CZ34" s="402"/>
      <c r="DA34" s="402"/>
      <c r="DB34" s="412"/>
    </row>
    <row r="35" spans="2:106" ht="15.95" customHeight="1" x14ac:dyDescent="0.15">
      <c r="B35" s="468">
        <v>5</v>
      </c>
      <c r="C35" s="994"/>
      <c r="D35" s="995"/>
      <c r="E35" s="995"/>
      <c r="F35" s="996"/>
      <c r="G35" s="997"/>
      <c r="H35" s="997"/>
      <c r="I35" s="998"/>
      <c r="J35" s="999"/>
      <c r="K35" s="1004"/>
      <c r="L35" s="1004"/>
      <c r="M35" s="1004"/>
      <c r="N35" s="1004"/>
      <c r="O35" s="1004"/>
      <c r="P35" s="434" t="s">
        <v>28</v>
      </c>
      <c r="Q35" s="434" t="s">
        <v>28</v>
      </c>
      <c r="R35" s="434" t="s">
        <v>28</v>
      </c>
      <c r="S35" s="251" t="s">
        <v>28</v>
      </c>
      <c r="T35" s="1005"/>
      <c r="U35" s="1006"/>
      <c r="V35" s="1007"/>
      <c r="W35" s="181" t="s">
        <v>28</v>
      </c>
      <c r="X35" s="434" t="s">
        <v>28</v>
      </c>
      <c r="Y35" s="434" t="s">
        <v>28</v>
      </c>
      <c r="Z35" s="251" t="s">
        <v>28</v>
      </c>
      <c r="AA35" s="1005"/>
      <c r="AB35" s="1006"/>
      <c r="AC35" s="1006"/>
      <c r="AD35" s="181" t="s">
        <v>28</v>
      </c>
      <c r="AE35" s="183" t="s">
        <v>28</v>
      </c>
      <c r="AF35" s="183" t="s">
        <v>28</v>
      </c>
      <c r="AG35" s="183" t="s">
        <v>28</v>
      </c>
      <c r="AH35" s="251" t="s">
        <v>28</v>
      </c>
      <c r="AI35" s="484"/>
      <c r="AJ35" s="251" t="s">
        <v>28</v>
      </c>
      <c r="AK35" s="486"/>
      <c r="AL35" s="181" t="s">
        <v>28</v>
      </c>
      <c r="AM35" s="251" t="s">
        <v>28</v>
      </c>
      <c r="AN35" s="181" t="s">
        <v>28</v>
      </c>
      <c r="AO35" s="183" t="s">
        <v>28</v>
      </c>
      <c r="AP35" s="183" t="s">
        <v>28</v>
      </c>
      <c r="AQ35" s="183" t="s">
        <v>28</v>
      </c>
      <c r="AR35" s="535" t="str">
        <f t="shared" si="18"/>
        <v>□</v>
      </c>
      <c r="AS35" s="181" t="s">
        <v>28</v>
      </c>
      <c r="AT35" s="183" t="s">
        <v>28</v>
      </c>
      <c r="AU35" s="446" t="s">
        <v>28</v>
      </c>
      <c r="AV35" s="452" t="s">
        <v>28</v>
      </c>
      <c r="AW35" s="251" t="s">
        <v>28</v>
      </c>
      <c r="AX35" s="251" t="s">
        <v>28</v>
      </c>
      <c r="AY35" s="446" t="s">
        <v>28</v>
      </c>
      <c r="AZ35" s="437"/>
      <c r="BA35" s="976" t="str">
        <f>IF($F$11="","",IF($AZ35="","",HLOOKUP($F$11,別紙mast!$D$4:$K$7,3,FALSE)))</f>
        <v/>
      </c>
      <c r="BB35" s="977"/>
      <c r="BC35" s="537" t="str">
        <f>IF(AND($AZ35=""),"",IF($AZ35&lt;=$BA35,"○","×"))</f>
        <v/>
      </c>
      <c r="BD35" s="538" t="str">
        <f>IF($F$11="","",IF($AZ35="","",HLOOKUP($F$11,別紙mast!$D$9:$K$11,3,FALSE)))</f>
        <v/>
      </c>
      <c r="BE35" s="537" t="str">
        <f>IF(AND($BD35=""),"",IF($AZ35&lt;=$BD35,"○","×"))</f>
        <v/>
      </c>
      <c r="BF35" s="413"/>
      <c r="BG35" s="978" t="str">
        <f>IF($F$11="","",IF($BF35="","",HLOOKUP($F$11,別紙mast!$D$4:$K$7,4,FALSE)))</f>
        <v/>
      </c>
      <c r="BH35" s="979"/>
      <c r="BI35" s="454" t="str">
        <f t="shared" si="0"/>
        <v/>
      </c>
      <c r="BJ35" s="619"/>
      <c r="BK35" s="457"/>
      <c r="BL35" s="457"/>
      <c r="BM35" s="599"/>
      <c r="BN35" s="456"/>
      <c r="BO35" s="457"/>
      <c r="BP35" s="457"/>
      <c r="BQ35" s="610"/>
      <c r="BR35" s="605"/>
      <c r="BS35" s="458"/>
      <c r="BT35" s="613"/>
      <c r="BU35" s="461"/>
      <c r="BV35" s="568"/>
      <c r="BW35" s="404"/>
      <c r="BX35" s="402"/>
      <c r="BY35" s="570" t="str">
        <f t="shared" si="1"/>
        <v/>
      </c>
      <c r="BZ35" s="565" t="str">
        <f t="shared" si="2"/>
        <v/>
      </c>
      <c r="CA35" s="565" t="str">
        <f t="shared" si="3"/>
        <v/>
      </c>
      <c r="CB35" s="565" t="str">
        <f t="shared" si="12"/>
        <v/>
      </c>
      <c r="CC35" s="577" t="str">
        <f t="shared" si="13"/>
        <v/>
      </c>
      <c r="CD35" s="577" t="str">
        <f t="shared" si="4"/>
        <v/>
      </c>
      <c r="CE35" s="577" t="str">
        <f t="shared" si="5"/>
        <v/>
      </c>
      <c r="CF35" s="577" t="str">
        <f t="shared" si="6"/>
        <v/>
      </c>
      <c r="CG35" s="591" t="str">
        <f t="shared" si="7"/>
        <v/>
      </c>
      <c r="CH35" s="591" t="str">
        <f t="shared" si="8"/>
        <v/>
      </c>
      <c r="CI35" s="591" t="str">
        <f t="shared" si="19"/>
        <v/>
      </c>
      <c r="CJ35" s="565" t="str">
        <f t="shared" si="9"/>
        <v/>
      </c>
      <c r="CK35" s="565" t="str">
        <f t="shared" si="14"/>
        <v/>
      </c>
      <c r="CL35" s="577" t="str">
        <f t="shared" si="15"/>
        <v/>
      </c>
      <c r="CM35" s="577" t="str">
        <f t="shared" si="16"/>
        <v/>
      </c>
      <c r="CN35" s="592" t="str">
        <f t="shared" si="17"/>
        <v/>
      </c>
      <c r="CO35" s="402"/>
      <c r="CP35" s="402"/>
      <c r="CQ35" s="402"/>
      <c r="CU35" s="412"/>
      <c r="CV35" s="402"/>
      <c r="CW35" s="402"/>
      <c r="CX35" s="402"/>
      <c r="CY35" s="402"/>
      <c r="CZ35" s="402"/>
      <c r="DA35" s="402"/>
      <c r="DB35" s="412"/>
    </row>
    <row r="36" spans="2:106" ht="15.95" customHeight="1" x14ac:dyDescent="0.15">
      <c r="B36" s="468">
        <v>6</v>
      </c>
      <c r="C36" s="994"/>
      <c r="D36" s="995"/>
      <c r="E36" s="995"/>
      <c r="F36" s="996"/>
      <c r="G36" s="997"/>
      <c r="H36" s="997"/>
      <c r="I36" s="998"/>
      <c r="J36" s="999"/>
      <c r="K36" s="1004"/>
      <c r="L36" s="1004"/>
      <c r="M36" s="1004"/>
      <c r="N36" s="1004"/>
      <c r="O36" s="1004"/>
      <c r="P36" s="434" t="s">
        <v>28</v>
      </c>
      <c r="Q36" s="434" t="s">
        <v>28</v>
      </c>
      <c r="R36" s="434" t="s">
        <v>28</v>
      </c>
      <c r="S36" s="251" t="s">
        <v>28</v>
      </c>
      <c r="T36" s="1005"/>
      <c r="U36" s="1006"/>
      <c r="V36" s="1007"/>
      <c r="W36" s="181" t="s">
        <v>28</v>
      </c>
      <c r="X36" s="434" t="s">
        <v>28</v>
      </c>
      <c r="Y36" s="434" t="s">
        <v>28</v>
      </c>
      <c r="Z36" s="251" t="s">
        <v>28</v>
      </c>
      <c r="AA36" s="1005"/>
      <c r="AB36" s="1006"/>
      <c r="AC36" s="1006"/>
      <c r="AD36" s="181" t="s">
        <v>28</v>
      </c>
      <c r="AE36" s="183" t="s">
        <v>28</v>
      </c>
      <c r="AF36" s="183" t="s">
        <v>28</v>
      </c>
      <c r="AG36" s="183" t="s">
        <v>28</v>
      </c>
      <c r="AH36" s="251" t="s">
        <v>28</v>
      </c>
      <c r="AI36" s="484"/>
      <c r="AJ36" s="251" t="s">
        <v>28</v>
      </c>
      <c r="AK36" s="486"/>
      <c r="AL36" s="181" t="s">
        <v>28</v>
      </c>
      <c r="AM36" s="251" t="s">
        <v>28</v>
      </c>
      <c r="AN36" s="181" t="s">
        <v>28</v>
      </c>
      <c r="AO36" s="183" t="s">
        <v>28</v>
      </c>
      <c r="AP36" s="183" t="s">
        <v>28</v>
      </c>
      <c r="AQ36" s="183" t="s">
        <v>28</v>
      </c>
      <c r="AR36" s="535" t="str">
        <f t="shared" si="18"/>
        <v>□</v>
      </c>
      <c r="AS36" s="181" t="s">
        <v>28</v>
      </c>
      <c r="AT36" s="183" t="s">
        <v>28</v>
      </c>
      <c r="AU36" s="446" t="s">
        <v>28</v>
      </c>
      <c r="AV36" s="452" t="s">
        <v>28</v>
      </c>
      <c r="AW36" s="251" t="s">
        <v>28</v>
      </c>
      <c r="AX36" s="251" t="s">
        <v>28</v>
      </c>
      <c r="AY36" s="446" t="s">
        <v>28</v>
      </c>
      <c r="AZ36" s="437"/>
      <c r="BA36" s="976" t="str">
        <f>IF($F$11="","",IF($AZ36="","",HLOOKUP($F$11,別紙mast!$D$4:$K$7,3,FALSE)))</f>
        <v/>
      </c>
      <c r="BB36" s="977"/>
      <c r="BC36" s="537" t="str">
        <f t="shared" si="10"/>
        <v/>
      </c>
      <c r="BD36" s="538" t="str">
        <f>IF($F$11="","",IF($AZ36="","",HLOOKUP($F$11,別紙mast!$D$9:$K$11,3,FALSE)))</f>
        <v/>
      </c>
      <c r="BE36" s="537" t="str">
        <f t="shared" si="11"/>
        <v/>
      </c>
      <c r="BF36" s="413"/>
      <c r="BG36" s="978" t="str">
        <f>IF($F$11="","",IF($BF36="","",HLOOKUP($F$11,別紙mast!$D$4:$K$7,4,FALSE)))</f>
        <v/>
      </c>
      <c r="BH36" s="979"/>
      <c r="BI36" s="454" t="str">
        <f t="shared" si="0"/>
        <v/>
      </c>
      <c r="BJ36" s="619"/>
      <c r="BK36" s="457"/>
      <c r="BL36" s="457"/>
      <c r="BM36" s="599"/>
      <c r="BN36" s="456"/>
      <c r="BO36" s="457"/>
      <c r="BP36" s="457"/>
      <c r="BQ36" s="610"/>
      <c r="BR36" s="605"/>
      <c r="BS36" s="458"/>
      <c r="BT36" s="613"/>
      <c r="BU36" s="461"/>
      <c r="BV36" s="568"/>
      <c r="BW36" s="404"/>
      <c r="BX36" s="402"/>
      <c r="BY36" s="570" t="str">
        <f t="shared" si="1"/>
        <v/>
      </c>
      <c r="BZ36" s="565" t="str">
        <f t="shared" si="2"/>
        <v/>
      </c>
      <c r="CA36" s="565" t="str">
        <f t="shared" si="3"/>
        <v/>
      </c>
      <c r="CB36" s="565" t="str">
        <f t="shared" si="12"/>
        <v/>
      </c>
      <c r="CC36" s="577" t="str">
        <f t="shared" si="13"/>
        <v/>
      </c>
      <c r="CD36" s="577" t="str">
        <f t="shared" si="4"/>
        <v/>
      </c>
      <c r="CE36" s="577" t="str">
        <f t="shared" si="5"/>
        <v/>
      </c>
      <c r="CF36" s="577" t="str">
        <f t="shared" si="6"/>
        <v/>
      </c>
      <c r="CG36" s="591" t="str">
        <f t="shared" si="7"/>
        <v/>
      </c>
      <c r="CH36" s="591" t="str">
        <f t="shared" si="8"/>
        <v/>
      </c>
      <c r="CI36" s="591" t="str">
        <f t="shared" si="19"/>
        <v/>
      </c>
      <c r="CJ36" s="565" t="str">
        <f t="shared" si="9"/>
        <v/>
      </c>
      <c r="CK36" s="565" t="str">
        <f t="shared" si="14"/>
        <v/>
      </c>
      <c r="CL36" s="577" t="str">
        <f t="shared" si="15"/>
        <v/>
      </c>
      <c r="CM36" s="577" t="str">
        <f t="shared" si="16"/>
        <v/>
      </c>
      <c r="CN36" s="592" t="str">
        <f t="shared" si="17"/>
        <v/>
      </c>
      <c r="CO36" s="402"/>
      <c r="CP36" s="402"/>
      <c r="CQ36" s="402"/>
      <c r="CU36" s="412"/>
      <c r="CV36" s="402"/>
      <c r="CW36" s="402"/>
      <c r="CX36" s="402"/>
      <c r="CY36" s="402"/>
      <c r="CZ36" s="402"/>
      <c r="DA36" s="402"/>
      <c r="DB36" s="412"/>
    </row>
    <row r="37" spans="2:106" ht="15.95" customHeight="1" x14ac:dyDescent="0.15">
      <c r="B37" s="468">
        <v>7</v>
      </c>
      <c r="C37" s="994"/>
      <c r="D37" s="995"/>
      <c r="E37" s="995"/>
      <c r="F37" s="996"/>
      <c r="G37" s="997"/>
      <c r="H37" s="997"/>
      <c r="I37" s="998"/>
      <c r="J37" s="999"/>
      <c r="K37" s="1004"/>
      <c r="L37" s="1004"/>
      <c r="M37" s="1004"/>
      <c r="N37" s="1004"/>
      <c r="O37" s="1004"/>
      <c r="P37" s="434" t="s">
        <v>28</v>
      </c>
      <c r="Q37" s="434" t="s">
        <v>28</v>
      </c>
      <c r="R37" s="434" t="s">
        <v>28</v>
      </c>
      <c r="S37" s="251" t="s">
        <v>28</v>
      </c>
      <c r="T37" s="1005"/>
      <c r="U37" s="1006"/>
      <c r="V37" s="1007"/>
      <c r="W37" s="181" t="s">
        <v>28</v>
      </c>
      <c r="X37" s="434" t="s">
        <v>28</v>
      </c>
      <c r="Y37" s="434" t="s">
        <v>28</v>
      </c>
      <c r="Z37" s="251" t="s">
        <v>28</v>
      </c>
      <c r="AA37" s="1005"/>
      <c r="AB37" s="1006"/>
      <c r="AC37" s="1006"/>
      <c r="AD37" s="181" t="s">
        <v>28</v>
      </c>
      <c r="AE37" s="183" t="s">
        <v>28</v>
      </c>
      <c r="AF37" s="183" t="s">
        <v>28</v>
      </c>
      <c r="AG37" s="183" t="s">
        <v>28</v>
      </c>
      <c r="AH37" s="251" t="s">
        <v>28</v>
      </c>
      <c r="AI37" s="484"/>
      <c r="AJ37" s="251" t="s">
        <v>28</v>
      </c>
      <c r="AK37" s="486"/>
      <c r="AL37" s="181" t="s">
        <v>28</v>
      </c>
      <c r="AM37" s="251" t="s">
        <v>28</v>
      </c>
      <c r="AN37" s="181" t="s">
        <v>28</v>
      </c>
      <c r="AO37" s="183" t="s">
        <v>28</v>
      </c>
      <c r="AP37" s="183" t="s">
        <v>28</v>
      </c>
      <c r="AQ37" s="183" t="s">
        <v>28</v>
      </c>
      <c r="AR37" s="535" t="str">
        <f t="shared" si="18"/>
        <v>□</v>
      </c>
      <c r="AS37" s="181" t="s">
        <v>28</v>
      </c>
      <c r="AT37" s="183" t="s">
        <v>28</v>
      </c>
      <c r="AU37" s="446" t="s">
        <v>28</v>
      </c>
      <c r="AV37" s="452" t="s">
        <v>28</v>
      </c>
      <c r="AW37" s="251" t="s">
        <v>28</v>
      </c>
      <c r="AX37" s="251" t="s">
        <v>28</v>
      </c>
      <c r="AY37" s="446" t="s">
        <v>28</v>
      </c>
      <c r="AZ37" s="437"/>
      <c r="BA37" s="976" t="str">
        <f>IF($F$11="","",IF($AZ37="","",HLOOKUP($F$11,別紙mast!$D$4:$K$7,3,FALSE)))</f>
        <v/>
      </c>
      <c r="BB37" s="977"/>
      <c r="BC37" s="537" t="str">
        <f t="shared" si="10"/>
        <v/>
      </c>
      <c r="BD37" s="538" t="str">
        <f>IF($F$11="","",IF($AZ37="","",HLOOKUP($F$11,別紙mast!$D$9:$K$11,3,FALSE)))</f>
        <v/>
      </c>
      <c r="BE37" s="537" t="str">
        <f t="shared" si="11"/>
        <v/>
      </c>
      <c r="BF37" s="413"/>
      <c r="BG37" s="978" t="str">
        <f>IF($F$11="","",IF($BF37="","",HLOOKUP($F$11,別紙mast!$D$4:$K$7,4,FALSE)))</f>
        <v/>
      </c>
      <c r="BH37" s="979"/>
      <c r="BI37" s="454" t="str">
        <f t="shared" si="0"/>
        <v/>
      </c>
      <c r="BJ37" s="619"/>
      <c r="BK37" s="457"/>
      <c r="BL37" s="457"/>
      <c r="BM37" s="599"/>
      <c r="BN37" s="456"/>
      <c r="BO37" s="457"/>
      <c r="BP37" s="457"/>
      <c r="BQ37" s="610"/>
      <c r="BR37" s="605"/>
      <c r="BS37" s="458"/>
      <c r="BT37" s="613"/>
      <c r="BU37" s="461"/>
      <c r="BV37" s="568"/>
      <c r="BW37" s="404"/>
      <c r="BX37" s="402"/>
      <c r="BY37" s="570" t="str">
        <f t="shared" si="1"/>
        <v/>
      </c>
      <c r="BZ37" s="565" t="str">
        <f t="shared" si="2"/>
        <v/>
      </c>
      <c r="CA37" s="565" t="str">
        <f t="shared" si="3"/>
        <v/>
      </c>
      <c r="CB37" s="565" t="str">
        <f t="shared" si="12"/>
        <v/>
      </c>
      <c r="CC37" s="577" t="str">
        <f t="shared" si="13"/>
        <v/>
      </c>
      <c r="CD37" s="577" t="str">
        <f t="shared" si="4"/>
        <v/>
      </c>
      <c r="CE37" s="577" t="str">
        <f t="shared" si="5"/>
        <v/>
      </c>
      <c r="CF37" s="577" t="str">
        <f t="shared" si="6"/>
        <v/>
      </c>
      <c r="CG37" s="591" t="str">
        <f t="shared" si="7"/>
        <v/>
      </c>
      <c r="CH37" s="591" t="str">
        <f t="shared" si="8"/>
        <v/>
      </c>
      <c r="CI37" s="591" t="str">
        <f t="shared" si="19"/>
        <v/>
      </c>
      <c r="CJ37" s="565" t="str">
        <f t="shared" si="9"/>
        <v/>
      </c>
      <c r="CK37" s="565" t="str">
        <f t="shared" si="14"/>
        <v/>
      </c>
      <c r="CL37" s="577" t="str">
        <f t="shared" si="15"/>
        <v/>
      </c>
      <c r="CM37" s="577" t="str">
        <f t="shared" si="16"/>
        <v/>
      </c>
      <c r="CN37" s="592" t="str">
        <f t="shared" si="17"/>
        <v/>
      </c>
      <c r="CO37" s="402"/>
      <c r="CP37" s="402"/>
      <c r="CQ37" s="402"/>
      <c r="CR37" s="402"/>
      <c r="CS37" s="402"/>
      <c r="CT37" s="402"/>
      <c r="CU37" s="412"/>
      <c r="CV37" s="402"/>
      <c r="CW37" s="402"/>
      <c r="CX37" s="402"/>
      <c r="CY37" s="402"/>
      <c r="CZ37" s="402"/>
      <c r="DA37" s="402"/>
      <c r="DB37" s="412"/>
    </row>
    <row r="38" spans="2:106" ht="15.95" customHeight="1" x14ac:dyDescent="0.15">
      <c r="B38" s="468">
        <v>8</v>
      </c>
      <c r="C38" s="994"/>
      <c r="D38" s="995"/>
      <c r="E38" s="995"/>
      <c r="F38" s="996"/>
      <c r="G38" s="997"/>
      <c r="H38" s="997"/>
      <c r="I38" s="998"/>
      <c r="J38" s="999"/>
      <c r="K38" s="1004"/>
      <c r="L38" s="1004"/>
      <c r="M38" s="1004"/>
      <c r="N38" s="1004"/>
      <c r="O38" s="1004"/>
      <c r="P38" s="434" t="s">
        <v>28</v>
      </c>
      <c r="Q38" s="434" t="s">
        <v>28</v>
      </c>
      <c r="R38" s="434" t="s">
        <v>28</v>
      </c>
      <c r="S38" s="251" t="s">
        <v>28</v>
      </c>
      <c r="T38" s="1005"/>
      <c r="U38" s="1006"/>
      <c r="V38" s="1007"/>
      <c r="W38" s="181" t="s">
        <v>28</v>
      </c>
      <c r="X38" s="434" t="s">
        <v>28</v>
      </c>
      <c r="Y38" s="434" t="s">
        <v>28</v>
      </c>
      <c r="Z38" s="251" t="s">
        <v>28</v>
      </c>
      <c r="AA38" s="1005"/>
      <c r="AB38" s="1006"/>
      <c r="AC38" s="1006"/>
      <c r="AD38" s="181" t="s">
        <v>28</v>
      </c>
      <c r="AE38" s="183" t="s">
        <v>28</v>
      </c>
      <c r="AF38" s="183" t="s">
        <v>28</v>
      </c>
      <c r="AG38" s="183" t="s">
        <v>28</v>
      </c>
      <c r="AH38" s="251" t="s">
        <v>28</v>
      </c>
      <c r="AI38" s="484"/>
      <c r="AJ38" s="251" t="s">
        <v>28</v>
      </c>
      <c r="AK38" s="486"/>
      <c r="AL38" s="181" t="s">
        <v>28</v>
      </c>
      <c r="AM38" s="251" t="s">
        <v>28</v>
      </c>
      <c r="AN38" s="181" t="s">
        <v>28</v>
      </c>
      <c r="AO38" s="183" t="s">
        <v>28</v>
      </c>
      <c r="AP38" s="183" t="s">
        <v>28</v>
      </c>
      <c r="AQ38" s="183" t="s">
        <v>28</v>
      </c>
      <c r="AR38" s="535" t="str">
        <f t="shared" si="18"/>
        <v>□</v>
      </c>
      <c r="AS38" s="181" t="s">
        <v>28</v>
      </c>
      <c r="AT38" s="183" t="s">
        <v>28</v>
      </c>
      <c r="AU38" s="446" t="s">
        <v>28</v>
      </c>
      <c r="AV38" s="452" t="s">
        <v>28</v>
      </c>
      <c r="AW38" s="251" t="s">
        <v>28</v>
      </c>
      <c r="AX38" s="251" t="s">
        <v>28</v>
      </c>
      <c r="AY38" s="446" t="s">
        <v>28</v>
      </c>
      <c r="AZ38" s="437"/>
      <c r="BA38" s="976" t="str">
        <f>IF($F$11="","",IF($AZ38="","",HLOOKUP($F$11,別紙mast!$D$4:$K$7,3,FALSE)))</f>
        <v/>
      </c>
      <c r="BB38" s="977"/>
      <c r="BC38" s="537" t="str">
        <f t="shared" si="10"/>
        <v/>
      </c>
      <c r="BD38" s="538" t="str">
        <f>IF($F$11="","",IF($AZ38="","",HLOOKUP($F$11,別紙mast!$D$9:$K$11,3,FALSE)))</f>
        <v/>
      </c>
      <c r="BE38" s="537" t="str">
        <f t="shared" si="11"/>
        <v/>
      </c>
      <c r="BF38" s="413"/>
      <c r="BG38" s="978" t="str">
        <f>IF($F$11="","",IF($BF38="","",HLOOKUP($F$11,別紙mast!$D$4:$K$7,4,FALSE)))</f>
        <v/>
      </c>
      <c r="BH38" s="979"/>
      <c r="BI38" s="454" t="str">
        <f t="shared" si="0"/>
        <v/>
      </c>
      <c r="BJ38" s="619"/>
      <c r="BK38" s="457"/>
      <c r="BL38" s="457"/>
      <c r="BM38" s="599"/>
      <c r="BN38" s="456"/>
      <c r="BO38" s="457"/>
      <c r="BP38" s="457"/>
      <c r="BQ38" s="610"/>
      <c r="BR38" s="605"/>
      <c r="BS38" s="458"/>
      <c r="BT38" s="613"/>
      <c r="BU38" s="461"/>
      <c r="BV38" s="568"/>
      <c r="BW38" s="404"/>
      <c r="BX38" s="402"/>
      <c r="BY38" s="570" t="str">
        <f t="shared" si="1"/>
        <v/>
      </c>
      <c r="BZ38" s="565" t="str">
        <f t="shared" si="2"/>
        <v/>
      </c>
      <c r="CA38" s="565" t="str">
        <f t="shared" si="3"/>
        <v/>
      </c>
      <c r="CB38" s="565" t="str">
        <f t="shared" si="12"/>
        <v/>
      </c>
      <c r="CC38" s="577" t="str">
        <f t="shared" si="13"/>
        <v/>
      </c>
      <c r="CD38" s="577" t="str">
        <f t="shared" si="4"/>
        <v/>
      </c>
      <c r="CE38" s="577" t="str">
        <f t="shared" si="5"/>
        <v/>
      </c>
      <c r="CF38" s="577" t="str">
        <f t="shared" si="6"/>
        <v/>
      </c>
      <c r="CG38" s="591" t="str">
        <f t="shared" si="7"/>
        <v/>
      </c>
      <c r="CH38" s="591" t="str">
        <f t="shared" si="8"/>
        <v/>
      </c>
      <c r="CI38" s="591" t="str">
        <f t="shared" si="19"/>
        <v/>
      </c>
      <c r="CJ38" s="565" t="str">
        <f t="shared" si="9"/>
        <v/>
      </c>
      <c r="CK38" s="565" t="str">
        <f t="shared" si="14"/>
        <v/>
      </c>
      <c r="CL38" s="577" t="str">
        <f t="shared" si="15"/>
        <v/>
      </c>
      <c r="CM38" s="577" t="str">
        <f t="shared" si="16"/>
        <v/>
      </c>
      <c r="CN38" s="592" t="str">
        <f t="shared" si="17"/>
        <v/>
      </c>
      <c r="CO38" s="402"/>
      <c r="CP38" s="402"/>
      <c r="CQ38" s="402"/>
      <c r="CR38" s="402"/>
      <c r="CS38" s="402"/>
      <c r="CT38" s="402"/>
      <c r="CU38" s="412"/>
      <c r="CV38" s="402"/>
      <c r="CW38" s="402"/>
      <c r="CX38" s="402"/>
      <c r="CY38" s="402"/>
      <c r="CZ38" s="402"/>
      <c r="DA38" s="402"/>
      <c r="DB38" s="412"/>
    </row>
    <row r="39" spans="2:106" ht="15.95" customHeight="1" x14ac:dyDescent="0.15">
      <c r="B39" s="468">
        <v>9</v>
      </c>
      <c r="C39" s="994"/>
      <c r="D39" s="995"/>
      <c r="E39" s="995"/>
      <c r="F39" s="996"/>
      <c r="G39" s="997"/>
      <c r="H39" s="997"/>
      <c r="I39" s="998"/>
      <c r="J39" s="999"/>
      <c r="K39" s="1004"/>
      <c r="L39" s="1004"/>
      <c r="M39" s="1004"/>
      <c r="N39" s="1004"/>
      <c r="O39" s="1004"/>
      <c r="P39" s="434" t="s">
        <v>28</v>
      </c>
      <c r="Q39" s="434" t="s">
        <v>28</v>
      </c>
      <c r="R39" s="434" t="s">
        <v>28</v>
      </c>
      <c r="S39" s="251" t="s">
        <v>28</v>
      </c>
      <c r="T39" s="1005"/>
      <c r="U39" s="1006"/>
      <c r="V39" s="1007"/>
      <c r="W39" s="181" t="s">
        <v>28</v>
      </c>
      <c r="X39" s="434" t="s">
        <v>28</v>
      </c>
      <c r="Y39" s="434" t="s">
        <v>28</v>
      </c>
      <c r="Z39" s="251" t="s">
        <v>28</v>
      </c>
      <c r="AA39" s="1005"/>
      <c r="AB39" s="1006"/>
      <c r="AC39" s="1006"/>
      <c r="AD39" s="181" t="s">
        <v>28</v>
      </c>
      <c r="AE39" s="183" t="s">
        <v>28</v>
      </c>
      <c r="AF39" s="183" t="s">
        <v>28</v>
      </c>
      <c r="AG39" s="183" t="s">
        <v>28</v>
      </c>
      <c r="AH39" s="251" t="s">
        <v>28</v>
      </c>
      <c r="AI39" s="484"/>
      <c r="AJ39" s="251" t="s">
        <v>28</v>
      </c>
      <c r="AK39" s="486"/>
      <c r="AL39" s="181" t="s">
        <v>28</v>
      </c>
      <c r="AM39" s="251" t="s">
        <v>28</v>
      </c>
      <c r="AN39" s="181" t="s">
        <v>28</v>
      </c>
      <c r="AO39" s="183" t="s">
        <v>28</v>
      </c>
      <c r="AP39" s="183" t="s">
        <v>28</v>
      </c>
      <c r="AQ39" s="183" t="s">
        <v>28</v>
      </c>
      <c r="AR39" s="535" t="str">
        <f t="shared" si="18"/>
        <v>□</v>
      </c>
      <c r="AS39" s="181" t="s">
        <v>28</v>
      </c>
      <c r="AT39" s="183" t="s">
        <v>28</v>
      </c>
      <c r="AU39" s="446" t="s">
        <v>28</v>
      </c>
      <c r="AV39" s="452" t="s">
        <v>28</v>
      </c>
      <c r="AW39" s="251" t="s">
        <v>28</v>
      </c>
      <c r="AX39" s="251" t="s">
        <v>28</v>
      </c>
      <c r="AY39" s="446" t="s">
        <v>28</v>
      </c>
      <c r="AZ39" s="437"/>
      <c r="BA39" s="976" t="str">
        <f>IF($F$11="","",IF($AZ39="","",HLOOKUP($F$11,別紙mast!$D$4:$K$7,3,FALSE)))</f>
        <v/>
      </c>
      <c r="BB39" s="977"/>
      <c r="BC39" s="537" t="str">
        <f t="shared" si="10"/>
        <v/>
      </c>
      <c r="BD39" s="538" t="str">
        <f>IF($F$11="","",IF($AZ39="","",HLOOKUP($F$11,別紙mast!$D$9:$K$11,3,FALSE)))</f>
        <v/>
      </c>
      <c r="BE39" s="537" t="str">
        <f t="shared" si="11"/>
        <v/>
      </c>
      <c r="BF39" s="413"/>
      <c r="BG39" s="978" t="str">
        <f>IF($F$11="","",IF($BF39="","",HLOOKUP($F$11,別紙mast!$D$4:$K$7,4,FALSE)))</f>
        <v/>
      </c>
      <c r="BH39" s="979"/>
      <c r="BI39" s="454" t="str">
        <f t="shared" si="0"/>
        <v/>
      </c>
      <c r="BJ39" s="620"/>
      <c r="BK39" s="459"/>
      <c r="BL39" s="459"/>
      <c r="BM39" s="600"/>
      <c r="BN39" s="461"/>
      <c r="BO39" s="459"/>
      <c r="BP39" s="459"/>
      <c r="BQ39" s="460"/>
      <c r="BR39" s="605"/>
      <c r="BS39" s="458"/>
      <c r="BT39" s="613"/>
      <c r="BU39" s="461"/>
      <c r="BV39" s="568"/>
      <c r="BW39" s="404"/>
      <c r="BX39" s="402"/>
      <c r="BY39" s="570" t="str">
        <f t="shared" si="1"/>
        <v/>
      </c>
      <c r="BZ39" s="565" t="str">
        <f t="shared" si="2"/>
        <v/>
      </c>
      <c r="CA39" s="565" t="str">
        <f t="shared" si="3"/>
        <v/>
      </c>
      <c r="CB39" s="565" t="str">
        <f t="shared" si="12"/>
        <v/>
      </c>
      <c r="CC39" s="577" t="str">
        <f t="shared" si="13"/>
        <v/>
      </c>
      <c r="CD39" s="577" t="str">
        <f t="shared" si="4"/>
        <v/>
      </c>
      <c r="CE39" s="577" t="str">
        <f t="shared" si="5"/>
        <v/>
      </c>
      <c r="CF39" s="577" t="str">
        <f t="shared" si="6"/>
        <v/>
      </c>
      <c r="CG39" s="591" t="str">
        <f t="shared" si="7"/>
        <v/>
      </c>
      <c r="CH39" s="591" t="str">
        <f t="shared" si="8"/>
        <v/>
      </c>
      <c r="CI39" s="591" t="str">
        <f t="shared" si="19"/>
        <v/>
      </c>
      <c r="CJ39" s="565" t="str">
        <f t="shared" si="9"/>
        <v/>
      </c>
      <c r="CK39" s="565" t="str">
        <f t="shared" si="14"/>
        <v/>
      </c>
      <c r="CL39" s="577" t="str">
        <f t="shared" si="15"/>
        <v/>
      </c>
      <c r="CM39" s="577" t="str">
        <f t="shared" si="16"/>
        <v/>
      </c>
      <c r="CN39" s="592" t="str">
        <f t="shared" si="17"/>
        <v/>
      </c>
      <c r="CO39" s="402"/>
      <c r="CP39" s="402"/>
      <c r="CQ39" s="402"/>
      <c r="CR39" s="402"/>
      <c r="CS39" s="402"/>
      <c r="CT39" s="402"/>
      <c r="CU39" s="412"/>
      <c r="CV39" s="402"/>
      <c r="CW39" s="402"/>
      <c r="CX39" s="402"/>
      <c r="CY39" s="402"/>
      <c r="CZ39" s="402"/>
      <c r="DA39" s="402"/>
      <c r="DB39" s="412"/>
    </row>
    <row r="40" spans="2:106" ht="15.95" customHeight="1" x14ac:dyDescent="0.15">
      <c r="B40" s="468">
        <v>10</v>
      </c>
      <c r="C40" s="994"/>
      <c r="D40" s="995"/>
      <c r="E40" s="995"/>
      <c r="F40" s="996"/>
      <c r="G40" s="997"/>
      <c r="H40" s="997"/>
      <c r="I40" s="998"/>
      <c r="J40" s="999"/>
      <c r="K40" s="1004"/>
      <c r="L40" s="1004"/>
      <c r="M40" s="1004"/>
      <c r="N40" s="1004"/>
      <c r="O40" s="1004"/>
      <c r="P40" s="434" t="s">
        <v>28</v>
      </c>
      <c r="Q40" s="434" t="s">
        <v>28</v>
      </c>
      <c r="R40" s="434" t="s">
        <v>28</v>
      </c>
      <c r="S40" s="251" t="s">
        <v>28</v>
      </c>
      <c r="T40" s="1005"/>
      <c r="U40" s="1006"/>
      <c r="V40" s="1007"/>
      <c r="W40" s="181" t="s">
        <v>28</v>
      </c>
      <c r="X40" s="434" t="s">
        <v>28</v>
      </c>
      <c r="Y40" s="434" t="s">
        <v>28</v>
      </c>
      <c r="Z40" s="251" t="s">
        <v>28</v>
      </c>
      <c r="AA40" s="1005"/>
      <c r="AB40" s="1006"/>
      <c r="AC40" s="1006"/>
      <c r="AD40" s="181" t="s">
        <v>28</v>
      </c>
      <c r="AE40" s="183" t="s">
        <v>28</v>
      </c>
      <c r="AF40" s="183" t="s">
        <v>28</v>
      </c>
      <c r="AG40" s="183" t="s">
        <v>28</v>
      </c>
      <c r="AH40" s="251" t="s">
        <v>28</v>
      </c>
      <c r="AI40" s="484"/>
      <c r="AJ40" s="251" t="s">
        <v>30</v>
      </c>
      <c r="AK40" s="486"/>
      <c r="AL40" s="181" t="s">
        <v>28</v>
      </c>
      <c r="AM40" s="251" t="s">
        <v>28</v>
      </c>
      <c r="AN40" s="181" t="s">
        <v>28</v>
      </c>
      <c r="AO40" s="183" t="s">
        <v>28</v>
      </c>
      <c r="AP40" s="183" t="s">
        <v>28</v>
      </c>
      <c r="AQ40" s="183" t="s">
        <v>28</v>
      </c>
      <c r="AR40" s="535" t="str">
        <f t="shared" si="18"/>
        <v>□</v>
      </c>
      <c r="AS40" s="181" t="s">
        <v>28</v>
      </c>
      <c r="AT40" s="183" t="s">
        <v>28</v>
      </c>
      <c r="AU40" s="446" t="s">
        <v>28</v>
      </c>
      <c r="AV40" s="452" t="s">
        <v>28</v>
      </c>
      <c r="AW40" s="251" t="s">
        <v>28</v>
      </c>
      <c r="AX40" s="251" t="s">
        <v>28</v>
      </c>
      <c r="AY40" s="446" t="s">
        <v>28</v>
      </c>
      <c r="AZ40" s="437"/>
      <c r="BA40" s="976" t="str">
        <f>IF($F$11="","",IF($AZ40="","",HLOOKUP($F$11,別紙mast!$D$4:$K$7,3,FALSE)))</f>
        <v/>
      </c>
      <c r="BB40" s="977"/>
      <c r="BC40" s="537" t="str">
        <f t="shared" si="10"/>
        <v/>
      </c>
      <c r="BD40" s="538" t="str">
        <f>IF($F$11="","",IF($AZ40="","",HLOOKUP($F$11,別紙mast!$D$9:$K$11,3,FALSE)))</f>
        <v/>
      </c>
      <c r="BE40" s="537" t="str">
        <f t="shared" si="11"/>
        <v/>
      </c>
      <c r="BF40" s="413"/>
      <c r="BG40" s="978" t="str">
        <f>IF($F$11="","",IF($BF40="","",HLOOKUP($F$11,別紙mast!$D$4:$K$7,4,FALSE)))</f>
        <v/>
      </c>
      <c r="BH40" s="979"/>
      <c r="BI40" s="454" t="str">
        <f t="shared" si="0"/>
        <v/>
      </c>
      <c r="BJ40" s="620"/>
      <c r="BK40" s="459"/>
      <c r="BL40" s="459"/>
      <c r="BM40" s="600"/>
      <c r="BN40" s="461"/>
      <c r="BO40" s="459"/>
      <c r="BP40" s="459"/>
      <c r="BQ40" s="460"/>
      <c r="BR40" s="605"/>
      <c r="BS40" s="458"/>
      <c r="BT40" s="613"/>
      <c r="BU40" s="461"/>
      <c r="BV40" s="568"/>
      <c r="BW40" s="404"/>
      <c r="BX40" s="402"/>
      <c r="BY40" s="570" t="str">
        <f t="shared" si="1"/>
        <v/>
      </c>
      <c r="BZ40" s="565" t="str">
        <f t="shared" si="2"/>
        <v/>
      </c>
      <c r="CA40" s="565" t="str">
        <f t="shared" si="3"/>
        <v/>
      </c>
      <c r="CB40" s="565" t="str">
        <f t="shared" si="12"/>
        <v/>
      </c>
      <c r="CC40" s="577" t="str">
        <f t="shared" si="13"/>
        <v/>
      </c>
      <c r="CD40" s="577" t="str">
        <f t="shared" si="4"/>
        <v/>
      </c>
      <c r="CE40" s="577" t="str">
        <f t="shared" si="5"/>
        <v/>
      </c>
      <c r="CF40" s="577" t="str">
        <f t="shared" si="6"/>
        <v/>
      </c>
      <c r="CG40" s="591" t="str">
        <f t="shared" si="7"/>
        <v/>
      </c>
      <c r="CH40" s="591" t="str">
        <f t="shared" si="8"/>
        <v/>
      </c>
      <c r="CI40" s="591" t="str">
        <f t="shared" si="19"/>
        <v/>
      </c>
      <c r="CJ40" s="565" t="str">
        <f t="shared" si="9"/>
        <v/>
      </c>
      <c r="CK40" s="565" t="str">
        <f t="shared" si="14"/>
        <v/>
      </c>
      <c r="CL40" s="577" t="str">
        <f t="shared" si="15"/>
        <v/>
      </c>
      <c r="CM40" s="577" t="str">
        <f t="shared" si="16"/>
        <v/>
      </c>
      <c r="CN40" s="592" t="str">
        <f t="shared" si="17"/>
        <v/>
      </c>
      <c r="CO40" s="402"/>
      <c r="CP40" s="402"/>
      <c r="CQ40" s="402"/>
      <c r="CR40" s="402"/>
      <c r="CS40" s="402"/>
      <c r="CT40" s="402"/>
      <c r="CU40" s="412"/>
      <c r="CV40" s="402"/>
      <c r="CW40" s="402"/>
      <c r="CX40" s="402"/>
      <c r="CY40" s="402"/>
      <c r="CZ40" s="402"/>
      <c r="DA40" s="402"/>
      <c r="DB40" s="412"/>
    </row>
    <row r="41" spans="2:106" ht="15.95" customHeight="1" x14ac:dyDescent="0.15">
      <c r="B41" s="468">
        <v>11</v>
      </c>
      <c r="C41" s="994"/>
      <c r="D41" s="995"/>
      <c r="E41" s="995"/>
      <c r="F41" s="996"/>
      <c r="G41" s="997"/>
      <c r="H41" s="997"/>
      <c r="I41" s="998"/>
      <c r="J41" s="999"/>
      <c r="K41" s="1004"/>
      <c r="L41" s="1004"/>
      <c r="M41" s="1004"/>
      <c r="N41" s="1004"/>
      <c r="O41" s="1004"/>
      <c r="P41" s="434" t="s">
        <v>28</v>
      </c>
      <c r="Q41" s="434" t="s">
        <v>28</v>
      </c>
      <c r="R41" s="434" t="s">
        <v>28</v>
      </c>
      <c r="S41" s="251" t="s">
        <v>28</v>
      </c>
      <c r="T41" s="1005"/>
      <c r="U41" s="1006"/>
      <c r="V41" s="1007"/>
      <c r="W41" s="181" t="s">
        <v>28</v>
      </c>
      <c r="X41" s="434" t="s">
        <v>28</v>
      </c>
      <c r="Y41" s="434" t="s">
        <v>28</v>
      </c>
      <c r="Z41" s="251" t="s">
        <v>28</v>
      </c>
      <c r="AA41" s="1005"/>
      <c r="AB41" s="1006"/>
      <c r="AC41" s="1006"/>
      <c r="AD41" s="181" t="s">
        <v>28</v>
      </c>
      <c r="AE41" s="183" t="s">
        <v>28</v>
      </c>
      <c r="AF41" s="183" t="s">
        <v>28</v>
      </c>
      <c r="AG41" s="183" t="s">
        <v>28</v>
      </c>
      <c r="AH41" s="251" t="s">
        <v>28</v>
      </c>
      <c r="AI41" s="484"/>
      <c r="AJ41" s="251" t="s">
        <v>28</v>
      </c>
      <c r="AK41" s="486"/>
      <c r="AL41" s="181" t="s">
        <v>28</v>
      </c>
      <c r="AM41" s="251" t="s">
        <v>28</v>
      </c>
      <c r="AN41" s="181" t="s">
        <v>28</v>
      </c>
      <c r="AO41" s="183" t="s">
        <v>28</v>
      </c>
      <c r="AP41" s="183" t="s">
        <v>28</v>
      </c>
      <c r="AQ41" s="183" t="s">
        <v>28</v>
      </c>
      <c r="AR41" s="535" t="str">
        <f t="shared" si="18"/>
        <v>□</v>
      </c>
      <c r="AS41" s="181" t="s">
        <v>28</v>
      </c>
      <c r="AT41" s="183" t="s">
        <v>28</v>
      </c>
      <c r="AU41" s="446" t="s">
        <v>28</v>
      </c>
      <c r="AV41" s="452" t="s">
        <v>28</v>
      </c>
      <c r="AW41" s="251" t="s">
        <v>28</v>
      </c>
      <c r="AX41" s="251" t="s">
        <v>28</v>
      </c>
      <c r="AY41" s="446" t="s">
        <v>28</v>
      </c>
      <c r="AZ41" s="437"/>
      <c r="BA41" s="976" t="str">
        <f>IF($F$11="","",IF($AZ41="","",HLOOKUP($F$11,別紙mast!$D$4:$K$7,3,FALSE)))</f>
        <v/>
      </c>
      <c r="BB41" s="977"/>
      <c r="BC41" s="537" t="str">
        <f t="shared" si="10"/>
        <v/>
      </c>
      <c r="BD41" s="538" t="str">
        <f>IF($F$11="","",IF($AZ41="","",HLOOKUP($F$11,別紙mast!$D$9:$K$11,3,FALSE)))</f>
        <v/>
      </c>
      <c r="BE41" s="537" t="str">
        <f t="shared" si="11"/>
        <v/>
      </c>
      <c r="BF41" s="413"/>
      <c r="BG41" s="978" t="str">
        <f>IF($F$11="","",IF($BF41="","",HLOOKUP($F$11,別紙mast!$D$4:$K$7,4,FALSE)))</f>
        <v/>
      </c>
      <c r="BH41" s="979"/>
      <c r="BI41" s="454" t="str">
        <f t="shared" si="0"/>
        <v/>
      </c>
      <c r="BJ41" s="620"/>
      <c r="BK41" s="459"/>
      <c r="BL41" s="459"/>
      <c r="BM41" s="600"/>
      <c r="BN41" s="461"/>
      <c r="BO41" s="459"/>
      <c r="BP41" s="459"/>
      <c r="BQ41" s="460"/>
      <c r="BR41" s="605"/>
      <c r="BS41" s="458"/>
      <c r="BT41" s="613"/>
      <c r="BU41" s="461"/>
      <c r="BV41" s="568"/>
      <c r="BW41" s="404"/>
      <c r="BX41" s="402"/>
      <c r="BY41" s="570" t="str">
        <f t="shared" si="1"/>
        <v/>
      </c>
      <c r="BZ41" s="565" t="str">
        <f t="shared" si="2"/>
        <v/>
      </c>
      <c r="CA41" s="565" t="str">
        <f t="shared" si="3"/>
        <v/>
      </c>
      <c r="CB41" s="565" t="str">
        <f t="shared" si="12"/>
        <v/>
      </c>
      <c r="CC41" s="577" t="str">
        <f t="shared" si="13"/>
        <v/>
      </c>
      <c r="CD41" s="577" t="str">
        <f t="shared" si="4"/>
        <v/>
      </c>
      <c r="CE41" s="577" t="str">
        <f t="shared" si="5"/>
        <v/>
      </c>
      <c r="CF41" s="577" t="str">
        <f t="shared" si="6"/>
        <v/>
      </c>
      <c r="CG41" s="591" t="str">
        <f t="shared" si="7"/>
        <v/>
      </c>
      <c r="CH41" s="591" t="str">
        <f t="shared" si="8"/>
        <v/>
      </c>
      <c r="CI41" s="591" t="str">
        <f t="shared" si="19"/>
        <v/>
      </c>
      <c r="CJ41" s="565" t="str">
        <f t="shared" si="9"/>
        <v/>
      </c>
      <c r="CK41" s="565" t="str">
        <f t="shared" si="14"/>
        <v/>
      </c>
      <c r="CL41" s="577" t="str">
        <f t="shared" si="15"/>
        <v/>
      </c>
      <c r="CM41" s="577" t="str">
        <f t="shared" si="16"/>
        <v/>
      </c>
      <c r="CN41" s="592" t="str">
        <f t="shared" si="17"/>
        <v/>
      </c>
      <c r="CO41" s="402"/>
      <c r="CP41" s="402"/>
      <c r="CQ41" s="402"/>
      <c r="CR41" s="402"/>
      <c r="CS41" s="402"/>
      <c r="CT41" s="402"/>
      <c r="CU41" s="412"/>
      <c r="CV41" s="402"/>
      <c r="CW41" s="402"/>
      <c r="CX41" s="402"/>
      <c r="CY41" s="402"/>
      <c r="CZ41" s="402"/>
      <c r="DA41" s="402"/>
      <c r="DB41" s="412"/>
    </row>
    <row r="42" spans="2:106" ht="15.95" customHeight="1" x14ac:dyDescent="0.15">
      <c r="B42" s="468">
        <v>12</v>
      </c>
      <c r="C42" s="994"/>
      <c r="D42" s="995"/>
      <c r="E42" s="995"/>
      <c r="F42" s="996"/>
      <c r="G42" s="997"/>
      <c r="H42" s="997"/>
      <c r="I42" s="998"/>
      <c r="J42" s="999"/>
      <c r="K42" s="1004"/>
      <c r="L42" s="1004"/>
      <c r="M42" s="1004"/>
      <c r="N42" s="1004"/>
      <c r="O42" s="1004"/>
      <c r="P42" s="434" t="s">
        <v>28</v>
      </c>
      <c r="Q42" s="434" t="s">
        <v>28</v>
      </c>
      <c r="R42" s="434" t="s">
        <v>28</v>
      </c>
      <c r="S42" s="251" t="s">
        <v>28</v>
      </c>
      <c r="T42" s="1005"/>
      <c r="U42" s="1006"/>
      <c r="V42" s="1007"/>
      <c r="W42" s="181" t="s">
        <v>28</v>
      </c>
      <c r="X42" s="434" t="s">
        <v>28</v>
      </c>
      <c r="Y42" s="434" t="s">
        <v>28</v>
      </c>
      <c r="Z42" s="251" t="s">
        <v>28</v>
      </c>
      <c r="AA42" s="1005"/>
      <c r="AB42" s="1006"/>
      <c r="AC42" s="1006"/>
      <c r="AD42" s="181" t="s">
        <v>28</v>
      </c>
      <c r="AE42" s="183" t="s">
        <v>28</v>
      </c>
      <c r="AF42" s="183" t="s">
        <v>28</v>
      </c>
      <c r="AG42" s="183" t="s">
        <v>28</v>
      </c>
      <c r="AH42" s="251" t="s">
        <v>28</v>
      </c>
      <c r="AI42" s="484"/>
      <c r="AJ42" s="251" t="s">
        <v>28</v>
      </c>
      <c r="AK42" s="486"/>
      <c r="AL42" s="181" t="s">
        <v>28</v>
      </c>
      <c r="AM42" s="251" t="s">
        <v>28</v>
      </c>
      <c r="AN42" s="181" t="s">
        <v>28</v>
      </c>
      <c r="AO42" s="183" t="s">
        <v>28</v>
      </c>
      <c r="AP42" s="183" t="s">
        <v>28</v>
      </c>
      <c r="AQ42" s="183" t="s">
        <v>28</v>
      </c>
      <c r="AR42" s="535" t="str">
        <f t="shared" si="18"/>
        <v>□</v>
      </c>
      <c r="AS42" s="181" t="s">
        <v>28</v>
      </c>
      <c r="AT42" s="183" t="s">
        <v>28</v>
      </c>
      <c r="AU42" s="446" t="s">
        <v>28</v>
      </c>
      <c r="AV42" s="452" t="s">
        <v>28</v>
      </c>
      <c r="AW42" s="251" t="s">
        <v>28</v>
      </c>
      <c r="AX42" s="251" t="s">
        <v>28</v>
      </c>
      <c r="AY42" s="446" t="s">
        <v>28</v>
      </c>
      <c r="AZ42" s="437"/>
      <c r="BA42" s="976" t="str">
        <f>IF($F$11="","",IF($AZ42="","",HLOOKUP($F$11,別紙mast!$D$4:$K$7,3,FALSE)))</f>
        <v/>
      </c>
      <c r="BB42" s="977"/>
      <c r="BC42" s="537" t="str">
        <f t="shared" si="10"/>
        <v/>
      </c>
      <c r="BD42" s="538" t="str">
        <f>IF($F$11="","",IF($AZ42="","",HLOOKUP($F$11,別紙mast!$D$9:$K$11,3,FALSE)))</f>
        <v/>
      </c>
      <c r="BE42" s="537" t="str">
        <f t="shared" si="11"/>
        <v/>
      </c>
      <c r="BF42" s="413"/>
      <c r="BG42" s="978" t="str">
        <f>IF($F$11="","",IF($BF42="","",HLOOKUP($F$11,別紙mast!$D$4:$K$7,4,FALSE)))</f>
        <v/>
      </c>
      <c r="BH42" s="979"/>
      <c r="BI42" s="454" t="str">
        <f t="shared" si="0"/>
        <v/>
      </c>
      <c r="BJ42" s="620"/>
      <c r="BK42" s="459"/>
      <c r="BL42" s="459"/>
      <c r="BM42" s="600"/>
      <c r="BN42" s="461"/>
      <c r="BO42" s="459"/>
      <c r="BP42" s="459"/>
      <c r="BQ42" s="460"/>
      <c r="BR42" s="605"/>
      <c r="BS42" s="458"/>
      <c r="BT42" s="613"/>
      <c r="BU42" s="461"/>
      <c r="BV42" s="568"/>
      <c r="BW42" s="404"/>
      <c r="BX42" s="402"/>
      <c r="BY42" s="570" t="str">
        <f t="shared" si="1"/>
        <v/>
      </c>
      <c r="BZ42" s="565" t="str">
        <f t="shared" si="2"/>
        <v/>
      </c>
      <c r="CA42" s="565" t="str">
        <f t="shared" si="3"/>
        <v/>
      </c>
      <c r="CB42" s="565" t="str">
        <f t="shared" si="12"/>
        <v/>
      </c>
      <c r="CC42" s="577" t="str">
        <f t="shared" si="13"/>
        <v/>
      </c>
      <c r="CD42" s="577" t="str">
        <f t="shared" si="4"/>
        <v/>
      </c>
      <c r="CE42" s="577" t="str">
        <f t="shared" si="5"/>
        <v/>
      </c>
      <c r="CF42" s="577" t="str">
        <f t="shared" si="6"/>
        <v/>
      </c>
      <c r="CG42" s="591" t="str">
        <f t="shared" si="7"/>
        <v/>
      </c>
      <c r="CH42" s="591" t="str">
        <f t="shared" si="8"/>
        <v/>
      </c>
      <c r="CI42" s="591" t="str">
        <f t="shared" si="19"/>
        <v/>
      </c>
      <c r="CJ42" s="565" t="str">
        <f t="shared" si="9"/>
        <v/>
      </c>
      <c r="CK42" s="565" t="str">
        <f t="shared" si="14"/>
        <v/>
      </c>
      <c r="CL42" s="577" t="str">
        <f t="shared" si="15"/>
        <v/>
      </c>
      <c r="CM42" s="577" t="str">
        <f t="shared" si="16"/>
        <v/>
      </c>
      <c r="CN42" s="592" t="str">
        <f t="shared" si="17"/>
        <v/>
      </c>
      <c r="CO42" s="402"/>
      <c r="CP42" s="402"/>
      <c r="CQ42" s="402"/>
      <c r="CR42" s="402"/>
      <c r="CS42" s="402"/>
      <c r="CT42" s="402"/>
      <c r="CU42" s="412"/>
      <c r="CV42" s="402"/>
      <c r="CW42" s="402"/>
      <c r="CX42" s="402"/>
      <c r="CY42" s="402"/>
      <c r="CZ42" s="402"/>
      <c r="DA42" s="402"/>
      <c r="DB42" s="412"/>
    </row>
    <row r="43" spans="2:106" ht="15.95" customHeight="1" x14ac:dyDescent="0.15">
      <c r="B43" s="468">
        <v>13</v>
      </c>
      <c r="C43" s="994"/>
      <c r="D43" s="995"/>
      <c r="E43" s="995"/>
      <c r="F43" s="996"/>
      <c r="G43" s="997"/>
      <c r="H43" s="997"/>
      <c r="I43" s="998"/>
      <c r="J43" s="999"/>
      <c r="K43" s="1004"/>
      <c r="L43" s="1004"/>
      <c r="M43" s="1004"/>
      <c r="N43" s="1004"/>
      <c r="O43" s="1004"/>
      <c r="P43" s="181" t="s">
        <v>28</v>
      </c>
      <c r="Q43" s="434" t="s">
        <v>28</v>
      </c>
      <c r="R43" s="434" t="s">
        <v>28</v>
      </c>
      <c r="S43" s="251" t="s">
        <v>28</v>
      </c>
      <c r="T43" s="1005"/>
      <c r="U43" s="1006"/>
      <c r="V43" s="1007"/>
      <c r="W43" s="181" t="s">
        <v>28</v>
      </c>
      <c r="X43" s="434" t="s">
        <v>28</v>
      </c>
      <c r="Y43" s="434" t="s">
        <v>28</v>
      </c>
      <c r="Z43" s="251" t="s">
        <v>28</v>
      </c>
      <c r="AA43" s="1005"/>
      <c r="AB43" s="1006"/>
      <c r="AC43" s="1006"/>
      <c r="AD43" s="181" t="s">
        <v>28</v>
      </c>
      <c r="AE43" s="183" t="s">
        <v>28</v>
      </c>
      <c r="AF43" s="183" t="s">
        <v>28</v>
      </c>
      <c r="AG43" s="183" t="s">
        <v>28</v>
      </c>
      <c r="AH43" s="251" t="s">
        <v>28</v>
      </c>
      <c r="AI43" s="484"/>
      <c r="AJ43" s="251" t="s">
        <v>28</v>
      </c>
      <c r="AK43" s="486"/>
      <c r="AL43" s="181" t="s">
        <v>28</v>
      </c>
      <c r="AM43" s="251" t="s">
        <v>28</v>
      </c>
      <c r="AN43" s="181" t="s">
        <v>28</v>
      </c>
      <c r="AO43" s="183" t="s">
        <v>28</v>
      </c>
      <c r="AP43" s="183" t="s">
        <v>28</v>
      </c>
      <c r="AQ43" s="183" t="s">
        <v>28</v>
      </c>
      <c r="AR43" s="535" t="str">
        <f t="shared" si="18"/>
        <v>□</v>
      </c>
      <c r="AS43" s="181" t="s">
        <v>28</v>
      </c>
      <c r="AT43" s="183" t="s">
        <v>28</v>
      </c>
      <c r="AU43" s="446" t="s">
        <v>28</v>
      </c>
      <c r="AV43" s="452" t="s">
        <v>28</v>
      </c>
      <c r="AW43" s="251" t="s">
        <v>28</v>
      </c>
      <c r="AX43" s="251" t="s">
        <v>28</v>
      </c>
      <c r="AY43" s="446" t="s">
        <v>28</v>
      </c>
      <c r="AZ43" s="437"/>
      <c r="BA43" s="976" t="str">
        <f>IF($F$11="","",IF($AZ43="","",HLOOKUP($F$11,別紙mast!$D$4:$K$7,3,FALSE)))</f>
        <v/>
      </c>
      <c r="BB43" s="977"/>
      <c r="BC43" s="537" t="str">
        <f t="shared" si="10"/>
        <v/>
      </c>
      <c r="BD43" s="538" t="str">
        <f>IF($F$11="","",IF($AZ43="","",HLOOKUP($F$11,別紙mast!$D$9:$K$11,3,FALSE)))</f>
        <v/>
      </c>
      <c r="BE43" s="537" t="str">
        <f t="shared" si="11"/>
        <v/>
      </c>
      <c r="BF43" s="413"/>
      <c r="BG43" s="978" t="str">
        <f>IF($F$11="","",IF($BF43="","",HLOOKUP($F$11,別紙mast!$D$4:$K$7,4,FALSE)))</f>
        <v/>
      </c>
      <c r="BH43" s="979"/>
      <c r="BI43" s="454" t="str">
        <f t="shared" si="0"/>
        <v/>
      </c>
      <c r="BJ43" s="621"/>
      <c r="BK43" s="463"/>
      <c r="BL43" s="463"/>
      <c r="BM43" s="601"/>
      <c r="BN43" s="462"/>
      <c r="BO43" s="463"/>
      <c r="BP43" s="463"/>
      <c r="BQ43" s="611"/>
      <c r="BR43" s="606"/>
      <c r="BS43" s="464"/>
      <c r="BT43" s="614"/>
      <c r="BU43" s="461"/>
      <c r="BV43" s="568"/>
      <c r="BW43" s="404"/>
      <c r="BX43" s="402"/>
      <c r="BY43" s="570" t="str">
        <f t="shared" si="1"/>
        <v/>
      </c>
      <c r="BZ43" s="565" t="str">
        <f t="shared" si="2"/>
        <v/>
      </c>
      <c r="CA43" s="565" t="str">
        <f t="shared" si="3"/>
        <v/>
      </c>
      <c r="CB43" s="565" t="str">
        <f t="shared" si="12"/>
        <v/>
      </c>
      <c r="CC43" s="577" t="str">
        <f t="shared" si="13"/>
        <v/>
      </c>
      <c r="CD43" s="577" t="str">
        <f t="shared" si="4"/>
        <v/>
      </c>
      <c r="CE43" s="577" t="str">
        <f t="shared" si="5"/>
        <v/>
      </c>
      <c r="CF43" s="577" t="str">
        <f t="shared" si="6"/>
        <v/>
      </c>
      <c r="CG43" s="591" t="str">
        <f t="shared" si="7"/>
        <v/>
      </c>
      <c r="CH43" s="591" t="str">
        <f t="shared" si="8"/>
        <v/>
      </c>
      <c r="CI43" s="591" t="str">
        <f t="shared" si="19"/>
        <v/>
      </c>
      <c r="CJ43" s="565" t="str">
        <f t="shared" si="9"/>
        <v/>
      </c>
      <c r="CK43" s="565" t="str">
        <f t="shared" si="14"/>
        <v/>
      </c>
      <c r="CL43" s="577" t="str">
        <f t="shared" si="15"/>
        <v/>
      </c>
      <c r="CM43" s="577" t="str">
        <f t="shared" si="16"/>
        <v/>
      </c>
      <c r="CN43" s="592" t="str">
        <f t="shared" si="17"/>
        <v/>
      </c>
      <c r="CO43" s="402"/>
      <c r="CP43" s="402"/>
      <c r="CQ43" s="402"/>
      <c r="CR43" s="402"/>
      <c r="CS43" s="402"/>
      <c r="CT43" s="402"/>
      <c r="CU43" s="412"/>
      <c r="CV43" s="402"/>
      <c r="CW43" s="402"/>
      <c r="CX43" s="402"/>
      <c r="CY43" s="402"/>
      <c r="CZ43" s="402"/>
      <c r="DA43" s="402"/>
      <c r="DB43" s="412"/>
    </row>
    <row r="44" spans="2:106" ht="15.95" customHeight="1" x14ac:dyDescent="0.15">
      <c r="B44" s="468">
        <v>14</v>
      </c>
      <c r="C44" s="994"/>
      <c r="D44" s="995"/>
      <c r="E44" s="995"/>
      <c r="F44" s="996"/>
      <c r="G44" s="997"/>
      <c r="H44" s="997"/>
      <c r="I44" s="998"/>
      <c r="J44" s="999"/>
      <c r="K44" s="1004"/>
      <c r="L44" s="1004"/>
      <c r="M44" s="1004"/>
      <c r="N44" s="1004"/>
      <c r="O44" s="1004"/>
      <c r="P44" s="181" t="s">
        <v>28</v>
      </c>
      <c r="Q44" s="434" t="s">
        <v>28</v>
      </c>
      <c r="R44" s="434" t="s">
        <v>28</v>
      </c>
      <c r="S44" s="251" t="s">
        <v>28</v>
      </c>
      <c r="T44" s="1005"/>
      <c r="U44" s="1006"/>
      <c r="V44" s="1007"/>
      <c r="W44" s="181" t="s">
        <v>28</v>
      </c>
      <c r="X44" s="434" t="s">
        <v>28</v>
      </c>
      <c r="Y44" s="434" t="s">
        <v>28</v>
      </c>
      <c r="Z44" s="251" t="s">
        <v>28</v>
      </c>
      <c r="AA44" s="1005"/>
      <c r="AB44" s="1006"/>
      <c r="AC44" s="1006"/>
      <c r="AD44" s="181" t="s">
        <v>28</v>
      </c>
      <c r="AE44" s="183" t="s">
        <v>28</v>
      </c>
      <c r="AF44" s="183" t="s">
        <v>28</v>
      </c>
      <c r="AG44" s="183" t="s">
        <v>28</v>
      </c>
      <c r="AH44" s="251" t="s">
        <v>28</v>
      </c>
      <c r="AI44" s="484"/>
      <c r="AJ44" s="251" t="s">
        <v>28</v>
      </c>
      <c r="AK44" s="486"/>
      <c r="AL44" s="181" t="s">
        <v>28</v>
      </c>
      <c r="AM44" s="251" t="s">
        <v>28</v>
      </c>
      <c r="AN44" s="181" t="s">
        <v>28</v>
      </c>
      <c r="AO44" s="183" t="s">
        <v>28</v>
      </c>
      <c r="AP44" s="183" t="s">
        <v>28</v>
      </c>
      <c r="AQ44" s="183" t="s">
        <v>28</v>
      </c>
      <c r="AR44" s="535" t="str">
        <f t="shared" si="18"/>
        <v>□</v>
      </c>
      <c r="AS44" s="181" t="s">
        <v>28</v>
      </c>
      <c r="AT44" s="183" t="s">
        <v>28</v>
      </c>
      <c r="AU44" s="446" t="s">
        <v>28</v>
      </c>
      <c r="AV44" s="452" t="s">
        <v>28</v>
      </c>
      <c r="AW44" s="251" t="s">
        <v>28</v>
      </c>
      <c r="AX44" s="251" t="s">
        <v>28</v>
      </c>
      <c r="AY44" s="446" t="s">
        <v>28</v>
      </c>
      <c r="AZ44" s="437"/>
      <c r="BA44" s="976" t="str">
        <f>IF($F$11="","",IF($AZ44="","",HLOOKUP($F$11,別紙mast!$D$4:$K$7,3,FALSE)))</f>
        <v/>
      </c>
      <c r="BB44" s="977"/>
      <c r="BC44" s="537" t="str">
        <f t="shared" si="10"/>
        <v/>
      </c>
      <c r="BD44" s="538" t="str">
        <f>IF($F$11="","",IF($AZ44="","",HLOOKUP($F$11,別紙mast!$D$9:$K$11,3,FALSE)))</f>
        <v/>
      </c>
      <c r="BE44" s="537" t="str">
        <f t="shared" si="11"/>
        <v/>
      </c>
      <c r="BF44" s="413"/>
      <c r="BG44" s="978" t="str">
        <f>IF($F$11="","",IF($BF44="","",HLOOKUP($F$11,別紙mast!$D$4:$K$7,4,FALSE)))</f>
        <v/>
      </c>
      <c r="BH44" s="979"/>
      <c r="BI44" s="454" t="str">
        <f t="shared" si="0"/>
        <v/>
      </c>
      <c r="BJ44" s="621"/>
      <c r="BK44" s="463"/>
      <c r="BL44" s="463"/>
      <c r="BM44" s="601"/>
      <c r="BN44" s="462"/>
      <c r="BO44" s="463"/>
      <c r="BP44" s="463"/>
      <c r="BQ44" s="611"/>
      <c r="BR44" s="606"/>
      <c r="BS44" s="464"/>
      <c r="BT44" s="614"/>
      <c r="BU44" s="461"/>
      <c r="BV44" s="568"/>
      <c r="BW44" s="404"/>
      <c r="BX44" s="402"/>
      <c r="BY44" s="570" t="str">
        <f t="shared" si="1"/>
        <v/>
      </c>
      <c r="BZ44" s="565" t="str">
        <f t="shared" si="2"/>
        <v/>
      </c>
      <c r="CA44" s="565" t="str">
        <f t="shared" si="3"/>
        <v/>
      </c>
      <c r="CB44" s="565" t="str">
        <f t="shared" si="12"/>
        <v/>
      </c>
      <c r="CC44" s="577" t="str">
        <f t="shared" si="13"/>
        <v/>
      </c>
      <c r="CD44" s="577" t="str">
        <f t="shared" si="4"/>
        <v/>
      </c>
      <c r="CE44" s="577" t="str">
        <f t="shared" si="5"/>
        <v/>
      </c>
      <c r="CF44" s="577" t="str">
        <f t="shared" si="6"/>
        <v/>
      </c>
      <c r="CG44" s="591" t="str">
        <f t="shared" si="7"/>
        <v/>
      </c>
      <c r="CH44" s="591" t="str">
        <f t="shared" si="8"/>
        <v/>
      </c>
      <c r="CI44" s="591" t="str">
        <f t="shared" si="19"/>
        <v/>
      </c>
      <c r="CJ44" s="565" t="str">
        <f t="shared" si="9"/>
        <v/>
      </c>
      <c r="CK44" s="565" t="str">
        <f t="shared" si="14"/>
        <v/>
      </c>
      <c r="CL44" s="577" t="str">
        <f t="shared" si="15"/>
        <v/>
      </c>
      <c r="CM44" s="577" t="str">
        <f t="shared" si="16"/>
        <v/>
      </c>
      <c r="CN44" s="592" t="str">
        <f t="shared" si="17"/>
        <v/>
      </c>
      <c r="CO44" s="402"/>
      <c r="CP44" s="402"/>
      <c r="CQ44" s="402"/>
      <c r="CR44" s="402"/>
      <c r="CS44" s="402"/>
      <c r="CT44" s="402"/>
      <c r="CU44" s="412"/>
      <c r="CV44" s="402"/>
      <c r="CW44" s="402"/>
      <c r="CX44" s="402"/>
      <c r="CY44" s="402"/>
      <c r="CZ44" s="402"/>
      <c r="DA44" s="402"/>
      <c r="DB44" s="412"/>
    </row>
    <row r="45" spans="2:106" ht="15.95" customHeight="1" x14ac:dyDescent="0.15">
      <c r="B45" s="468">
        <v>15</v>
      </c>
      <c r="C45" s="994"/>
      <c r="D45" s="995"/>
      <c r="E45" s="995"/>
      <c r="F45" s="996"/>
      <c r="G45" s="997"/>
      <c r="H45" s="997"/>
      <c r="I45" s="998"/>
      <c r="J45" s="999"/>
      <c r="K45" s="1004"/>
      <c r="L45" s="1004"/>
      <c r="M45" s="1004"/>
      <c r="N45" s="1004"/>
      <c r="O45" s="1004"/>
      <c r="P45" s="181" t="s">
        <v>28</v>
      </c>
      <c r="Q45" s="434" t="s">
        <v>28</v>
      </c>
      <c r="R45" s="434" t="s">
        <v>28</v>
      </c>
      <c r="S45" s="251" t="s">
        <v>28</v>
      </c>
      <c r="T45" s="1005"/>
      <c r="U45" s="1006"/>
      <c r="V45" s="1007"/>
      <c r="W45" s="181" t="s">
        <v>28</v>
      </c>
      <c r="X45" s="434" t="s">
        <v>28</v>
      </c>
      <c r="Y45" s="434" t="s">
        <v>28</v>
      </c>
      <c r="Z45" s="251" t="s">
        <v>28</v>
      </c>
      <c r="AA45" s="1005"/>
      <c r="AB45" s="1006"/>
      <c r="AC45" s="1006"/>
      <c r="AD45" s="181" t="s">
        <v>28</v>
      </c>
      <c r="AE45" s="183" t="s">
        <v>28</v>
      </c>
      <c r="AF45" s="183" t="s">
        <v>28</v>
      </c>
      <c r="AG45" s="183" t="s">
        <v>28</v>
      </c>
      <c r="AH45" s="251" t="s">
        <v>28</v>
      </c>
      <c r="AI45" s="484"/>
      <c r="AJ45" s="251" t="s">
        <v>28</v>
      </c>
      <c r="AK45" s="486"/>
      <c r="AL45" s="181" t="s">
        <v>28</v>
      </c>
      <c r="AM45" s="251" t="s">
        <v>28</v>
      </c>
      <c r="AN45" s="181" t="s">
        <v>28</v>
      </c>
      <c r="AO45" s="183" t="s">
        <v>28</v>
      </c>
      <c r="AP45" s="183" t="s">
        <v>28</v>
      </c>
      <c r="AQ45" s="183" t="s">
        <v>28</v>
      </c>
      <c r="AR45" s="535" t="str">
        <f t="shared" si="18"/>
        <v>□</v>
      </c>
      <c r="AS45" s="181" t="s">
        <v>28</v>
      </c>
      <c r="AT45" s="183" t="s">
        <v>28</v>
      </c>
      <c r="AU45" s="446" t="s">
        <v>28</v>
      </c>
      <c r="AV45" s="452" t="s">
        <v>28</v>
      </c>
      <c r="AW45" s="251" t="s">
        <v>28</v>
      </c>
      <c r="AX45" s="251" t="s">
        <v>28</v>
      </c>
      <c r="AY45" s="446" t="s">
        <v>28</v>
      </c>
      <c r="AZ45" s="437"/>
      <c r="BA45" s="976" t="str">
        <f>IF($F$11="","",IF($AZ45="","",HLOOKUP($F$11,別紙mast!$D$4:$K$7,3,FALSE)))</f>
        <v/>
      </c>
      <c r="BB45" s="977"/>
      <c r="BC45" s="537" t="str">
        <f t="shared" si="10"/>
        <v/>
      </c>
      <c r="BD45" s="538" t="str">
        <f>IF($F$11="","",IF($AZ45="","",HLOOKUP($F$11,別紙mast!$D$9:$K$11,3,FALSE)))</f>
        <v/>
      </c>
      <c r="BE45" s="537" t="str">
        <f t="shared" si="11"/>
        <v/>
      </c>
      <c r="BF45" s="413"/>
      <c r="BG45" s="978" t="str">
        <f>IF($F$11="","",IF($BF45="","",HLOOKUP($F$11,別紙mast!$D$4:$K$7,4,FALSE)))</f>
        <v/>
      </c>
      <c r="BH45" s="979"/>
      <c r="BI45" s="454" t="str">
        <f t="shared" si="0"/>
        <v/>
      </c>
      <c r="BJ45" s="621"/>
      <c r="BK45" s="463"/>
      <c r="BL45" s="463"/>
      <c r="BM45" s="601"/>
      <c r="BN45" s="462"/>
      <c r="BO45" s="463"/>
      <c r="BP45" s="463"/>
      <c r="BQ45" s="611"/>
      <c r="BR45" s="606"/>
      <c r="BS45" s="464"/>
      <c r="BT45" s="614"/>
      <c r="BU45" s="461"/>
      <c r="BV45" s="568"/>
      <c r="BW45" s="404"/>
      <c r="BX45" s="402"/>
      <c r="BY45" s="570" t="str">
        <f t="shared" si="1"/>
        <v/>
      </c>
      <c r="BZ45" s="565" t="str">
        <f t="shared" si="2"/>
        <v/>
      </c>
      <c r="CA45" s="565" t="str">
        <f t="shared" si="3"/>
        <v/>
      </c>
      <c r="CB45" s="565" t="str">
        <f t="shared" si="12"/>
        <v/>
      </c>
      <c r="CC45" s="577" t="str">
        <f t="shared" si="13"/>
        <v/>
      </c>
      <c r="CD45" s="577" t="str">
        <f t="shared" si="4"/>
        <v/>
      </c>
      <c r="CE45" s="577" t="str">
        <f t="shared" si="5"/>
        <v/>
      </c>
      <c r="CF45" s="577" t="str">
        <f t="shared" si="6"/>
        <v/>
      </c>
      <c r="CG45" s="591" t="str">
        <f t="shared" si="7"/>
        <v/>
      </c>
      <c r="CH45" s="591" t="str">
        <f t="shared" si="8"/>
        <v/>
      </c>
      <c r="CI45" s="591" t="str">
        <f t="shared" si="19"/>
        <v/>
      </c>
      <c r="CJ45" s="565" t="str">
        <f t="shared" si="9"/>
        <v/>
      </c>
      <c r="CK45" s="565" t="str">
        <f t="shared" si="14"/>
        <v/>
      </c>
      <c r="CL45" s="577" t="str">
        <f t="shared" si="15"/>
        <v/>
      </c>
      <c r="CM45" s="577" t="str">
        <f t="shared" si="16"/>
        <v/>
      </c>
      <c r="CN45" s="592" t="str">
        <f t="shared" si="17"/>
        <v/>
      </c>
      <c r="CO45" s="402"/>
      <c r="CP45" s="402"/>
      <c r="CQ45" s="402"/>
      <c r="CR45" s="402"/>
      <c r="CS45" s="402"/>
      <c r="CT45" s="402"/>
      <c r="CU45" s="412"/>
      <c r="CV45" s="402"/>
      <c r="CW45" s="402"/>
      <c r="CX45" s="402"/>
      <c r="CY45" s="402"/>
      <c r="CZ45" s="402"/>
      <c r="DA45" s="402"/>
      <c r="DB45" s="412"/>
    </row>
    <row r="46" spans="2:106" ht="15.95" customHeight="1" x14ac:dyDescent="0.15">
      <c r="B46" s="468">
        <v>16</v>
      </c>
      <c r="C46" s="994"/>
      <c r="D46" s="995"/>
      <c r="E46" s="995"/>
      <c r="F46" s="996"/>
      <c r="G46" s="997"/>
      <c r="H46" s="997"/>
      <c r="I46" s="998"/>
      <c r="J46" s="999"/>
      <c r="K46" s="1004"/>
      <c r="L46" s="1004"/>
      <c r="M46" s="1004"/>
      <c r="N46" s="1004"/>
      <c r="O46" s="1004"/>
      <c r="P46" s="181" t="s">
        <v>28</v>
      </c>
      <c r="Q46" s="434" t="s">
        <v>28</v>
      </c>
      <c r="R46" s="434" t="s">
        <v>28</v>
      </c>
      <c r="S46" s="251" t="s">
        <v>28</v>
      </c>
      <c r="T46" s="1005"/>
      <c r="U46" s="1006"/>
      <c r="V46" s="1007"/>
      <c r="W46" s="181" t="s">
        <v>28</v>
      </c>
      <c r="X46" s="434" t="s">
        <v>28</v>
      </c>
      <c r="Y46" s="434" t="s">
        <v>28</v>
      </c>
      <c r="Z46" s="251" t="s">
        <v>28</v>
      </c>
      <c r="AA46" s="1005"/>
      <c r="AB46" s="1006"/>
      <c r="AC46" s="1006"/>
      <c r="AD46" s="181" t="s">
        <v>28</v>
      </c>
      <c r="AE46" s="183" t="s">
        <v>28</v>
      </c>
      <c r="AF46" s="183" t="s">
        <v>28</v>
      </c>
      <c r="AG46" s="183" t="s">
        <v>28</v>
      </c>
      <c r="AH46" s="251" t="s">
        <v>28</v>
      </c>
      <c r="AI46" s="484"/>
      <c r="AJ46" s="251" t="s">
        <v>28</v>
      </c>
      <c r="AK46" s="486"/>
      <c r="AL46" s="181" t="s">
        <v>28</v>
      </c>
      <c r="AM46" s="251" t="s">
        <v>28</v>
      </c>
      <c r="AN46" s="181" t="s">
        <v>28</v>
      </c>
      <c r="AO46" s="183" t="s">
        <v>28</v>
      </c>
      <c r="AP46" s="183" t="s">
        <v>28</v>
      </c>
      <c r="AQ46" s="183" t="s">
        <v>28</v>
      </c>
      <c r="AR46" s="535" t="str">
        <f t="shared" si="18"/>
        <v>□</v>
      </c>
      <c r="AS46" s="181" t="s">
        <v>28</v>
      </c>
      <c r="AT46" s="183" t="s">
        <v>28</v>
      </c>
      <c r="AU46" s="446" t="s">
        <v>28</v>
      </c>
      <c r="AV46" s="452" t="s">
        <v>28</v>
      </c>
      <c r="AW46" s="251" t="s">
        <v>28</v>
      </c>
      <c r="AX46" s="251" t="s">
        <v>28</v>
      </c>
      <c r="AY46" s="446" t="s">
        <v>28</v>
      </c>
      <c r="AZ46" s="437"/>
      <c r="BA46" s="976" t="str">
        <f>IF($F$11="","",IF($AZ46="","",HLOOKUP($F$11,別紙mast!$D$4:$K$7,3,FALSE)))</f>
        <v/>
      </c>
      <c r="BB46" s="977"/>
      <c r="BC46" s="537" t="str">
        <f t="shared" si="10"/>
        <v/>
      </c>
      <c r="BD46" s="538" t="str">
        <f>IF($F$11="","",IF($AZ46="","",HLOOKUP($F$11,別紙mast!$D$9:$K$11,3,FALSE)))</f>
        <v/>
      </c>
      <c r="BE46" s="537" t="str">
        <f t="shared" si="11"/>
        <v/>
      </c>
      <c r="BF46" s="413"/>
      <c r="BG46" s="978" t="str">
        <f>IF($F$11="","",IF($BF46="","",HLOOKUP($F$11,別紙mast!$D$4:$K$7,4,FALSE)))</f>
        <v/>
      </c>
      <c r="BH46" s="979"/>
      <c r="BI46" s="454" t="str">
        <f t="shared" si="0"/>
        <v/>
      </c>
      <c r="BJ46" s="621"/>
      <c r="BK46" s="463"/>
      <c r="BL46" s="463"/>
      <c r="BM46" s="601"/>
      <c r="BN46" s="462"/>
      <c r="BO46" s="463"/>
      <c r="BP46" s="463"/>
      <c r="BQ46" s="611"/>
      <c r="BR46" s="606"/>
      <c r="BS46" s="464"/>
      <c r="BT46" s="614"/>
      <c r="BU46" s="461"/>
      <c r="BV46" s="568"/>
      <c r="BW46" s="404"/>
      <c r="BX46" s="402"/>
      <c r="BY46" s="570" t="str">
        <f t="shared" si="1"/>
        <v/>
      </c>
      <c r="BZ46" s="565" t="str">
        <f t="shared" si="2"/>
        <v/>
      </c>
      <c r="CA46" s="565" t="str">
        <f t="shared" si="3"/>
        <v/>
      </c>
      <c r="CB46" s="565" t="str">
        <f t="shared" si="12"/>
        <v/>
      </c>
      <c r="CC46" s="577" t="str">
        <f t="shared" si="13"/>
        <v/>
      </c>
      <c r="CD46" s="577" t="str">
        <f t="shared" si="4"/>
        <v/>
      </c>
      <c r="CE46" s="577" t="str">
        <f t="shared" si="5"/>
        <v/>
      </c>
      <c r="CF46" s="577" t="str">
        <f t="shared" si="6"/>
        <v/>
      </c>
      <c r="CG46" s="591" t="str">
        <f t="shared" si="7"/>
        <v/>
      </c>
      <c r="CH46" s="591" t="str">
        <f t="shared" si="8"/>
        <v/>
      </c>
      <c r="CI46" s="591" t="str">
        <f t="shared" si="19"/>
        <v/>
      </c>
      <c r="CJ46" s="565" t="str">
        <f t="shared" si="9"/>
        <v/>
      </c>
      <c r="CK46" s="565" t="str">
        <f t="shared" si="14"/>
        <v/>
      </c>
      <c r="CL46" s="577" t="str">
        <f t="shared" si="15"/>
        <v/>
      </c>
      <c r="CM46" s="577" t="str">
        <f t="shared" si="16"/>
        <v/>
      </c>
      <c r="CN46" s="592" t="str">
        <f t="shared" si="17"/>
        <v/>
      </c>
      <c r="CO46" s="402"/>
      <c r="CP46" s="402"/>
      <c r="CQ46" s="402"/>
      <c r="CR46" s="402"/>
      <c r="CS46" s="402"/>
      <c r="CT46" s="402"/>
      <c r="CU46" s="412"/>
      <c r="CV46" s="402"/>
      <c r="CW46" s="402"/>
      <c r="CX46" s="402"/>
      <c r="CY46" s="402"/>
      <c r="CZ46" s="402"/>
      <c r="DA46" s="402"/>
      <c r="DB46" s="412"/>
    </row>
    <row r="47" spans="2:106" ht="15.95" customHeight="1" x14ac:dyDescent="0.15">
      <c r="B47" s="468">
        <v>17</v>
      </c>
      <c r="C47" s="994"/>
      <c r="D47" s="995"/>
      <c r="E47" s="995"/>
      <c r="F47" s="996"/>
      <c r="G47" s="997"/>
      <c r="H47" s="997"/>
      <c r="I47" s="998"/>
      <c r="J47" s="999"/>
      <c r="K47" s="1004"/>
      <c r="L47" s="1004"/>
      <c r="M47" s="1004"/>
      <c r="N47" s="1004"/>
      <c r="O47" s="1004"/>
      <c r="P47" s="181" t="s">
        <v>28</v>
      </c>
      <c r="Q47" s="434" t="s">
        <v>28</v>
      </c>
      <c r="R47" s="434" t="s">
        <v>28</v>
      </c>
      <c r="S47" s="251" t="s">
        <v>28</v>
      </c>
      <c r="T47" s="1005"/>
      <c r="U47" s="1006"/>
      <c r="V47" s="1007"/>
      <c r="W47" s="181" t="s">
        <v>28</v>
      </c>
      <c r="X47" s="434" t="s">
        <v>28</v>
      </c>
      <c r="Y47" s="434" t="s">
        <v>28</v>
      </c>
      <c r="Z47" s="251" t="s">
        <v>28</v>
      </c>
      <c r="AA47" s="1005"/>
      <c r="AB47" s="1006"/>
      <c r="AC47" s="1006"/>
      <c r="AD47" s="181" t="s">
        <v>28</v>
      </c>
      <c r="AE47" s="183" t="s">
        <v>28</v>
      </c>
      <c r="AF47" s="183" t="s">
        <v>28</v>
      </c>
      <c r="AG47" s="183" t="s">
        <v>28</v>
      </c>
      <c r="AH47" s="251" t="s">
        <v>28</v>
      </c>
      <c r="AI47" s="484"/>
      <c r="AJ47" s="251" t="s">
        <v>28</v>
      </c>
      <c r="AK47" s="486"/>
      <c r="AL47" s="181" t="s">
        <v>28</v>
      </c>
      <c r="AM47" s="251" t="s">
        <v>28</v>
      </c>
      <c r="AN47" s="181" t="s">
        <v>28</v>
      </c>
      <c r="AO47" s="183" t="s">
        <v>28</v>
      </c>
      <c r="AP47" s="183" t="s">
        <v>28</v>
      </c>
      <c r="AQ47" s="183" t="s">
        <v>28</v>
      </c>
      <c r="AR47" s="535" t="str">
        <f t="shared" si="18"/>
        <v>□</v>
      </c>
      <c r="AS47" s="181" t="s">
        <v>28</v>
      </c>
      <c r="AT47" s="183" t="s">
        <v>28</v>
      </c>
      <c r="AU47" s="446" t="s">
        <v>28</v>
      </c>
      <c r="AV47" s="452" t="s">
        <v>28</v>
      </c>
      <c r="AW47" s="251" t="s">
        <v>28</v>
      </c>
      <c r="AX47" s="251" t="s">
        <v>28</v>
      </c>
      <c r="AY47" s="446" t="s">
        <v>28</v>
      </c>
      <c r="AZ47" s="437"/>
      <c r="BA47" s="976" t="str">
        <f>IF($F$11="","",IF($AZ47="","",HLOOKUP($F$11,別紙mast!$D$4:$K$7,3,FALSE)))</f>
        <v/>
      </c>
      <c r="BB47" s="977"/>
      <c r="BC47" s="537" t="str">
        <f t="shared" si="10"/>
        <v/>
      </c>
      <c r="BD47" s="538" t="str">
        <f>IF($F$11="","",IF($AZ47="","",HLOOKUP($F$11,別紙mast!$D$9:$K$11,3,FALSE)))</f>
        <v/>
      </c>
      <c r="BE47" s="537" t="str">
        <f t="shared" si="11"/>
        <v/>
      </c>
      <c r="BF47" s="413"/>
      <c r="BG47" s="978" t="str">
        <f>IF($F$11="","",IF($BF47="","",HLOOKUP($F$11,別紙mast!$D$4:$K$7,4,FALSE)))</f>
        <v/>
      </c>
      <c r="BH47" s="979"/>
      <c r="BI47" s="454" t="str">
        <f t="shared" si="0"/>
        <v/>
      </c>
      <c r="BJ47" s="621"/>
      <c r="BK47" s="463"/>
      <c r="BL47" s="463"/>
      <c r="BM47" s="601"/>
      <c r="BN47" s="462"/>
      <c r="BO47" s="463"/>
      <c r="BP47" s="463"/>
      <c r="BQ47" s="611"/>
      <c r="BR47" s="606"/>
      <c r="BS47" s="464"/>
      <c r="BT47" s="614"/>
      <c r="BU47" s="461"/>
      <c r="BV47" s="568"/>
      <c r="BW47" s="404"/>
      <c r="BX47" s="402"/>
      <c r="BY47" s="570" t="str">
        <f t="shared" si="1"/>
        <v/>
      </c>
      <c r="BZ47" s="565" t="str">
        <f t="shared" si="2"/>
        <v/>
      </c>
      <c r="CA47" s="565" t="str">
        <f t="shared" si="3"/>
        <v/>
      </c>
      <c r="CB47" s="565" t="str">
        <f t="shared" si="12"/>
        <v/>
      </c>
      <c r="CC47" s="577" t="str">
        <f t="shared" si="13"/>
        <v/>
      </c>
      <c r="CD47" s="577" t="str">
        <f t="shared" si="4"/>
        <v/>
      </c>
      <c r="CE47" s="577" t="str">
        <f t="shared" si="5"/>
        <v/>
      </c>
      <c r="CF47" s="577" t="str">
        <f t="shared" si="6"/>
        <v/>
      </c>
      <c r="CG47" s="591" t="str">
        <f t="shared" si="7"/>
        <v/>
      </c>
      <c r="CH47" s="591" t="str">
        <f t="shared" si="8"/>
        <v/>
      </c>
      <c r="CI47" s="591" t="str">
        <f t="shared" si="19"/>
        <v/>
      </c>
      <c r="CJ47" s="565" t="str">
        <f t="shared" si="9"/>
        <v/>
      </c>
      <c r="CK47" s="565" t="str">
        <f t="shared" si="14"/>
        <v/>
      </c>
      <c r="CL47" s="577" t="str">
        <f t="shared" si="15"/>
        <v/>
      </c>
      <c r="CM47" s="577" t="str">
        <f t="shared" si="16"/>
        <v/>
      </c>
      <c r="CN47" s="592" t="str">
        <f t="shared" si="17"/>
        <v/>
      </c>
      <c r="CO47" s="402"/>
      <c r="CP47" s="402"/>
      <c r="CQ47" s="402"/>
      <c r="CR47" s="402"/>
      <c r="CS47" s="402"/>
      <c r="CT47" s="402"/>
      <c r="CU47" s="412"/>
      <c r="CV47" s="402"/>
      <c r="CW47" s="402"/>
      <c r="CX47" s="402"/>
      <c r="CY47" s="402"/>
      <c r="CZ47" s="402"/>
      <c r="DA47" s="402"/>
      <c r="DB47" s="412"/>
    </row>
    <row r="48" spans="2:106" ht="15.95" customHeight="1" x14ac:dyDescent="0.15">
      <c r="B48" s="468">
        <v>18</v>
      </c>
      <c r="C48" s="994"/>
      <c r="D48" s="995"/>
      <c r="E48" s="995"/>
      <c r="F48" s="996"/>
      <c r="G48" s="997"/>
      <c r="H48" s="997"/>
      <c r="I48" s="998"/>
      <c r="J48" s="999"/>
      <c r="K48" s="1004"/>
      <c r="L48" s="1004"/>
      <c r="M48" s="1004"/>
      <c r="N48" s="1004"/>
      <c r="O48" s="1004"/>
      <c r="P48" s="181" t="s">
        <v>28</v>
      </c>
      <c r="Q48" s="434" t="s">
        <v>28</v>
      </c>
      <c r="R48" s="434" t="s">
        <v>28</v>
      </c>
      <c r="S48" s="251" t="s">
        <v>28</v>
      </c>
      <c r="T48" s="1005"/>
      <c r="U48" s="1006"/>
      <c r="V48" s="1007"/>
      <c r="W48" s="181" t="s">
        <v>28</v>
      </c>
      <c r="X48" s="434" t="s">
        <v>28</v>
      </c>
      <c r="Y48" s="434" t="s">
        <v>28</v>
      </c>
      <c r="Z48" s="251" t="s">
        <v>28</v>
      </c>
      <c r="AA48" s="1005"/>
      <c r="AB48" s="1006"/>
      <c r="AC48" s="1006"/>
      <c r="AD48" s="181" t="s">
        <v>28</v>
      </c>
      <c r="AE48" s="183" t="s">
        <v>28</v>
      </c>
      <c r="AF48" s="183" t="s">
        <v>28</v>
      </c>
      <c r="AG48" s="183" t="s">
        <v>28</v>
      </c>
      <c r="AH48" s="251" t="s">
        <v>28</v>
      </c>
      <c r="AI48" s="484"/>
      <c r="AJ48" s="251" t="s">
        <v>28</v>
      </c>
      <c r="AK48" s="486"/>
      <c r="AL48" s="181" t="s">
        <v>28</v>
      </c>
      <c r="AM48" s="251" t="s">
        <v>28</v>
      </c>
      <c r="AN48" s="181" t="s">
        <v>28</v>
      </c>
      <c r="AO48" s="183" t="s">
        <v>28</v>
      </c>
      <c r="AP48" s="183" t="s">
        <v>28</v>
      </c>
      <c r="AQ48" s="183" t="s">
        <v>28</v>
      </c>
      <c r="AR48" s="535" t="str">
        <f t="shared" si="18"/>
        <v>□</v>
      </c>
      <c r="AS48" s="181" t="s">
        <v>28</v>
      </c>
      <c r="AT48" s="183" t="s">
        <v>28</v>
      </c>
      <c r="AU48" s="446" t="s">
        <v>28</v>
      </c>
      <c r="AV48" s="452" t="s">
        <v>28</v>
      </c>
      <c r="AW48" s="251" t="s">
        <v>28</v>
      </c>
      <c r="AX48" s="251" t="s">
        <v>28</v>
      </c>
      <c r="AY48" s="446" t="s">
        <v>28</v>
      </c>
      <c r="AZ48" s="437"/>
      <c r="BA48" s="976" t="str">
        <f>IF($F$11="","",IF($AZ48="","",HLOOKUP($F$11,別紙mast!$D$4:$K$7,3,FALSE)))</f>
        <v/>
      </c>
      <c r="BB48" s="977"/>
      <c r="BC48" s="537" t="str">
        <f t="shared" si="10"/>
        <v/>
      </c>
      <c r="BD48" s="538" t="str">
        <f>IF($F$11="","",IF($AZ48="","",HLOOKUP($F$11,別紙mast!$D$9:$K$11,3,FALSE)))</f>
        <v/>
      </c>
      <c r="BE48" s="537" t="str">
        <f t="shared" si="11"/>
        <v/>
      </c>
      <c r="BF48" s="413"/>
      <c r="BG48" s="978" t="str">
        <f>IF($F$11="","",IF($BF48="","",HLOOKUP($F$11,別紙mast!$D$4:$K$7,4,FALSE)))</f>
        <v/>
      </c>
      <c r="BH48" s="979"/>
      <c r="BI48" s="454" t="str">
        <f t="shared" si="0"/>
        <v/>
      </c>
      <c r="BJ48" s="621"/>
      <c r="BK48" s="463"/>
      <c r="BL48" s="463"/>
      <c r="BM48" s="601"/>
      <c r="BN48" s="462"/>
      <c r="BO48" s="463"/>
      <c r="BP48" s="463"/>
      <c r="BQ48" s="611"/>
      <c r="BR48" s="606"/>
      <c r="BS48" s="464"/>
      <c r="BT48" s="614"/>
      <c r="BU48" s="461"/>
      <c r="BV48" s="568"/>
      <c r="BW48" s="404"/>
      <c r="BX48" s="402"/>
      <c r="BY48" s="570" t="str">
        <f t="shared" si="1"/>
        <v/>
      </c>
      <c r="BZ48" s="565" t="str">
        <f t="shared" si="2"/>
        <v/>
      </c>
      <c r="CA48" s="565" t="str">
        <f t="shared" si="3"/>
        <v/>
      </c>
      <c r="CB48" s="565" t="str">
        <f t="shared" si="12"/>
        <v/>
      </c>
      <c r="CC48" s="577" t="str">
        <f t="shared" si="13"/>
        <v/>
      </c>
      <c r="CD48" s="577" t="str">
        <f t="shared" si="4"/>
        <v/>
      </c>
      <c r="CE48" s="577" t="str">
        <f t="shared" si="5"/>
        <v/>
      </c>
      <c r="CF48" s="577" t="str">
        <f t="shared" si="6"/>
        <v/>
      </c>
      <c r="CG48" s="591" t="str">
        <f t="shared" si="7"/>
        <v/>
      </c>
      <c r="CH48" s="591" t="str">
        <f t="shared" si="8"/>
        <v/>
      </c>
      <c r="CI48" s="591" t="str">
        <f t="shared" si="19"/>
        <v/>
      </c>
      <c r="CJ48" s="565" t="str">
        <f t="shared" si="9"/>
        <v/>
      </c>
      <c r="CK48" s="565" t="str">
        <f t="shared" si="14"/>
        <v/>
      </c>
      <c r="CL48" s="577" t="str">
        <f t="shared" si="15"/>
        <v/>
      </c>
      <c r="CM48" s="577" t="str">
        <f t="shared" si="16"/>
        <v/>
      </c>
      <c r="CN48" s="592" t="str">
        <f t="shared" si="17"/>
        <v/>
      </c>
      <c r="CO48" s="402"/>
      <c r="CP48" s="402"/>
      <c r="CQ48" s="402"/>
      <c r="CR48" s="402"/>
      <c r="CS48" s="402"/>
      <c r="CT48" s="402"/>
      <c r="CU48" s="412"/>
      <c r="CV48" s="402"/>
      <c r="CW48" s="402"/>
      <c r="CX48" s="402"/>
      <c r="CY48" s="402"/>
      <c r="CZ48" s="402"/>
      <c r="DA48" s="402"/>
      <c r="DB48" s="412"/>
    </row>
    <row r="49" spans="2:106" ht="15.95" customHeight="1" x14ac:dyDescent="0.15">
      <c r="B49" s="468">
        <v>19</v>
      </c>
      <c r="C49" s="994"/>
      <c r="D49" s="995"/>
      <c r="E49" s="995"/>
      <c r="F49" s="996"/>
      <c r="G49" s="997"/>
      <c r="H49" s="997"/>
      <c r="I49" s="998"/>
      <c r="J49" s="999"/>
      <c r="K49" s="1004"/>
      <c r="L49" s="1004"/>
      <c r="M49" s="1004"/>
      <c r="N49" s="1004"/>
      <c r="O49" s="1004"/>
      <c r="P49" s="181" t="s">
        <v>28</v>
      </c>
      <c r="Q49" s="434" t="s">
        <v>28</v>
      </c>
      <c r="R49" s="434" t="s">
        <v>28</v>
      </c>
      <c r="S49" s="251" t="s">
        <v>28</v>
      </c>
      <c r="T49" s="1005"/>
      <c r="U49" s="1006"/>
      <c r="V49" s="1007"/>
      <c r="W49" s="181" t="s">
        <v>28</v>
      </c>
      <c r="X49" s="434" t="s">
        <v>28</v>
      </c>
      <c r="Y49" s="434" t="s">
        <v>28</v>
      </c>
      <c r="Z49" s="251" t="s">
        <v>28</v>
      </c>
      <c r="AA49" s="1005"/>
      <c r="AB49" s="1006"/>
      <c r="AC49" s="1006"/>
      <c r="AD49" s="181" t="s">
        <v>28</v>
      </c>
      <c r="AE49" s="183" t="s">
        <v>28</v>
      </c>
      <c r="AF49" s="183" t="s">
        <v>28</v>
      </c>
      <c r="AG49" s="183" t="s">
        <v>28</v>
      </c>
      <c r="AH49" s="251" t="s">
        <v>28</v>
      </c>
      <c r="AI49" s="484"/>
      <c r="AJ49" s="251" t="s">
        <v>28</v>
      </c>
      <c r="AK49" s="486"/>
      <c r="AL49" s="181" t="s">
        <v>28</v>
      </c>
      <c r="AM49" s="251" t="s">
        <v>28</v>
      </c>
      <c r="AN49" s="181" t="s">
        <v>28</v>
      </c>
      <c r="AO49" s="183" t="s">
        <v>28</v>
      </c>
      <c r="AP49" s="183" t="s">
        <v>28</v>
      </c>
      <c r="AQ49" s="183" t="s">
        <v>28</v>
      </c>
      <c r="AR49" s="535" t="str">
        <f t="shared" si="18"/>
        <v>□</v>
      </c>
      <c r="AS49" s="181" t="s">
        <v>28</v>
      </c>
      <c r="AT49" s="183" t="s">
        <v>28</v>
      </c>
      <c r="AU49" s="446" t="s">
        <v>28</v>
      </c>
      <c r="AV49" s="452" t="s">
        <v>28</v>
      </c>
      <c r="AW49" s="251" t="s">
        <v>28</v>
      </c>
      <c r="AX49" s="251" t="s">
        <v>28</v>
      </c>
      <c r="AY49" s="446" t="s">
        <v>28</v>
      </c>
      <c r="AZ49" s="437"/>
      <c r="BA49" s="976" t="str">
        <f>IF($F$11="","",IF($AZ49="","",HLOOKUP($F$11,別紙mast!$D$4:$K$7,3,FALSE)))</f>
        <v/>
      </c>
      <c r="BB49" s="977"/>
      <c r="BC49" s="537" t="str">
        <f t="shared" si="10"/>
        <v/>
      </c>
      <c r="BD49" s="538" t="str">
        <f>IF($F$11="","",IF($AZ49="","",HLOOKUP($F$11,別紙mast!$D$9:$K$11,3,FALSE)))</f>
        <v/>
      </c>
      <c r="BE49" s="537" t="str">
        <f t="shared" si="11"/>
        <v/>
      </c>
      <c r="BF49" s="413"/>
      <c r="BG49" s="978" t="str">
        <f>IF($F$11="","",IF($BF49="","",HLOOKUP($F$11,別紙mast!$D$4:$K$7,4,FALSE)))</f>
        <v/>
      </c>
      <c r="BH49" s="979"/>
      <c r="BI49" s="454" t="str">
        <f t="shared" si="0"/>
        <v/>
      </c>
      <c r="BJ49" s="621"/>
      <c r="BK49" s="463"/>
      <c r="BL49" s="463"/>
      <c r="BM49" s="601"/>
      <c r="BN49" s="462"/>
      <c r="BO49" s="463"/>
      <c r="BP49" s="463"/>
      <c r="BQ49" s="611"/>
      <c r="BR49" s="606"/>
      <c r="BS49" s="464"/>
      <c r="BT49" s="614"/>
      <c r="BU49" s="461"/>
      <c r="BV49" s="568"/>
      <c r="BW49" s="404"/>
      <c r="BX49" s="402"/>
      <c r="BY49" s="570" t="str">
        <f t="shared" si="1"/>
        <v/>
      </c>
      <c r="BZ49" s="565" t="str">
        <f t="shared" si="2"/>
        <v/>
      </c>
      <c r="CA49" s="565" t="str">
        <f t="shared" si="3"/>
        <v/>
      </c>
      <c r="CB49" s="565" t="str">
        <f t="shared" si="12"/>
        <v/>
      </c>
      <c r="CC49" s="577" t="str">
        <f t="shared" si="13"/>
        <v/>
      </c>
      <c r="CD49" s="577" t="str">
        <f t="shared" si="4"/>
        <v/>
      </c>
      <c r="CE49" s="577" t="str">
        <f t="shared" si="5"/>
        <v/>
      </c>
      <c r="CF49" s="577" t="str">
        <f t="shared" si="6"/>
        <v/>
      </c>
      <c r="CG49" s="591" t="str">
        <f t="shared" si="7"/>
        <v/>
      </c>
      <c r="CH49" s="591" t="str">
        <f t="shared" si="8"/>
        <v/>
      </c>
      <c r="CI49" s="591" t="str">
        <f t="shared" si="19"/>
        <v/>
      </c>
      <c r="CJ49" s="565" t="str">
        <f t="shared" si="9"/>
        <v/>
      </c>
      <c r="CK49" s="565" t="str">
        <f t="shared" si="14"/>
        <v/>
      </c>
      <c r="CL49" s="577" t="str">
        <f t="shared" si="15"/>
        <v/>
      </c>
      <c r="CM49" s="577" t="str">
        <f t="shared" si="16"/>
        <v/>
      </c>
      <c r="CN49" s="592" t="str">
        <f t="shared" si="17"/>
        <v/>
      </c>
      <c r="CO49" s="402"/>
      <c r="CP49" s="402"/>
      <c r="CQ49" s="402"/>
      <c r="CR49" s="402"/>
      <c r="CS49" s="402"/>
      <c r="CT49" s="402"/>
      <c r="CU49" s="412"/>
      <c r="CV49" s="402"/>
      <c r="CW49" s="402"/>
      <c r="CX49" s="402"/>
      <c r="CY49" s="402"/>
      <c r="CZ49" s="402"/>
      <c r="DA49" s="402"/>
      <c r="DB49" s="412"/>
    </row>
    <row r="50" spans="2:106" ht="15.95" customHeight="1" x14ac:dyDescent="0.15">
      <c r="B50" s="468">
        <v>20</v>
      </c>
      <c r="C50" s="994"/>
      <c r="D50" s="995"/>
      <c r="E50" s="995"/>
      <c r="F50" s="996"/>
      <c r="G50" s="997"/>
      <c r="H50" s="997"/>
      <c r="I50" s="998"/>
      <c r="J50" s="999"/>
      <c r="K50" s="1004"/>
      <c r="L50" s="1004"/>
      <c r="M50" s="1004"/>
      <c r="N50" s="1004"/>
      <c r="O50" s="1004"/>
      <c r="P50" s="181" t="s">
        <v>28</v>
      </c>
      <c r="Q50" s="434" t="s">
        <v>28</v>
      </c>
      <c r="R50" s="434" t="s">
        <v>28</v>
      </c>
      <c r="S50" s="251" t="s">
        <v>28</v>
      </c>
      <c r="T50" s="1005"/>
      <c r="U50" s="1006"/>
      <c r="V50" s="1007"/>
      <c r="W50" s="181" t="s">
        <v>28</v>
      </c>
      <c r="X50" s="434" t="s">
        <v>28</v>
      </c>
      <c r="Y50" s="434" t="s">
        <v>28</v>
      </c>
      <c r="Z50" s="251" t="s">
        <v>28</v>
      </c>
      <c r="AA50" s="1005"/>
      <c r="AB50" s="1006"/>
      <c r="AC50" s="1006"/>
      <c r="AD50" s="181" t="s">
        <v>28</v>
      </c>
      <c r="AE50" s="183" t="s">
        <v>28</v>
      </c>
      <c r="AF50" s="183" t="s">
        <v>28</v>
      </c>
      <c r="AG50" s="183" t="s">
        <v>28</v>
      </c>
      <c r="AH50" s="251" t="s">
        <v>28</v>
      </c>
      <c r="AI50" s="484"/>
      <c r="AJ50" s="251" t="s">
        <v>28</v>
      </c>
      <c r="AK50" s="486"/>
      <c r="AL50" s="181" t="s">
        <v>28</v>
      </c>
      <c r="AM50" s="251" t="s">
        <v>28</v>
      </c>
      <c r="AN50" s="181" t="s">
        <v>28</v>
      </c>
      <c r="AO50" s="183" t="s">
        <v>28</v>
      </c>
      <c r="AP50" s="183" t="s">
        <v>28</v>
      </c>
      <c r="AQ50" s="183" t="s">
        <v>28</v>
      </c>
      <c r="AR50" s="535" t="str">
        <f t="shared" si="18"/>
        <v>□</v>
      </c>
      <c r="AS50" s="181" t="s">
        <v>28</v>
      </c>
      <c r="AT50" s="183" t="s">
        <v>28</v>
      </c>
      <c r="AU50" s="446" t="s">
        <v>28</v>
      </c>
      <c r="AV50" s="452" t="s">
        <v>28</v>
      </c>
      <c r="AW50" s="251" t="s">
        <v>28</v>
      </c>
      <c r="AX50" s="251" t="s">
        <v>28</v>
      </c>
      <c r="AY50" s="446" t="s">
        <v>28</v>
      </c>
      <c r="AZ50" s="437"/>
      <c r="BA50" s="976" t="str">
        <f>IF($F$11="","",IF($AZ50="","",HLOOKUP($F$11,別紙mast!$D$4:$K$7,3,FALSE)))</f>
        <v/>
      </c>
      <c r="BB50" s="977"/>
      <c r="BC50" s="537" t="str">
        <f t="shared" si="10"/>
        <v/>
      </c>
      <c r="BD50" s="538" t="str">
        <f>IF($F$11="","",IF($AZ50="","",HLOOKUP($F$11,別紙mast!$D$9:$K$11,3,FALSE)))</f>
        <v/>
      </c>
      <c r="BE50" s="537" t="str">
        <f t="shared" si="11"/>
        <v/>
      </c>
      <c r="BF50" s="413"/>
      <c r="BG50" s="978" t="str">
        <f>IF($F$11="","",IF($BF50="","",HLOOKUP($F$11,別紙mast!$D$4:$K$7,4,FALSE)))</f>
        <v/>
      </c>
      <c r="BH50" s="979"/>
      <c r="BI50" s="454" t="str">
        <f t="shared" si="0"/>
        <v/>
      </c>
      <c r="BJ50" s="621"/>
      <c r="BK50" s="463"/>
      <c r="BL50" s="463"/>
      <c r="BM50" s="601"/>
      <c r="BN50" s="462"/>
      <c r="BO50" s="463"/>
      <c r="BP50" s="463"/>
      <c r="BQ50" s="611"/>
      <c r="BR50" s="606"/>
      <c r="BS50" s="464"/>
      <c r="BT50" s="614"/>
      <c r="BU50" s="461"/>
      <c r="BV50" s="568"/>
      <c r="BW50" s="404"/>
      <c r="BX50" s="402"/>
      <c r="BY50" s="570" t="str">
        <f t="shared" si="1"/>
        <v/>
      </c>
      <c r="BZ50" s="565" t="str">
        <f t="shared" si="2"/>
        <v/>
      </c>
      <c r="CA50" s="565" t="str">
        <f t="shared" si="3"/>
        <v/>
      </c>
      <c r="CB50" s="565" t="str">
        <f t="shared" si="12"/>
        <v/>
      </c>
      <c r="CC50" s="577" t="str">
        <f t="shared" si="13"/>
        <v/>
      </c>
      <c r="CD50" s="577" t="str">
        <f t="shared" si="4"/>
        <v/>
      </c>
      <c r="CE50" s="577" t="str">
        <f t="shared" si="5"/>
        <v/>
      </c>
      <c r="CF50" s="577" t="str">
        <f t="shared" si="6"/>
        <v/>
      </c>
      <c r="CG50" s="591" t="str">
        <f t="shared" si="7"/>
        <v/>
      </c>
      <c r="CH50" s="591" t="str">
        <f t="shared" si="8"/>
        <v/>
      </c>
      <c r="CI50" s="591" t="str">
        <f t="shared" si="19"/>
        <v/>
      </c>
      <c r="CJ50" s="565" t="str">
        <f t="shared" si="9"/>
        <v/>
      </c>
      <c r="CK50" s="565" t="str">
        <f t="shared" si="14"/>
        <v/>
      </c>
      <c r="CL50" s="577" t="str">
        <f t="shared" si="15"/>
        <v/>
      </c>
      <c r="CM50" s="577" t="str">
        <f t="shared" si="16"/>
        <v/>
      </c>
      <c r="CN50" s="592" t="str">
        <f t="shared" si="17"/>
        <v/>
      </c>
      <c r="CO50" s="402"/>
      <c r="CP50" s="402"/>
      <c r="CQ50" s="402"/>
      <c r="CR50" s="402"/>
      <c r="CS50" s="402"/>
      <c r="CT50" s="402"/>
      <c r="CU50" s="412"/>
      <c r="CV50" s="402"/>
      <c r="CW50" s="402"/>
      <c r="CX50" s="402"/>
      <c r="CY50" s="402"/>
      <c r="CZ50" s="402"/>
      <c r="DA50" s="402"/>
      <c r="DB50" s="412"/>
    </row>
    <row r="51" spans="2:106" ht="15.95" customHeight="1" x14ac:dyDescent="0.15">
      <c r="B51" s="469">
        <v>21</v>
      </c>
      <c r="C51" s="994"/>
      <c r="D51" s="995"/>
      <c r="E51" s="995"/>
      <c r="F51" s="996"/>
      <c r="G51" s="997"/>
      <c r="H51" s="997"/>
      <c r="I51" s="998"/>
      <c r="J51" s="999"/>
      <c r="K51" s="1011"/>
      <c r="L51" s="1011"/>
      <c r="M51" s="1011"/>
      <c r="N51" s="1011"/>
      <c r="O51" s="1011"/>
      <c r="P51" s="186" t="s">
        <v>28</v>
      </c>
      <c r="Q51" s="434" t="s">
        <v>28</v>
      </c>
      <c r="R51" s="434" t="s">
        <v>28</v>
      </c>
      <c r="S51" s="251" t="s">
        <v>28</v>
      </c>
      <c r="T51" s="1012"/>
      <c r="U51" s="1013"/>
      <c r="V51" s="1014"/>
      <c r="W51" s="186" t="s">
        <v>28</v>
      </c>
      <c r="X51" s="434" t="s">
        <v>28</v>
      </c>
      <c r="Y51" s="434" t="s">
        <v>28</v>
      </c>
      <c r="Z51" s="251" t="s">
        <v>28</v>
      </c>
      <c r="AA51" s="1012"/>
      <c r="AB51" s="1013"/>
      <c r="AC51" s="1013"/>
      <c r="AD51" s="186" t="s">
        <v>28</v>
      </c>
      <c r="AE51" s="188" t="s">
        <v>28</v>
      </c>
      <c r="AF51" s="188" t="s">
        <v>28</v>
      </c>
      <c r="AG51" s="188" t="s">
        <v>28</v>
      </c>
      <c r="AH51" s="411" t="s">
        <v>28</v>
      </c>
      <c r="AI51" s="484"/>
      <c r="AJ51" s="411" t="s">
        <v>28</v>
      </c>
      <c r="AK51" s="486"/>
      <c r="AL51" s="186" t="s">
        <v>28</v>
      </c>
      <c r="AM51" s="411" t="s">
        <v>28</v>
      </c>
      <c r="AN51" s="186" t="s">
        <v>28</v>
      </c>
      <c r="AO51" s="188" t="s">
        <v>28</v>
      </c>
      <c r="AP51" s="188" t="s">
        <v>28</v>
      </c>
      <c r="AQ51" s="188" t="s">
        <v>28</v>
      </c>
      <c r="AR51" s="535" t="str">
        <f t="shared" si="18"/>
        <v>□</v>
      </c>
      <c r="AS51" s="187" t="s">
        <v>28</v>
      </c>
      <c r="AT51" s="188" t="s">
        <v>28</v>
      </c>
      <c r="AU51" s="447" t="s">
        <v>28</v>
      </c>
      <c r="AV51" s="426" t="s">
        <v>28</v>
      </c>
      <c r="AW51" s="251" t="s">
        <v>28</v>
      </c>
      <c r="AX51" s="411" t="s">
        <v>28</v>
      </c>
      <c r="AY51" s="447" t="s">
        <v>28</v>
      </c>
      <c r="AZ51" s="437"/>
      <c r="BA51" s="976" t="str">
        <f>IF($F$11="","",IF($AZ51="","",HLOOKUP($F$11,別紙mast!$D$4:$K$7,3,FALSE)))</f>
        <v/>
      </c>
      <c r="BB51" s="977"/>
      <c r="BC51" s="537" t="str">
        <f t="shared" si="10"/>
        <v/>
      </c>
      <c r="BD51" s="538" t="str">
        <f>IF($F$11="","",IF($AZ51="","",HLOOKUP($F$11,別紙mast!$D$9:$K$11,3,FALSE)))</f>
        <v/>
      </c>
      <c r="BE51" s="537" t="str">
        <f t="shared" si="11"/>
        <v/>
      </c>
      <c r="BF51" s="413"/>
      <c r="BG51" s="978" t="str">
        <f>IF($F$11="","",IF($BF51="","",HLOOKUP($F$11,別紙mast!$D$4:$K$7,4,FALSE)))</f>
        <v/>
      </c>
      <c r="BH51" s="979"/>
      <c r="BI51" s="454" t="str">
        <f t="shared" si="0"/>
        <v/>
      </c>
      <c r="BJ51" s="621"/>
      <c r="BK51" s="463"/>
      <c r="BL51" s="463"/>
      <c r="BM51" s="601"/>
      <c r="BN51" s="462"/>
      <c r="BO51" s="463"/>
      <c r="BP51" s="463"/>
      <c r="BQ51" s="611"/>
      <c r="BR51" s="606"/>
      <c r="BS51" s="464"/>
      <c r="BT51" s="614"/>
      <c r="BU51" s="461"/>
      <c r="BV51" s="568"/>
      <c r="BW51" s="404"/>
      <c r="BX51" s="402"/>
      <c r="BY51" s="570" t="str">
        <f t="shared" si="1"/>
        <v/>
      </c>
      <c r="BZ51" s="565" t="str">
        <f t="shared" si="2"/>
        <v/>
      </c>
      <c r="CA51" s="565" t="str">
        <f t="shared" si="3"/>
        <v/>
      </c>
      <c r="CB51" s="565" t="str">
        <f t="shared" si="12"/>
        <v/>
      </c>
      <c r="CC51" s="577" t="str">
        <f t="shared" si="13"/>
        <v/>
      </c>
      <c r="CD51" s="577" t="str">
        <f t="shared" si="4"/>
        <v/>
      </c>
      <c r="CE51" s="577" t="str">
        <f t="shared" si="5"/>
        <v/>
      </c>
      <c r="CF51" s="577" t="str">
        <f t="shared" si="6"/>
        <v/>
      </c>
      <c r="CG51" s="591" t="str">
        <f t="shared" si="7"/>
        <v/>
      </c>
      <c r="CH51" s="591" t="str">
        <f t="shared" si="8"/>
        <v/>
      </c>
      <c r="CI51" s="591" t="str">
        <f t="shared" si="19"/>
        <v/>
      </c>
      <c r="CJ51" s="565" t="str">
        <f t="shared" si="9"/>
        <v/>
      </c>
      <c r="CK51" s="565" t="str">
        <f t="shared" si="14"/>
        <v/>
      </c>
      <c r="CL51" s="577" t="str">
        <f t="shared" si="15"/>
        <v/>
      </c>
      <c r="CM51" s="577" t="str">
        <f t="shared" si="16"/>
        <v/>
      </c>
      <c r="CN51" s="592" t="str">
        <f t="shared" si="17"/>
        <v/>
      </c>
      <c r="CO51" s="402"/>
      <c r="CP51" s="402"/>
      <c r="CQ51" s="402"/>
      <c r="CR51" s="402"/>
      <c r="CS51" s="402"/>
      <c r="CT51" s="402"/>
      <c r="CU51" s="412"/>
      <c r="CV51" s="402"/>
      <c r="CW51" s="402"/>
      <c r="CX51" s="402"/>
      <c r="CY51" s="402"/>
      <c r="CZ51" s="402"/>
      <c r="DA51" s="402"/>
      <c r="DB51" s="412"/>
    </row>
    <row r="52" spans="2:106" ht="15.95" customHeight="1" x14ac:dyDescent="0.15">
      <c r="B52" s="468">
        <v>22</v>
      </c>
      <c r="C52" s="994"/>
      <c r="D52" s="995"/>
      <c r="E52" s="995"/>
      <c r="F52" s="996"/>
      <c r="G52" s="997"/>
      <c r="H52" s="997"/>
      <c r="I52" s="998"/>
      <c r="J52" s="999"/>
      <c r="K52" s="1004"/>
      <c r="L52" s="1004"/>
      <c r="M52" s="1004"/>
      <c r="N52" s="1004"/>
      <c r="O52" s="1004"/>
      <c r="P52" s="181" t="s">
        <v>28</v>
      </c>
      <c r="Q52" s="434" t="s">
        <v>28</v>
      </c>
      <c r="R52" s="434" t="s">
        <v>28</v>
      </c>
      <c r="S52" s="251" t="s">
        <v>28</v>
      </c>
      <c r="T52" s="1005"/>
      <c r="U52" s="1006"/>
      <c r="V52" s="1007"/>
      <c r="W52" s="181" t="s">
        <v>28</v>
      </c>
      <c r="X52" s="434" t="s">
        <v>28</v>
      </c>
      <c r="Y52" s="434" t="s">
        <v>28</v>
      </c>
      <c r="Z52" s="251" t="s">
        <v>28</v>
      </c>
      <c r="AA52" s="1005"/>
      <c r="AB52" s="1006"/>
      <c r="AC52" s="1006"/>
      <c r="AD52" s="181" t="s">
        <v>28</v>
      </c>
      <c r="AE52" s="183" t="s">
        <v>28</v>
      </c>
      <c r="AF52" s="183" t="s">
        <v>28</v>
      </c>
      <c r="AG52" s="183" t="s">
        <v>28</v>
      </c>
      <c r="AH52" s="251" t="s">
        <v>28</v>
      </c>
      <c r="AI52" s="484"/>
      <c r="AJ52" s="251" t="s">
        <v>28</v>
      </c>
      <c r="AK52" s="486"/>
      <c r="AL52" s="181" t="s">
        <v>28</v>
      </c>
      <c r="AM52" s="251" t="s">
        <v>28</v>
      </c>
      <c r="AN52" s="181" t="s">
        <v>28</v>
      </c>
      <c r="AO52" s="183" t="s">
        <v>28</v>
      </c>
      <c r="AP52" s="183" t="s">
        <v>28</v>
      </c>
      <c r="AQ52" s="183" t="s">
        <v>28</v>
      </c>
      <c r="AR52" s="535" t="str">
        <f t="shared" si="18"/>
        <v>□</v>
      </c>
      <c r="AS52" s="181" t="s">
        <v>28</v>
      </c>
      <c r="AT52" s="183" t="s">
        <v>28</v>
      </c>
      <c r="AU52" s="446" t="s">
        <v>28</v>
      </c>
      <c r="AV52" s="452" t="s">
        <v>28</v>
      </c>
      <c r="AW52" s="251" t="s">
        <v>28</v>
      </c>
      <c r="AX52" s="251" t="s">
        <v>28</v>
      </c>
      <c r="AY52" s="446" t="s">
        <v>28</v>
      </c>
      <c r="AZ52" s="437"/>
      <c r="BA52" s="976" t="str">
        <f>IF($F$11="","",IF($AZ52="","",HLOOKUP($F$11,別紙mast!$D$4:$K$7,3,FALSE)))</f>
        <v/>
      </c>
      <c r="BB52" s="977"/>
      <c r="BC52" s="537" t="str">
        <f t="shared" si="10"/>
        <v/>
      </c>
      <c r="BD52" s="538" t="str">
        <f>IF($F$11="","",IF($AZ52="","",HLOOKUP($F$11,別紙mast!$D$9:$K$11,3,FALSE)))</f>
        <v/>
      </c>
      <c r="BE52" s="537" t="str">
        <f t="shared" si="11"/>
        <v/>
      </c>
      <c r="BF52" s="413"/>
      <c r="BG52" s="978" t="str">
        <f>IF($F$11="","",IF($BF52="","",HLOOKUP($F$11,別紙mast!$D$4:$K$7,4,FALSE)))</f>
        <v/>
      </c>
      <c r="BH52" s="979"/>
      <c r="BI52" s="454" t="str">
        <f t="shared" si="0"/>
        <v/>
      </c>
      <c r="BJ52" s="621"/>
      <c r="BK52" s="463"/>
      <c r="BL52" s="463"/>
      <c r="BM52" s="601"/>
      <c r="BN52" s="462"/>
      <c r="BO52" s="463"/>
      <c r="BP52" s="463"/>
      <c r="BQ52" s="611"/>
      <c r="BR52" s="606"/>
      <c r="BS52" s="464"/>
      <c r="BT52" s="614"/>
      <c r="BU52" s="461"/>
      <c r="BV52" s="568"/>
      <c r="BW52" s="404"/>
      <c r="BX52" s="402"/>
      <c r="BY52" s="570" t="str">
        <f t="shared" si="1"/>
        <v/>
      </c>
      <c r="BZ52" s="565" t="str">
        <f t="shared" si="2"/>
        <v/>
      </c>
      <c r="CA52" s="565" t="str">
        <f t="shared" si="3"/>
        <v/>
      </c>
      <c r="CB52" s="565" t="str">
        <f t="shared" si="12"/>
        <v/>
      </c>
      <c r="CC52" s="577" t="str">
        <f t="shared" si="13"/>
        <v/>
      </c>
      <c r="CD52" s="577" t="str">
        <f t="shared" si="4"/>
        <v/>
      </c>
      <c r="CE52" s="577" t="str">
        <f t="shared" si="5"/>
        <v/>
      </c>
      <c r="CF52" s="577" t="str">
        <f t="shared" si="6"/>
        <v/>
      </c>
      <c r="CG52" s="591" t="str">
        <f t="shared" si="7"/>
        <v/>
      </c>
      <c r="CH52" s="591" t="str">
        <f t="shared" si="8"/>
        <v/>
      </c>
      <c r="CI52" s="591" t="str">
        <f t="shared" si="19"/>
        <v/>
      </c>
      <c r="CJ52" s="565" t="str">
        <f t="shared" si="9"/>
        <v/>
      </c>
      <c r="CK52" s="565" t="str">
        <f t="shared" si="14"/>
        <v/>
      </c>
      <c r="CL52" s="577" t="str">
        <f t="shared" si="15"/>
        <v/>
      </c>
      <c r="CM52" s="577" t="str">
        <f t="shared" si="16"/>
        <v/>
      </c>
      <c r="CN52" s="592" t="str">
        <f t="shared" si="17"/>
        <v/>
      </c>
      <c r="CO52" s="402"/>
      <c r="CP52" s="402"/>
      <c r="CQ52" s="402"/>
      <c r="CR52" s="402"/>
      <c r="CS52" s="402"/>
      <c r="CT52" s="402"/>
      <c r="CU52" s="412"/>
      <c r="CV52" s="402"/>
      <c r="CW52" s="402"/>
      <c r="CX52" s="402"/>
      <c r="CY52" s="402"/>
      <c r="CZ52" s="402"/>
      <c r="DA52" s="402"/>
      <c r="DB52" s="412"/>
    </row>
    <row r="53" spans="2:106" ht="15.95" customHeight="1" x14ac:dyDescent="0.15">
      <c r="B53" s="468">
        <v>23</v>
      </c>
      <c r="C53" s="994"/>
      <c r="D53" s="995"/>
      <c r="E53" s="995"/>
      <c r="F53" s="996"/>
      <c r="G53" s="997"/>
      <c r="H53" s="997"/>
      <c r="I53" s="998"/>
      <c r="J53" s="999"/>
      <c r="K53" s="1004"/>
      <c r="L53" s="1004"/>
      <c r="M53" s="1004"/>
      <c r="N53" s="1004"/>
      <c r="O53" s="1004"/>
      <c r="P53" s="181" t="s">
        <v>28</v>
      </c>
      <c r="Q53" s="434" t="s">
        <v>28</v>
      </c>
      <c r="R53" s="434" t="s">
        <v>28</v>
      </c>
      <c r="S53" s="251" t="s">
        <v>28</v>
      </c>
      <c r="T53" s="1005"/>
      <c r="U53" s="1006"/>
      <c r="V53" s="1007"/>
      <c r="W53" s="181" t="s">
        <v>28</v>
      </c>
      <c r="X53" s="434" t="s">
        <v>28</v>
      </c>
      <c r="Y53" s="434" t="s">
        <v>28</v>
      </c>
      <c r="Z53" s="251" t="s">
        <v>28</v>
      </c>
      <c r="AA53" s="1005"/>
      <c r="AB53" s="1006"/>
      <c r="AC53" s="1006"/>
      <c r="AD53" s="181" t="s">
        <v>28</v>
      </c>
      <c r="AE53" s="183" t="s">
        <v>28</v>
      </c>
      <c r="AF53" s="183" t="s">
        <v>28</v>
      </c>
      <c r="AG53" s="183" t="s">
        <v>28</v>
      </c>
      <c r="AH53" s="251" t="s">
        <v>28</v>
      </c>
      <c r="AI53" s="484"/>
      <c r="AJ53" s="251" t="s">
        <v>28</v>
      </c>
      <c r="AK53" s="486"/>
      <c r="AL53" s="181" t="s">
        <v>28</v>
      </c>
      <c r="AM53" s="251" t="s">
        <v>28</v>
      </c>
      <c r="AN53" s="181" t="s">
        <v>28</v>
      </c>
      <c r="AO53" s="183" t="s">
        <v>28</v>
      </c>
      <c r="AP53" s="183" t="s">
        <v>28</v>
      </c>
      <c r="AQ53" s="183" t="s">
        <v>28</v>
      </c>
      <c r="AR53" s="535" t="str">
        <f t="shared" si="18"/>
        <v>□</v>
      </c>
      <c r="AS53" s="181" t="s">
        <v>28</v>
      </c>
      <c r="AT53" s="183" t="s">
        <v>28</v>
      </c>
      <c r="AU53" s="446" t="s">
        <v>28</v>
      </c>
      <c r="AV53" s="452" t="s">
        <v>28</v>
      </c>
      <c r="AW53" s="251" t="s">
        <v>28</v>
      </c>
      <c r="AX53" s="251" t="s">
        <v>28</v>
      </c>
      <c r="AY53" s="446" t="s">
        <v>28</v>
      </c>
      <c r="AZ53" s="437"/>
      <c r="BA53" s="976" t="str">
        <f>IF($F$11="","",IF($AZ53="","",HLOOKUP($F$11,別紙mast!$D$4:$K$7,3,FALSE)))</f>
        <v/>
      </c>
      <c r="BB53" s="977"/>
      <c r="BC53" s="537" t="str">
        <f t="shared" si="10"/>
        <v/>
      </c>
      <c r="BD53" s="538" t="str">
        <f>IF($F$11="","",IF($AZ53="","",HLOOKUP($F$11,別紙mast!$D$9:$K$11,3,FALSE)))</f>
        <v/>
      </c>
      <c r="BE53" s="537" t="str">
        <f t="shared" si="11"/>
        <v/>
      </c>
      <c r="BF53" s="413"/>
      <c r="BG53" s="978" t="str">
        <f>IF($F$11="","",IF($BF53="","",HLOOKUP($F$11,別紙mast!$D$4:$K$7,4,FALSE)))</f>
        <v/>
      </c>
      <c r="BH53" s="979"/>
      <c r="BI53" s="454" t="str">
        <f t="shared" si="0"/>
        <v/>
      </c>
      <c r="BJ53" s="621"/>
      <c r="BK53" s="463"/>
      <c r="BL53" s="463"/>
      <c r="BM53" s="601"/>
      <c r="BN53" s="462"/>
      <c r="BO53" s="463"/>
      <c r="BP53" s="463"/>
      <c r="BQ53" s="611"/>
      <c r="BR53" s="606"/>
      <c r="BS53" s="464"/>
      <c r="BT53" s="614"/>
      <c r="BU53" s="461"/>
      <c r="BV53" s="568"/>
      <c r="BW53" s="404"/>
      <c r="BX53" s="402"/>
      <c r="BY53" s="570" t="str">
        <f t="shared" si="1"/>
        <v/>
      </c>
      <c r="BZ53" s="565" t="str">
        <f t="shared" si="2"/>
        <v/>
      </c>
      <c r="CA53" s="565" t="str">
        <f t="shared" si="3"/>
        <v/>
      </c>
      <c r="CB53" s="565" t="str">
        <f t="shared" si="12"/>
        <v/>
      </c>
      <c r="CC53" s="577" t="str">
        <f t="shared" si="13"/>
        <v/>
      </c>
      <c r="CD53" s="577" t="str">
        <f t="shared" si="4"/>
        <v/>
      </c>
      <c r="CE53" s="577" t="str">
        <f t="shared" si="5"/>
        <v/>
      </c>
      <c r="CF53" s="577" t="str">
        <f t="shared" si="6"/>
        <v/>
      </c>
      <c r="CG53" s="591" t="str">
        <f t="shared" si="7"/>
        <v/>
      </c>
      <c r="CH53" s="591" t="str">
        <f t="shared" si="8"/>
        <v/>
      </c>
      <c r="CI53" s="591" t="str">
        <f t="shared" si="19"/>
        <v/>
      </c>
      <c r="CJ53" s="565" t="str">
        <f t="shared" si="9"/>
        <v/>
      </c>
      <c r="CK53" s="565" t="str">
        <f t="shared" si="14"/>
        <v/>
      </c>
      <c r="CL53" s="577" t="str">
        <f t="shared" si="15"/>
        <v/>
      </c>
      <c r="CM53" s="577" t="str">
        <f t="shared" si="16"/>
        <v/>
      </c>
      <c r="CN53" s="592" t="str">
        <f t="shared" si="17"/>
        <v/>
      </c>
      <c r="CO53" s="402"/>
      <c r="CP53" s="402"/>
      <c r="CQ53" s="402"/>
      <c r="CR53" s="402"/>
      <c r="CS53" s="402"/>
      <c r="CT53" s="402"/>
      <c r="CU53" s="412"/>
      <c r="CV53" s="402"/>
      <c r="CW53" s="402"/>
      <c r="CX53" s="402"/>
      <c r="CY53" s="402"/>
      <c r="CZ53" s="402"/>
      <c r="DA53" s="402"/>
      <c r="DB53" s="412"/>
    </row>
    <row r="54" spans="2:106" ht="15.95" customHeight="1" x14ac:dyDescent="0.15">
      <c r="B54" s="468">
        <v>24</v>
      </c>
      <c r="C54" s="994"/>
      <c r="D54" s="995"/>
      <c r="E54" s="995"/>
      <c r="F54" s="996"/>
      <c r="G54" s="997"/>
      <c r="H54" s="997"/>
      <c r="I54" s="998"/>
      <c r="J54" s="999"/>
      <c r="K54" s="1004"/>
      <c r="L54" s="1004"/>
      <c r="M54" s="1004"/>
      <c r="N54" s="1004"/>
      <c r="O54" s="1004"/>
      <c r="P54" s="181" t="s">
        <v>28</v>
      </c>
      <c r="Q54" s="434" t="s">
        <v>28</v>
      </c>
      <c r="R54" s="434" t="s">
        <v>28</v>
      </c>
      <c r="S54" s="251" t="s">
        <v>28</v>
      </c>
      <c r="T54" s="1005"/>
      <c r="U54" s="1006"/>
      <c r="V54" s="1007"/>
      <c r="W54" s="181" t="s">
        <v>28</v>
      </c>
      <c r="X54" s="434" t="s">
        <v>28</v>
      </c>
      <c r="Y54" s="434" t="s">
        <v>28</v>
      </c>
      <c r="Z54" s="251" t="s">
        <v>28</v>
      </c>
      <c r="AA54" s="1005"/>
      <c r="AB54" s="1006"/>
      <c r="AC54" s="1006"/>
      <c r="AD54" s="181" t="s">
        <v>28</v>
      </c>
      <c r="AE54" s="183" t="s">
        <v>28</v>
      </c>
      <c r="AF54" s="183" t="s">
        <v>28</v>
      </c>
      <c r="AG54" s="183" t="s">
        <v>28</v>
      </c>
      <c r="AH54" s="251" t="s">
        <v>28</v>
      </c>
      <c r="AI54" s="484"/>
      <c r="AJ54" s="251" t="s">
        <v>28</v>
      </c>
      <c r="AK54" s="486"/>
      <c r="AL54" s="181" t="s">
        <v>28</v>
      </c>
      <c r="AM54" s="251" t="s">
        <v>28</v>
      </c>
      <c r="AN54" s="181" t="s">
        <v>28</v>
      </c>
      <c r="AO54" s="183" t="s">
        <v>28</v>
      </c>
      <c r="AP54" s="183" t="s">
        <v>28</v>
      </c>
      <c r="AQ54" s="183" t="s">
        <v>28</v>
      </c>
      <c r="AR54" s="535" t="str">
        <f t="shared" si="18"/>
        <v>□</v>
      </c>
      <c r="AS54" s="181" t="s">
        <v>28</v>
      </c>
      <c r="AT54" s="183" t="s">
        <v>28</v>
      </c>
      <c r="AU54" s="446" t="s">
        <v>28</v>
      </c>
      <c r="AV54" s="452" t="s">
        <v>28</v>
      </c>
      <c r="AW54" s="251" t="s">
        <v>28</v>
      </c>
      <c r="AX54" s="251" t="s">
        <v>28</v>
      </c>
      <c r="AY54" s="446" t="s">
        <v>28</v>
      </c>
      <c r="AZ54" s="437"/>
      <c r="BA54" s="976" t="str">
        <f>IF($F$11="","",IF($AZ54="","",HLOOKUP($F$11,別紙mast!$D$4:$K$7,3,FALSE)))</f>
        <v/>
      </c>
      <c r="BB54" s="977"/>
      <c r="BC54" s="537" t="str">
        <f t="shared" si="10"/>
        <v/>
      </c>
      <c r="BD54" s="538" t="str">
        <f>IF($F$11="","",IF($AZ54="","",HLOOKUP($F$11,別紙mast!$D$9:$K$11,3,FALSE)))</f>
        <v/>
      </c>
      <c r="BE54" s="537" t="str">
        <f t="shared" si="11"/>
        <v/>
      </c>
      <c r="BF54" s="413"/>
      <c r="BG54" s="978" t="str">
        <f>IF($F$11="","",IF($BF54="","",HLOOKUP($F$11,別紙mast!$D$4:$K$7,4,FALSE)))</f>
        <v/>
      </c>
      <c r="BH54" s="979"/>
      <c r="BI54" s="454" t="str">
        <f t="shared" si="0"/>
        <v/>
      </c>
      <c r="BJ54" s="621"/>
      <c r="BK54" s="463"/>
      <c r="BL54" s="463"/>
      <c r="BM54" s="601"/>
      <c r="BN54" s="462"/>
      <c r="BO54" s="463"/>
      <c r="BP54" s="463"/>
      <c r="BQ54" s="611"/>
      <c r="BR54" s="606"/>
      <c r="BS54" s="464"/>
      <c r="BT54" s="614"/>
      <c r="BU54" s="461"/>
      <c r="BV54" s="568"/>
      <c r="BW54" s="404"/>
      <c r="BX54" s="402"/>
      <c r="BY54" s="570" t="str">
        <f t="shared" si="1"/>
        <v/>
      </c>
      <c r="BZ54" s="565" t="str">
        <f t="shared" si="2"/>
        <v/>
      </c>
      <c r="CA54" s="565" t="str">
        <f t="shared" si="3"/>
        <v/>
      </c>
      <c r="CB54" s="565" t="str">
        <f t="shared" si="12"/>
        <v/>
      </c>
      <c r="CC54" s="577" t="str">
        <f t="shared" si="13"/>
        <v/>
      </c>
      <c r="CD54" s="577" t="str">
        <f t="shared" si="4"/>
        <v/>
      </c>
      <c r="CE54" s="577" t="str">
        <f t="shared" si="5"/>
        <v/>
      </c>
      <c r="CF54" s="577" t="str">
        <f t="shared" si="6"/>
        <v/>
      </c>
      <c r="CG54" s="591" t="str">
        <f t="shared" si="7"/>
        <v/>
      </c>
      <c r="CH54" s="591" t="str">
        <f t="shared" si="8"/>
        <v/>
      </c>
      <c r="CI54" s="591" t="str">
        <f t="shared" si="19"/>
        <v/>
      </c>
      <c r="CJ54" s="565" t="str">
        <f t="shared" si="9"/>
        <v/>
      </c>
      <c r="CK54" s="565" t="str">
        <f t="shared" si="14"/>
        <v/>
      </c>
      <c r="CL54" s="577" t="str">
        <f t="shared" si="15"/>
        <v/>
      </c>
      <c r="CM54" s="577" t="str">
        <f t="shared" si="16"/>
        <v/>
      </c>
      <c r="CN54" s="592" t="str">
        <f t="shared" si="17"/>
        <v/>
      </c>
      <c r="CO54" s="402"/>
      <c r="CP54" s="402"/>
      <c r="CQ54" s="402"/>
      <c r="CR54" s="402"/>
      <c r="CS54" s="402"/>
      <c r="CT54" s="402"/>
      <c r="CU54" s="412"/>
      <c r="CV54" s="402"/>
      <c r="CW54" s="402"/>
      <c r="CX54" s="402"/>
      <c r="CY54" s="402"/>
      <c r="CZ54" s="402"/>
      <c r="DA54" s="402"/>
      <c r="DB54" s="412"/>
    </row>
    <row r="55" spans="2:106" ht="15.95" customHeight="1" x14ac:dyDescent="0.15">
      <c r="B55" s="468">
        <v>25</v>
      </c>
      <c r="C55" s="994"/>
      <c r="D55" s="995"/>
      <c r="E55" s="995"/>
      <c r="F55" s="996"/>
      <c r="G55" s="997"/>
      <c r="H55" s="997"/>
      <c r="I55" s="998"/>
      <c r="J55" s="999"/>
      <c r="K55" s="1004"/>
      <c r="L55" s="1004"/>
      <c r="M55" s="1004"/>
      <c r="N55" s="1004"/>
      <c r="O55" s="1004"/>
      <c r="P55" s="181" t="s">
        <v>28</v>
      </c>
      <c r="Q55" s="434" t="s">
        <v>28</v>
      </c>
      <c r="R55" s="434" t="s">
        <v>28</v>
      </c>
      <c r="S55" s="251" t="s">
        <v>28</v>
      </c>
      <c r="T55" s="1005"/>
      <c r="U55" s="1006"/>
      <c r="V55" s="1007"/>
      <c r="W55" s="181" t="s">
        <v>28</v>
      </c>
      <c r="X55" s="434" t="s">
        <v>28</v>
      </c>
      <c r="Y55" s="434" t="s">
        <v>28</v>
      </c>
      <c r="Z55" s="251" t="s">
        <v>28</v>
      </c>
      <c r="AA55" s="1005"/>
      <c r="AB55" s="1006"/>
      <c r="AC55" s="1006"/>
      <c r="AD55" s="181" t="s">
        <v>28</v>
      </c>
      <c r="AE55" s="183" t="s">
        <v>28</v>
      </c>
      <c r="AF55" s="183" t="s">
        <v>28</v>
      </c>
      <c r="AG55" s="183" t="s">
        <v>28</v>
      </c>
      <c r="AH55" s="251" t="s">
        <v>28</v>
      </c>
      <c r="AI55" s="484"/>
      <c r="AJ55" s="251" t="s">
        <v>28</v>
      </c>
      <c r="AK55" s="486"/>
      <c r="AL55" s="181" t="s">
        <v>28</v>
      </c>
      <c r="AM55" s="251" t="s">
        <v>28</v>
      </c>
      <c r="AN55" s="181" t="s">
        <v>28</v>
      </c>
      <c r="AO55" s="183" t="s">
        <v>28</v>
      </c>
      <c r="AP55" s="183" t="s">
        <v>28</v>
      </c>
      <c r="AQ55" s="183" t="s">
        <v>28</v>
      </c>
      <c r="AR55" s="535" t="str">
        <f t="shared" si="18"/>
        <v>□</v>
      </c>
      <c r="AS55" s="181" t="s">
        <v>28</v>
      </c>
      <c r="AT55" s="183" t="s">
        <v>28</v>
      </c>
      <c r="AU55" s="446" t="s">
        <v>28</v>
      </c>
      <c r="AV55" s="452" t="s">
        <v>28</v>
      </c>
      <c r="AW55" s="251" t="s">
        <v>28</v>
      </c>
      <c r="AX55" s="251" t="s">
        <v>28</v>
      </c>
      <c r="AY55" s="446" t="s">
        <v>28</v>
      </c>
      <c r="AZ55" s="437"/>
      <c r="BA55" s="976" t="str">
        <f>IF($F$11="","",IF($AZ55="","",HLOOKUP($F$11,別紙mast!$D$4:$K$7,3,FALSE)))</f>
        <v/>
      </c>
      <c r="BB55" s="977"/>
      <c r="BC55" s="537" t="str">
        <f t="shared" si="10"/>
        <v/>
      </c>
      <c r="BD55" s="538" t="str">
        <f>IF($F$11="","",IF($AZ55="","",HLOOKUP($F$11,別紙mast!$D$9:$K$11,3,FALSE)))</f>
        <v/>
      </c>
      <c r="BE55" s="537" t="str">
        <f t="shared" si="11"/>
        <v/>
      </c>
      <c r="BF55" s="413"/>
      <c r="BG55" s="978" t="str">
        <f>IF($F$11="","",IF($BF55="","",HLOOKUP($F$11,別紙mast!$D$4:$K$7,4,FALSE)))</f>
        <v/>
      </c>
      <c r="BH55" s="979"/>
      <c r="BI55" s="454" t="str">
        <f t="shared" si="0"/>
        <v/>
      </c>
      <c r="BJ55" s="621"/>
      <c r="BK55" s="463"/>
      <c r="BL55" s="463"/>
      <c r="BM55" s="601"/>
      <c r="BN55" s="462"/>
      <c r="BO55" s="463"/>
      <c r="BP55" s="463"/>
      <c r="BQ55" s="611"/>
      <c r="BR55" s="606"/>
      <c r="BS55" s="464"/>
      <c r="BT55" s="614"/>
      <c r="BU55" s="461"/>
      <c r="BV55" s="568"/>
      <c r="BW55" s="404"/>
      <c r="BX55" s="402"/>
      <c r="BY55" s="570" t="str">
        <f t="shared" si="1"/>
        <v/>
      </c>
      <c r="BZ55" s="565" t="str">
        <f t="shared" si="2"/>
        <v/>
      </c>
      <c r="CA55" s="565" t="str">
        <f t="shared" si="3"/>
        <v/>
      </c>
      <c r="CB55" s="565" t="str">
        <f t="shared" si="12"/>
        <v/>
      </c>
      <c r="CC55" s="577" t="str">
        <f t="shared" si="13"/>
        <v/>
      </c>
      <c r="CD55" s="577" t="str">
        <f t="shared" si="4"/>
        <v/>
      </c>
      <c r="CE55" s="577" t="str">
        <f t="shared" si="5"/>
        <v/>
      </c>
      <c r="CF55" s="577" t="str">
        <f t="shared" si="6"/>
        <v/>
      </c>
      <c r="CG55" s="591" t="str">
        <f t="shared" si="7"/>
        <v/>
      </c>
      <c r="CH55" s="591" t="str">
        <f t="shared" si="8"/>
        <v/>
      </c>
      <c r="CI55" s="591" t="str">
        <f t="shared" si="19"/>
        <v/>
      </c>
      <c r="CJ55" s="565" t="str">
        <f t="shared" si="9"/>
        <v/>
      </c>
      <c r="CK55" s="565" t="str">
        <f t="shared" si="14"/>
        <v/>
      </c>
      <c r="CL55" s="577" t="str">
        <f t="shared" si="15"/>
        <v/>
      </c>
      <c r="CM55" s="577" t="str">
        <f t="shared" si="16"/>
        <v/>
      </c>
      <c r="CN55" s="592" t="str">
        <f t="shared" si="17"/>
        <v/>
      </c>
      <c r="CO55" s="402"/>
      <c r="CP55" s="402"/>
      <c r="CQ55" s="402"/>
      <c r="CR55" s="402"/>
      <c r="CS55" s="402"/>
      <c r="CT55" s="402"/>
      <c r="CU55" s="412"/>
      <c r="CV55" s="402"/>
      <c r="CW55" s="402"/>
      <c r="CX55" s="402"/>
      <c r="CY55" s="402"/>
      <c r="CZ55" s="402"/>
      <c r="DA55" s="402"/>
      <c r="DB55" s="412"/>
    </row>
    <row r="56" spans="2:106" ht="15.95" customHeight="1" x14ac:dyDescent="0.15">
      <c r="B56" s="468">
        <v>26</v>
      </c>
      <c r="C56" s="994"/>
      <c r="D56" s="995"/>
      <c r="E56" s="995"/>
      <c r="F56" s="996"/>
      <c r="G56" s="997"/>
      <c r="H56" s="997"/>
      <c r="I56" s="998"/>
      <c r="J56" s="999"/>
      <c r="K56" s="1004"/>
      <c r="L56" s="1004"/>
      <c r="M56" s="1004"/>
      <c r="N56" s="1004"/>
      <c r="O56" s="1004"/>
      <c r="P56" s="181" t="s">
        <v>28</v>
      </c>
      <c r="Q56" s="434" t="s">
        <v>28</v>
      </c>
      <c r="R56" s="434" t="s">
        <v>28</v>
      </c>
      <c r="S56" s="251" t="s">
        <v>28</v>
      </c>
      <c r="T56" s="1005"/>
      <c r="U56" s="1006"/>
      <c r="V56" s="1007"/>
      <c r="W56" s="181" t="s">
        <v>28</v>
      </c>
      <c r="X56" s="434" t="s">
        <v>28</v>
      </c>
      <c r="Y56" s="434" t="s">
        <v>28</v>
      </c>
      <c r="Z56" s="251" t="s">
        <v>28</v>
      </c>
      <c r="AA56" s="1005"/>
      <c r="AB56" s="1006"/>
      <c r="AC56" s="1006"/>
      <c r="AD56" s="181" t="s">
        <v>28</v>
      </c>
      <c r="AE56" s="183" t="s">
        <v>28</v>
      </c>
      <c r="AF56" s="183" t="s">
        <v>28</v>
      </c>
      <c r="AG56" s="183" t="s">
        <v>28</v>
      </c>
      <c r="AH56" s="251" t="s">
        <v>28</v>
      </c>
      <c r="AI56" s="484"/>
      <c r="AJ56" s="251" t="s">
        <v>28</v>
      </c>
      <c r="AK56" s="486"/>
      <c r="AL56" s="181" t="s">
        <v>28</v>
      </c>
      <c r="AM56" s="251" t="s">
        <v>28</v>
      </c>
      <c r="AN56" s="181" t="s">
        <v>28</v>
      </c>
      <c r="AO56" s="183" t="s">
        <v>28</v>
      </c>
      <c r="AP56" s="183" t="s">
        <v>28</v>
      </c>
      <c r="AQ56" s="183" t="s">
        <v>28</v>
      </c>
      <c r="AR56" s="535" t="str">
        <f t="shared" si="18"/>
        <v>□</v>
      </c>
      <c r="AS56" s="181" t="s">
        <v>28</v>
      </c>
      <c r="AT56" s="183" t="s">
        <v>28</v>
      </c>
      <c r="AU56" s="446" t="s">
        <v>28</v>
      </c>
      <c r="AV56" s="452" t="s">
        <v>28</v>
      </c>
      <c r="AW56" s="251" t="s">
        <v>28</v>
      </c>
      <c r="AX56" s="251" t="s">
        <v>28</v>
      </c>
      <c r="AY56" s="446" t="s">
        <v>28</v>
      </c>
      <c r="AZ56" s="437"/>
      <c r="BA56" s="976" t="str">
        <f>IF($F$11="","",IF($AZ56="","",HLOOKUP($F$11,別紙mast!$D$4:$K$7,3,FALSE)))</f>
        <v/>
      </c>
      <c r="BB56" s="977"/>
      <c r="BC56" s="537" t="str">
        <f t="shared" si="10"/>
        <v/>
      </c>
      <c r="BD56" s="538" t="str">
        <f>IF($F$11="","",IF($AZ56="","",HLOOKUP($F$11,別紙mast!$D$9:$K$11,3,FALSE)))</f>
        <v/>
      </c>
      <c r="BE56" s="537" t="str">
        <f t="shared" si="11"/>
        <v/>
      </c>
      <c r="BF56" s="413"/>
      <c r="BG56" s="978" t="str">
        <f>IF($F$11="","",IF($BF56="","",HLOOKUP($F$11,別紙mast!$D$4:$K$7,4,FALSE)))</f>
        <v/>
      </c>
      <c r="BH56" s="979"/>
      <c r="BI56" s="454" t="str">
        <f t="shared" si="0"/>
        <v/>
      </c>
      <c r="BJ56" s="621"/>
      <c r="BK56" s="463"/>
      <c r="BL56" s="463"/>
      <c r="BM56" s="601"/>
      <c r="BN56" s="462"/>
      <c r="BO56" s="463"/>
      <c r="BP56" s="463"/>
      <c r="BQ56" s="611"/>
      <c r="BR56" s="606"/>
      <c r="BS56" s="464"/>
      <c r="BT56" s="614"/>
      <c r="BU56" s="461"/>
      <c r="BV56" s="568"/>
      <c r="BW56" s="404"/>
      <c r="BX56" s="402"/>
      <c r="BY56" s="570" t="str">
        <f t="shared" si="1"/>
        <v/>
      </c>
      <c r="BZ56" s="565" t="str">
        <f t="shared" si="2"/>
        <v/>
      </c>
      <c r="CA56" s="565" t="str">
        <f t="shared" si="3"/>
        <v/>
      </c>
      <c r="CB56" s="565" t="str">
        <f t="shared" si="12"/>
        <v/>
      </c>
      <c r="CC56" s="577" t="str">
        <f t="shared" si="13"/>
        <v/>
      </c>
      <c r="CD56" s="577" t="str">
        <f t="shared" si="4"/>
        <v/>
      </c>
      <c r="CE56" s="577" t="str">
        <f t="shared" si="5"/>
        <v/>
      </c>
      <c r="CF56" s="577" t="str">
        <f t="shared" si="6"/>
        <v/>
      </c>
      <c r="CG56" s="591" t="str">
        <f t="shared" si="7"/>
        <v/>
      </c>
      <c r="CH56" s="591" t="str">
        <f t="shared" si="8"/>
        <v/>
      </c>
      <c r="CI56" s="591" t="str">
        <f t="shared" si="19"/>
        <v/>
      </c>
      <c r="CJ56" s="565" t="str">
        <f t="shared" si="9"/>
        <v/>
      </c>
      <c r="CK56" s="565" t="str">
        <f t="shared" si="14"/>
        <v/>
      </c>
      <c r="CL56" s="577" t="str">
        <f t="shared" si="15"/>
        <v/>
      </c>
      <c r="CM56" s="577" t="str">
        <f t="shared" si="16"/>
        <v/>
      </c>
      <c r="CN56" s="592" t="str">
        <f t="shared" si="17"/>
        <v/>
      </c>
      <c r="CO56" s="402"/>
      <c r="CP56" s="402"/>
      <c r="CQ56" s="402"/>
      <c r="CR56" s="402"/>
      <c r="CS56" s="402"/>
      <c r="CT56" s="402"/>
      <c r="CU56" s="412"/>
      <c r="CV56" s="402"/>
      <c r="CW56" s="402"/>
      <c r="CX56" s="402"/>
      <c r="CY56" s="402"/>
      <c r="CZ56" s="402"/>
      <c r="DA56" s="402"/>
      <c r="DB56" s="412"/>
    </row>
    <row r="57" spans="2:106" ht="15.95" customHeight="1" x14ac:dyDescent="0.15">
      <c r="B57" s="468">
        <v>27</v>
      </c>
      <c r="C57" s="994"/>
      <c r="D57" s="995"/>
      <c r="E57" s="995"/>
      <c r="F57" s="996"/>
      <c r="G57" s="997"/>
      <c r="H57" s="997"/>
      <c r="I57" s="998"/>
      <c r="J57" s="999"/>
      <c r="K57" s="1004"/>
      <c r="L57" s="1004"/>
      <c r="M57" s="1004"/>
      <c r="N57" s="1004"/>
      <c r="O57" s="1004"/>
      <c r="P57" s="181" t="s">
        <v>28</v>
      </c>
      <c r="Q57" s="434" t="s">
        <v>28</v>
      </c>
      <c r="R57" s="434" t="s">
        <v>28</v>
      </c>
      <c r="S57" s="251" t="s">
        <v>28</v>
      </c>
      <c r="T57" s="1005"/>
      <c r="U57" s="1006"/>
      <c r="V57" s="1007"/>
      <c r="W57" s="181" t="s">
        <v>28</v>
      </c>
      <c r="X57" s="434" t="s">
        <v>28</v>
      </c>
      <c r="Y57" s="434" t="s">
        <v>28</v>
      </c>
      <c r="Z57" s="251" t="s">
        <v>28</v>
      </c>
      <c r="AA57" s="1005"/>
      <c r="AB57" s="1006"/>
      <c r="AC57" s="1006"/>
      <c r="AD57" s="181" t="s">
        <v>28</v>
      </c>
      <c r="AE57" s="183" t="s">
        <v>28</v>
      </c>
      <c r="AF57" s="183" t="s">
        <v>28</v>
      </c>
      <c r="AG57" s="183" t="s">
        <v>28</v>
      </c>
      <c r="AH57" s="251" t="s">
        <v>28</v>
      </c>
      <c r="AI57" s="484"/>
      <c r="AJ57" s="251" t="s">
        <v>28</v>
      </c>
      <c r="AK57" s="486"/>
      <c r="AL57" s="181" t="s">
        <v>28</v>
      </c>
      <c r="AM57" s="251" t="s">
        <v>28</v>
      </c>
      <c r="AN57" s="181" t="s">
        <v>28</v>
      </c>
      <c r="AO57" s="183" t="s">
        <v>28</v>
      </c>
      <c r="AP57" s="183" t="s">
        <v>28</v>
      </c>
      <c r="AQ57" s="183" t="s">
        <v>28</v>
      </c>
      <c r="AR57" s="535" t="str">
        <f t="shared" si="18"/>
        <v>□</v>
      </c>
      <c r="AS57" s="181" t="s">
        <v>28</v>
      </c>
      <c r="AT57" s="183" t="s">
        <v>28</v>
      </c>
      <c r="AU57" s="446" t="s">
        <v>28</v>
      </c>
      <c r="AV57" s="452" t="s">
        <v>28</v>
      </c>
      <c r="AW57" s="251" t="s">
        <v>28</v>
      </c>
      <c r="AX57" s="251" t="s">
        <v>28</v>
      </c>
      <c r="AY57" s="446" t="s">
        <v>28</v>
      </c>
      <c r="AZ57" s="437"/>
      <c r="BA57" s="976" t="str">
        <f>IF($F$11="","",IF($AZ57="","",HLOOKUP($F$11,別紙mast!$D$4:$K$7,3,FALSE)))</f>
        <v/>
      </c>
      <c r="BB57" s="977"/>
      <c r="BC57" s="537" t="str">
        <f t="shared" si="10"/>
        <v/>
      </c>
      <c r="BD57" s="538" t="str">
        <f>IF($F$11="","",IF($AZ57="","",HLOOKUP($F$11,別紙mast!$D$9:$K$11,3,FALSE)))</f>
        <v/>
      </c>
      <c r="BE57" s="537" t="str">
        <f t="shared" si="11"/>
        <v/>
      </c>
      <c r="BF57" s="413"/>
      <c r="BG57" s="978" t="str">
        <f>IF($F$11="","",IF($BF57="","",HLOOKUP($F$11,別紙mast!$D$4:$K$7,4,FALSE)))</f>
        <v/>
      </c>
      <c r="BH57" s="979"/>
      <c r="BI57" s="454" t="str">
        <f t="shared" si="0"/>
        <v/>
      </c>
      <c r="BJ57" s="621"/>
      <c r="BK57" s="463"/>
      <c r="BL57" s="463"/>
      <c r="BM57" s="601"/>
      <c r="BN57" s="462"/>
      <c r="BO57" s="463"/>
      <c r="BP57" s="463"/>
      <c r="BQ57" s="611"/>
      <c r="BR57" s="606"/>
      <c r="BS57" s="464"/>
      <c r="BT57" s="614"/>
      <c r="BU57" s="461"/>
      <c r="BV57" s="568"/>
      <c r="BW57" s="404"/>
      <c r="BX57" s="402"/>
      <c r="BY57" s="570" t="str">
        <f t="shared" si="1"/>
        <v/>
      </c>
      <c r="BZ57" s="565" t="str">
        <f t="shared" si="2"/>
        <v/>
      </c>
      <c r="CA57" s="565" t="str">
        <f t="shared" si="3"/>
        <v/>
      </c>
      <c r="CB57" s="565" t="str">
        <f t="shared" si="12"/>
        <v/>
      </c>
      <c r="CC57" s="577" t="str">
        <f t="shared" si="13"/>
        <v/>
      </c>
      <c r="CD57" s="577" t="str">
        <f t="shared" si="4"/>
        <v/>
      </c>
      <c r="CE57" s="577" t="str">
        <f t="shared" si="5"/>
        <v/>
      </c>
      <c r="CF57" s="577" t="str">
        <f t="shared" si="6"/>
        <v/>
      </c>
      <c r="CG57" s="591" t="str">
        <f t="shared" si="7"/>
        <v/>
      </c>
      <c r="CH57" s="591" t="str">
        <f t="shared" si="8"/>
        <v/>
      </c>
      <c r="CI57" s="591" t="str">
        <f t="shared" si="19"/>
        <v/>
      </c>
      <c r="CJ57" s="565" t="str">
        <f t="shared" si="9"/>
        <v/>
      </c>
      <c r="CK57" s="565" t="str">
        <f t="shared" si="14"/>
        <v/>
      </c>
      <c r="CL57" s="577" t="str">
        <f t="shared" si="15"/>
        <v/>
      </c>
      <c r="CM57" s="577" t="str">
        <f t="shared" si="16"/>
        <v/>
      </c>
      <c r="CN57" s="592" t="str">
        <f t="shared" si="17"/>
        <v/>
      </c>
      <c r="CO57" s="402"/>
      <c r="CP57" s="402"/>
      <c r="CQ57" s="402"/>
      <c r="CR57" s="402"/>
      <c r="CS57" s="402"/>
      <c r="CT57" s="402"/>
      <c r="CU57" s="412"/>
      <c r="CV57" s="402"/>
      <c r="CW57" s="402"/>
      <c r="CX57" s="402"/>
      <c r="CY57" s="402"/>
      <c r="CZ57" s="402"/>
      <c r="DA57" s="402"/>
      <c r="DB57" s="412"/>
    </row>
    <row r="58" spans="2:106" ht="15.95" customHeight="1" x14ac:dyDescent="0.15">
      <c r="B58" s="468">
        <v>28</v>
      </c>
      <c r="C58" s="994"/>
      <c r="D58" s="995"/>
      <c r="E58" s="995"/>
      <c r="F58" s="996"/>
      <c r="G58" s="997"/>
      <c r="H58" s="997"/>
      <c r="I58" s="998"/>
      <c r="J58" s="999"/>
      <c r="K58" s="1004"/>
      <c r="L58" s="1004"/>
      <c r="M58" s="1004"/>
      <c r="N58" s="1004"/>
      <c r="O58" s="1004"/>
      <c r="P58" s="181" t="s">
        <v>28</v>
      </c>
      <c r="Q58" s="434" t="s">
        <v>28</v>
      </c>
      <c r="R58" s="434" t="s">
        <v>28</v>
      </c>
      <c r="S58" s="251" t="s">
        <v>28</v>
      </c>
      <c r="T58" s="1005"/>
      <c r="U58" s="1006"/>
      <c r="V58" s="1007"/>
      <c r="W58" s="181" t="s">
        <v>28</v>
      </c>
      <c r="X58" s="434" t="s">
        <v>28</v>
      </c>
      <c r="Y58" s="434" t="s">
        <v>28</v>
      </c>
      <c r="Z58" s="251" t="s">
        <v>28</v>
      </c>
      <c r="AA58" s="1005"/>
      <c r="AB58" s="1006"/>
      <c r="AC58" s="1006"/>
      <c r="AD58" s="181" t="s">
        <v>28</v>
      </c>
      <c r="AE58" s="183" t="s">
        <v>28</v>
      </c>
      <c r="AF58" s="183" t="s">
        <v>28</v>
      </c>
      <c r="AG58" s="183" t="s">
        <v>28</v>
      </c>
      <c r="AH58" s="251" t="s">
        <v>28</v>
      </c>
      <c r="AI58" s="484"/>
      <c r="AJ58" s="251" t="s">
        <v>28</v>
      </c>
      <c r="AK58" s="486"/>
      <c r="AL58" s="181" t="s">
        <v>28</v>
      </c>
      <c r="AM58" s="251" t="s">
        <v>28</v>
      </c>
      <c r="AN58" s="181" t="s">
        <v>28</v>
      </c>
      <c r="AO58" s="183" t="s">
        <v>28</v>
      </c>
      <c r="AP58" s="183" t="s">
        <v>28</v>
      </c>
      <c r="AQ58" s="183" t="s">
        <v>28</v>
      </c>
      <c r="AR58" s="535" t="str">
        <f t="shared" si="18"/>
        <v>□</v>
      </c>
      <c r="AS58" s="181" t="s">
        <v>28</v>
      </c>
      <c r="AT58" s="183" t="s">
        <v>28</v>
      </c>
      <c r="AU58" s="446" t="s">
        <v>28</v>
      </c>
      <c r="AV58" s="452" t="s">
        <v>28</v>
      </c>
      <c r="AW58" s="251" t="s">
        <v>28</v>
      </c>
      <c r="AX58" s="251" t="s">
        <v>28</v>
      </c>
      <c r="AY58" s="446" t="s">
        <v>28</v>
      </c>
      <c r="AZ58" s="437"/>
      <c r="BA58" s="976" t="str">
        <f>IF($F$11="","",IF($AZ58="","",HLOOKUP($F$11,別紙mast!$D$4:$K$7,3,FALSE)))</f>
        <v/>
      </c>
      <c r="BB58" s="977"/>
      <c r="BC58" s="537" t="str">
        <f t="shared" si="10"/>
        <v/>
      </c>
      <c r="BD58" s="538" t="str">
        <f>IF($F$11="","",IF($AZ58="","",HLOOKUP($F$11,別紙mast!$D$9:$K$11,3,FALSE)))</f>
        <v/>
      </c>
      <c r="BE58" s="537" t="str">
        <f t="shared" si="11"/>
        <v/>
      </c>
      <c r="BF58" s="413"/>
      <c r="BG58" s="978" t="str">
        <f>IF($F$11="","",IF($BF58="","",HLOOKUP($F$11,別紙mast!$D$4:$K$7,4,FALSE)))</f>
        <v/>
      </c>
      <c r="BH58" s="979"/>
      <c r="BI58" s="454" t="str">
        <f t="shared" si="0"/>
        <v/>
      </c>
      <c r="BJ58" s="621"/>
      <c r="BK58" s="463"/>
      <c r="BL58" s="463"/>
      <c r="BM58" s="601"/>
      <c r="BN58" s="462"/>
      <c r="BO58" s="463"/>
      <c r="BP58" s="463"/>
      <c r="BQ58" s="611"/>
      <c r="BR58" s="606"/>
      <c r="BS58" s="464"/>
      <c r="BT58" s="614"/>
      <c r="BU58" s="461"/>
      <c r="BV58" s="568"/>
      <c r="BW58" s="404"/>
      <c r="BX58" s="402"/>
      <c r="BY58" s="570" t="str">
        <f t="shared" si="1"/>
        <v/>
      </c>
      <c r="BZ58" s="565" t="str">
        <f t="shared" si="2"/>
        <v/>
      </c>
      <c r="CA58" s="565" t="str">
        <f t="shared" si="3"/>
        <v/>
      </c>
      <c r="CB58" s="565" t="str">
        <f t="shared" si="12"/>
        <v/>
      </c>
      <c r="CC58" s="577" t="str">
        <f t="shared" si="13"/>
        <v/>
      </c>
      <c r="CD58" s="577" t="str">
        <f t="shared" si="4"/>
        <v/>
      </c>
      <c r="CE58" s="577" t="str">
        <f t="shared" si="5"/>
        <v/>
      </c>
      <c r="CF58" s="577" t="str">
        <f t="shared" si="6"/>
        <v/>
      </c>
      <c r="CG58" s="591" t="str">
        <f t="shared" si="7"/>
        <v/>
      </c>
      <c r="CH58" s="591" t="str">
        <f t="shared" si="8"/>
        <v/>
      </c>
      <c r="CI58" s="591" t="str">
        <f t="shared" si="19"/>
        <v/>
      </c>
      <c r="CJ58" s="565" t="str">
        <f t="shared" si="9"/>
        <v/>
      </c>
      <c r="CK58" s="565" t="str">
        <f t="shared" si="14"/>
        <v/>
      </c>
      <c r="CL58" s="577" t="str">
        <f t="shared" si="15"/>
        <v/>
      </c>
      <c r="CM58" s="577" t="str">
        <f t="shared" si="16"/>
        <v/>
      </c>
      <c r="CN58" s="592" t="str">
        <f t="shared" si="17"/>
        <v/>
      </c>
      <c r="CO58" s="402"/>
      <c r="CP58" s="402"/>
      <c r="CQ58" s="402"/>
      <c r="CR58" s="402"/>
      <c r="CS58" s="402"/>
      <c r="CT58" s="402"/>
      <c r="CU58" s="412"/>
      <c r="CV58" s="402"/>
      <c r="CW58" s="402"/>
      <c r="CX58" s="402"/>
      <c r="CY58" s="402"/>
      <c r="CZ58" s="402"/>
      <c r="DA58" s="402"/>
      <c r="DB58" s="412"/>
    </row>
    <row r="59" spans="2:106" ht="15.95" customHeight="1" x14ac:dyDescent="0.15">
      <c r="B59" s="468">
        <v>29</v>
      </c>
      <c r="C59" s="994"/>
      <c r="D59" s="995"/>
      <c r="E59" s="995"/>
      <c r="F59" s="996"/>
      <c r="G59" s="997"/>
      <c r="H59" s="997"/>
      <c r="I59" s="998"/>
      <c r="J59" s="999"/>
      <c r="K59" s="1004"/>
      <c r="L59" s="1004"/>
      <c r="M59" s="1004"/>
      <c r="N59" s="1004"/>
      <c r="O59" s="1004"/>
      <c r="P59" s="181" t="s">
        <v>28</v>
      </c>
      <c r="Q59" s="434" t="s">
        <v>28</v>
      </c>
      <c r="R59" s="434" t="s">
        <v>28</v>
      </c>
      <c r="S59" s="251" t="s">
        <v>28</v>
      </c>
      <c r="T59" s="1005"/>
      <c r="U59" s="1006"/>
      <c r="V59" s="1007"/>
      <c r="W59" s="181" t="s">
        <v>28</v>
      </c>
      <c r="X59" s="434" t="s">
        <v>28</v>
      </c>
      <c r="Y59" s="434" t="s">
        <v>28</v>
      </c>
      <c r="Z59" s="251" t="s">
        <v>28</v>
      </c>
      <c r="AA59" s="1005"/>
      <c r="AB59" s="1006"/>
      <c r="AC59" s="1006"/>
      <c r="AD59" s="181" t="s">
        <v>28</v>
      </c>
      <c r="AE59" s="183" t="s">
        <v>28</v>
      </c>
      <c r="AF59" s="183" t="s">
        <v>28</v>
      </c>
      <c r="AG59" s="183" t="s">
        <v>28</v>
      </c>
      <c r="AH59" s="251" t="s">
        <v>28</v>
      </c>
      <c r="AI59" s="484"/>
      <c r="AJ59" s="251" t="s">
        <v>28</v>
      </c>
      <c r="AK59" s="486"/>
      <c r="AL59" s="181" t="s">
        <v>28</v>
      </c>
      <c r="AM59" s="251" t="s">
        <v>28</v>
      </c>
      <c r="AN59" s="181" t="s">
        <v>28</v>
      </c>
      <c r="AO59" s="183" t="s">
        <v>28</v>
      </c>
      <c r="AP59" s="183" t="s">
        <v>28</v>
      </c>
      <c r="AQ59" s="183" t="s">
        <v>28</v>
      </c>
      <c r="AR59" s="535" t="str">
        <f t="shared" si="18"/>
        <v>□</v>
      </c>
      <c r="AS59" s="181" t="s">
        <v>28</v>
      </c>
      <c r="AT59" s="183" t="s">
        <v>28</v>
      </c>
      <c r="AU59" s="446" t="s">
        <v>28</v>
      </c>
      <c r="AV59" s="452" t="s">
        <v>28</v>
      </c>
      <c r="AW59" s="251" t="s">
        <v>28</v>
      </c>
      <c r="AX59" s="251" t="s">
        <v>28</v>
      </c>
      <c r="AY59" s="446" t="s">
        <v>28</v>
      </c>
      <c r="AZ59" s="437"/>
      <c r="BA59" s="976" t="str">
        <f>IF($F$11="","",IF($AZ59="","",HLOOKUP($F$11,別紙mast!$D$4:$K$7,3,FALSE)))</f>
        <v/>
      </c>
      <c r="BB59" s="977"/>
      <c r="BC59" s="537" t="str">
        <f t="shared" si="10"/>
        <v/>
      </c>
      <c r="BD59" s="538" t="str">
        <f>IF($F$11="","",IF($AZ59="","",HLOOKUP($F$11,別紙mast!$D$9:$K$11,3,FALSE)))</f>
        <v/>
      </c>
      <c r="BE59" s="537" t="str">
        <f t="shared" si="11"/>
        <v/>
      </c>
      <c r="BF59" s="413"/>
      <c r="BG59" s="978" t="str">
        <f>IF($F$11="","",IF($BF59="","",HLOOKUP($F$11,別紙mast!$D$4:$K$7,4,FALSE)))</f>
        <v/>
      </c>
      <c r="BH59" s="979"/>
      <c r="BI59" s="454" t="str">
        <f t="shared" si="0"/>
        <v/>
      </c>
      <c r="BJ59" s="621"/>
      <c r="BK59" s="463"/>
      <c r="BL59" s="463"/>
      <c r="BM59" s="601"/>
      <c r="BN59" s="462"/>
      <c r="BO59" s="463"/>
      <c r="BP59" s="463"/>
      <c r="BQ59" s="611"/>
      <c r="BR59" s="606"/>
      <c r="BS59" s="464"/>
      <c r="BT59" s="614"/>
      <c r="BU59" s="461"/>
      <c r="BV59" s="568"/>
      <c r="BW59" s="404"/>
      <c r="BX59" s="402"/>
      <c r="BY59" s="570" t="str">
        <f t="shared" si="1"/>
        <v/>
      </c>
      <c r="BZ59" s="565" t="str">
        <f t="shared" si="2"/>
        <v/>
      </c>
      <c r="CA59" s="565" t="str">
        <f t="shared" si="3"/>
        <v/>
      </c>
      <c r="CB59" s="565" t="str">
        <f t="shared" si="12"/>
        <v/>
      </c>
      <c r="CC59" s="577" t="str">
        <f t="shared" si="13"/>
        <v/>
      </c>
      <c r="CD59" s="577" t="str">
        <f t="shared" si="4"/>
        <v/>
      </c>
      <c r="CE59" s="577" t="str">
        <f t="shared" si="5"/>
        <v/>
      </c>
      <c r="CF59" s="577" t="str">
        <f t="shared" si="6"/>
        <v/>
      </c>
      <c r="CG59" s="591" t="str">
        <f t="shared" si="7"/>
        <v/>
      </c>
      <c r="CH59" s="591" t="str">
        <f t="shared" si="8"/>
        <v/>
      </c>
      <c r="CI59" s="591" t="str">
        <f t="shared" si="19"/>
        <v/>
      </c>
      <c r="CJ59" s="565" t="str">
        <f t="shared" si="9"/>
        <v/>
      </c>
      <c r="CK59" s="565" t="str">
        <f t="shared" si="14"/>
        <v/>
      </c>
      <c r="CL59" s="577" t="str">
        <f t="shared" si="15"/>
        <v/>
      </c>
      <c r="CM59" s="577" t="str">
        <f t="shared" si="16"/>
        <v/>
      </c>
      <c r="CN59" s="592" t="str">
        <f t="shared" si="17"/>
        <v/>
      </c>
      <c r="CO59" s="402"/>
      <c r="CP59" s="402"/>
      <c r="CQ59" s="402"/>
      <c r="CR59" s="402"/>
      <c r="CS59" s="402"/>
      <c r="CT59" s="402"/>
      <c r="CU59" s="412"/>
      <c r="CV59" s="402"/>
      <c r="CW59" s="402"/>
      <c r="CX59" s="402"/>
      <c r="CY59" s="402"/>
      <c r="CZ59" s="402"/>
      <c r="DA59" s="402"/>
      <c r="DB59" s="412"/>
    </row>
    <row r="60" spans="2:106" ht="15.95" customHeight="1" x14ac:dyDescent="0.15">
      <c r="B60" s="468">
        <v>30</v>
      </c>
      <c r="C60" s="994"/>
      <c r="D60" s="995"/>
      <c r="E60" s="995"/>
      <c r="F60" s="996"/>
      <c r="G60" s="997"/>
      <c r="H60" s="997"/>
      <c r="I60" s="998"/>
      <c r="J60" s="999"/>
      <c r="K60" s="1004"/>
      <c r="L60" s="1004"/>
      <c r="M60" s="1004"/>
      <c r="N60" s="1004"/>
      <c r="O60" s="1004"/>
      <c r="P60" s="181" t="s">
        <v>28</v>
      </c>
      <c r="Q60" s="434" t="s">
        <v>28</v>
      </c>
      <c r="R60" s="434" t="s">
        <v>28</v>
      </c>
      <c r="S60" s="251" t="s">
        <v>28</v>
      </c>
      <c r="T60" s="1005"/>
      <c r="U60" s="1006"/>
      <c r="V60" s="1007"/>
      <c r="W60" s="181" t="s">
        <v>28</v>
      </c>
      <c r="X60" s="434" t="s">
        <v>28</v>
      </c>
      <c r="Y60" s="434" t="s">
        <v>28</v>
      </c>
      <c r="Z60" s="251" t="s">
        <v>28</v>
      </c>
      <c r="AA60" s="1005"/>
      <c r="AB60" s="1006"/>
      <c r="AC60" s="1006"/>
      <c r="AD60" s="181" t="s">
        <v>28</v>
      </c>
      <c r="AE60" s="183" t="s">
        <v>28</v>
      </c>
      <c r="AF60" s="183" t="s">
        <v>28</v>
      </c>
      <c r="AG60" s="183" t="s">
        <v>28</v>
      </c>
      <c r="AH60" s="251" t="s">
        <v>28</v>
      </c>
      <c r="AI60" s="484"/>
      <c r="AJ60" s="251" t="s">
        <v>28</v>
      </c>
      <c r="AK60" s="486"/>
      <c r="AL60" s="181" t="s">
        <v>28</v>
      </c>
      <c r="AM60" s="251" t="s">
        <v>28</v>
      </c>
      <c r="AN60" s="181" t="s">
        <v>28</v>
      </c>
      <c r="AO60" s="183" t="s">
        <v>28</v>
      </c>
      <c r="AP60" s="183" t="s">
        <v>28</v>
      </c>
      <c r="AQ60" s="183" t="s">
        <v>28</v>
      </c>
      <c r="AR60" s="535" t="str">
        <f t="shared" si="18"/>
        <v>□</v>
      </c>
      <c r="AS60" s="181" t="s">
        <v>28</v>
      </c>
      <c r="AT60" s="183" t="s">
        <v>28</v>
      </c>
      <c r="AU60" s="446" t="s">
        <v>28</v>
      </c>
      <c r="AV60" s="452" t="s">
        <v>28</v>
      </c>
      <c r="AW60" s="251" t="s">
        <v>28</v>
      </c>
      <c r="AX60" s="251" t="s">
        <v>28</v>
      </c>
      <c r="AY60" s="446" t="s">
        <v>28</v>
      </c>
      <c r="AZ60" s="437"/>
      <c r="BA60" s="976" t="str">
        <f>IF($F$11="","",IF($AZ60="","",HLOOKUP($F$11,別紙mast!$D$4:$K$7,3,FALSE)))</f>
        <v/>
      </c>
      <c r="BB60" s="977"/>
      <c r="BC60" s="537" t="str">
        <f t="shared" si="10"/>
        <v/>
      </c>
      <c r="BD60" s="538" t="str">
        <f>IF($F$11="","",IF($AZ60="","",HLOOKUP($F$11,別紙mast!$D$9:$K$11,3,FALSE)))</f>
        <v/>
      </c>
      <c r="BE60" s="537" t="str">
        <f t="shared" si="11"/>
        <v/>
      </c>
      <c r="BF60" s="413"/>
      <c r="BG60" s="978" t="str">
        <f>IF($F$11="","",IF($BF60="","",HLOOKUP($F$11,別紙mast!$D$4:$K$7,4,FALSE)))</f>
        <v/>
      </c>
      <c r="BH60" s="979"/>
      <c r="BI60" s="454" t="str">
        <f t="shared" si="0"/>
        <v/>
      </c>
      <c r="BJ60" s="621"/>
      <c r="BK60" s="463"/>
      <c r="BL60" s="463"/>
      <c r="BM60" s="601"/>
      <c r="BN60" s="462"/>
      <c r="BO60" s="463"/>
      <c r="BP60" s="463"/>
      <c r="BQ60" s="611"/>
      <c r="BR60" s="606"/>
      <c r="BS60" s="464"/>
      <c r="BT60" s="614"/>
      <c r="BU60" s="461"/>
      <c r="BV60" s="568"/>
      <c r="BW60" s="404"/>
      <c r="BX60" s="402"/>
      <c r="BY60" s="570" t="str">
        <f t="shared" si="1"/>
        <v/>
      </c>
      <c r="BZ60" s="565" t="str">
        <f t="shared" si="2"/>
        <v/>
      </c>
      <c r="CA60" s="565" t="str">
        <f t="shared" si="3"/>
        <v/>
      </c>
      <c r="CB60" s="565" t="str">
        <f t="shared" si="12"/>
        <v/>
      </c>
      <c r="CC60" s="577" t="str">
        <f t="shared" si="13"/>
        <v/>
      </c>
      <c r="CD60" s="577" t="str">
        <f t="shared" si="4"/>
        <v/>
      </c>
      <c r="CE60" s="577" t="str">
        <f t="shared" si="5"/>
        <v/>
      </c>
      <c r="CF60" s="577" t="str">
        <f t="shared" si="6"/>
        <v/>
      </c>
      <c r="CG60" s="591" t="str">
        <f t="shared" si="7"/>
        <v/>
      </c>
      <c r="CH60" s="591" t="str">
        <f t="shared" si="8"/>
        <v/>
      </c>
      <c r="CI60" s="591" t="str">
        <f t="shared" si="19"/>
        <v/>
      </c>
      <c r="CJ60" s="565" t="str">
        <f t="shared" si="9"/>
        <v/>
      </c>
      <c r="CK60" s="565" t="str">
        <f t="shared" si="14"/>
        <v/>
      </c>
      <c r="CL60" s="577" t="str">
        <f t="shared" si="15"/>
        <v/>
      </c>
      <c r="CM60" s="577" t="str">
        <f t="shared" si="16"/>
        <v/>
      </c>
      <c r="CN60" s="592" t="str">
        <f t="shared" si="17"/>
        <v/>
      </c>
      <c r="CO60" s="402"/>
      <c r="CP60" s="402"/>
      <c r="CQ60" s="402"/>
      <c r="CR60" s="402"/>
      <c r="CS60" s="402"/>
      <c r="CT60" s="402"/>
      <c r="CU60" s="412"/>
      <c r="CV60" s="402"/>
      <c r="CW60" s="402"/>
      <c r="CX60" s="402"/>
      <c r="CY60" s="402"/>
      <c r="CZ60" s="402"/>
      <c r="DA60" s="402"/>
      <c r="DB60" s="412"/>
    </row>
    <row r="61" spans="2:106" ht="15.95" customHeight="1" x14ac:dyDescent="0.15">
      <c r="B61" s="468">
        <v>31</v>
      </c>
      <c r="C61" s="994"/>
      <c r="D61" s="995"/>
      <c r="E61" s="995"/>
      <c r="F61" s="996"/>
      <c r="G61" s="997"/>
      <c r="H61" s="997"/>
      <c r="I61" s="998"/>
      <c r="J61" s="999"/>
      <c r="K61" s="1004"/>
      <c r="L61" s="1004"/>
      <c r="M61" s="1004"/>
      <c r="N61" s="1004"/>
      <c r="O61" s="1004"/>
      <c r="P61" s="181" t="s">
        <v>28</v>
      </c>
      <c r="Q61" s="434" t="s">
        <v>28</v>
      </c>
      <c r="R61" s="434" t="s">
        <v>28</v>
      </c>
      <c r="S61" s="251" t="s">
        <v>28</v>
      </c>
      <c r="T61" s="1005"/>
      <c r="U61" s="1006"/>
      <c r="V61" s="1007"/>
      <c r="W61" s="181" t="s">
        <v>28</v>
      </c>
      <c r="X61" s="434" t="s">
        <v>28</v>
      </c>
      <c r="Y61" s="434" t="s">
        <v>28</v>
      </c>
      <c r="Z61" s="251" t="s">
        <v>28</v>
      </c>
      <c r="AA61" s="1005"/>
      <c r="AB61" s="1006"/>
      <c r="AC61" s="1006"/>
      <c r="AD61" s="181" t="s">
        <v>28</v>
      </c>
      <c r="AE61" s="183" t="s">
        <v>28</v>
      </c>
      <c r="AF61" s="183" t="s">
        <v>28</v>
      </c>
      <c r="AG61" s="183" t="s">
        <v>28</v>
      </c>
      <c r="AH61" s="251" t="s">
        <v>28</v>
      </c>
      <c r="AI61" s="484"/>
      <c r="AJ61" s="251" t="s">
        <v>28</v>
      </c>
      <c r="AK61" s="486"/>
      <c r="AL61" s="181" t="s">
        <v>28</v>
      </c>
      <c r="AM61" s="251" t="s">
        <v>28</v>
      </c>
      <c r="AN61" s="181" t="s">
        <v>28</v>
      </c>
      <c r="AO61" s="183" t="s">
        <v>28</v>
      </c>
      <c r="AP61" s="183" t="s">
        <v>28</v>
      </c>
      <c r="AQ61" s="183" t="s">
        <v>28</v>
      </c>
      <c r="AR61" s="535" t="str">
        <f t="shared" si="18"/>
        <v>□</v>
      </c>
      <c r="AS61" s="181" t="s">
        <v>28</v>
      </c>
      <c r="AT61" s="183" t="s">
        <v>28</v>
      </c>
      <c r="AU61" s="446" t="s">
        <v>28</v>
      </c>
      <c r="AV61" s="452" t="s">
        <v>28</v>
      </c>
      <c r="AW61" s="251" t="s">
        <v>28</v>
      </c>
      <c r="AX61" s="251" t="s">
        <v>28</v>
      </c>
      <c r="AY61" s="446" t="s">
        <v>28</v>
      </c>
      <c r="AZ61" s="437"/>
      <c r="BA61" s="976" t="str">
        <f>IF($F$11="","",IF($AZ61="","",HLOOKUP($F$11,別紙mast!$D$4:$K$7,3,FALSE)))</f>
        <v/>
      </c>
      <c r="BB61" s="977"/>
      <c r="BC61" s="537" t="str">
        <f t="shared" si="10"/>
        <v/>
      </c>
      <c r="BD61" s="538" t="str">
        <f>IF($F$11="","",IF($AZ61="","",HLOOKUP($F$11,別紙mast!$D$9:$K$11,3,FALSE)))</f>
        <v/>
      </c>
      <c r="BE61" s="537" t="str">
        <f t="shared" si="11"/>
        <v/>
      </c>
      <c r="BF61" s="413"/>
      <c r="BG61" s="978" t="str">
        <f>IF($F$11="","",IF($BF61="","",HLOOKUP($F$11,別紙mast!$D$4:$K$7,4,FALSE)))</f>
        <v/>
      </c>
      <c r="BH61" s="979"/>
      <c r="BI61" s="454" t="str">
        <f t="shared" si="0"/>
        <v/>
      </c>
      <c r="BJ61" s="621"/>
      <c r="BK61" s="463"/>
      <c r="BL61" s="463"/>
      <c r="BM61" s="601"/>
      <c r="BN61" s="462"/>
      <c r="BO61" s="463"/>
      <c r="BP61" s="463"/>
      <c r="BQ61" s="611"/>
      <c r="BR61" s="606"/>
      <c r="BS61" s="464"/>
      <c r="BT61" s="614"/>
      <c r="BU61" s="461"/>
      <c r="BV61" s="568"/>
      <c r="BW61" s="404"/>
      <c r="BX61" s="402"/>
      <c r="BY61" s="570" t="str">
        <f t="shared" si="1"/>
        <v/>
      </c>
      <c r="BZ61" s="565" t="str">
        <f t="shared" si="2"/>
        <v/>
      </c>
      <c r="CA61" s="565" t="str">
        <f t="shared" si="3"/>
        <v/>
      </c>
      <c r="CB61" s="565" t="str">
        <f t="shared" si="12"/>
        <v/>
      </c>
      <c r="CC61" s="577" t="str">
        <f t="shared" si="13"/>
        <v/>
      </c>
      <c r="CD61" s="577" t="str">
        <f t="shared" si="4"/>
        <v/>
      </c>
      <c r="CE61" s="577" t="str">
        <f t="shared" si="5"/>
        <v/>
      </c>
      <c r="CF61" s="577" t="str">
        <f t="shared" si="6"/>
        <v/>
      </c>
      <c r="CG61" s="591" t="str">
        <f t="shared" si="7"/>
        <v/>
      </c>
      <c r="CH61" s="591" t="str">
        <f t="shared" si="8"/>
        <v/>
      </c>
      <c r="CI61" s="591" t="str">
        <f t="shared" si="19"/>
        <v/>
      </c>
      <c r="CJ61" s="565" t="str">
        <f t="shared" si="9"/>
        <v/>
      </c>
      <c r="CK61" s="565" t="str">
        <f t="shared" si="14"/>
        <v/>
      </c>
      <c r="CL61" s="577" t="str">
        <f t="shared" si="15"/>
        <v/>
      </c>
      <c r="CM61" s="577" t="str">
        <f t="shared" si="16"/>
        <v/>
      </c>
      <c r="CN61" s="592" t="str">
        <f t="shared" si="17"/>
        <v/>
      </c>
      <c r="CO61" s="402"/>
      <c r="CP61" s="402"/>
      <c r="CQ61" s="402"/>
      <c r="CR61" s="402"/>
      <c r="CS61" s="402"/>
      <c r="CT61" s="402"/>
      <c r="CU61" s="412"/>
      <c r="CV61" s="402"/>
      <c r="CW61" s="402"/>
      <c r="CX61" s="402"/>
      <c r="CY61" s="402"/>
      <c r="CZ61" s="402"/>
      <c r="DA61" s="402"/>
      <c r="DB61" s="412"/>
    </row>
    <row r="62" spans="2:106" ht="15.95" customHeight="1" x14ac:dyDescent="0.15">
      <c r="B62" s="468">
        <v>32</v>
      </c>
      <c r="C62" s="994"/>
      <c r="D62" s="995"/>
      <c r="E62" s="995"/>
      <c r="F62" s="996"/>
      <c r="G62" s="997"/>
      <c r="H62" s="997"/>
      <c r="I62" s="998"/>
      <c r="J62" s="999"/>
      <c r="K62" s="1004"/>
      <c r="L62" s="1004"/>
      <c r="M62" s="1004"/>
      <c r="N62" s="1004"/>
      <c r="O62" s="1004"/>
      <c r="P62" s="181" t="s">
        <v>28</v>
      </c>
      <c r="Q62" s="434" t="s">
        <v>28</v>
      </c>
      <c r="R62" s="434" t="s">
        <v>28</v>
      </c>
      <c r="S62" s="251" t="s">
        <v>28</v>
      </c>
      <c r="T62" s="1005"/>
      <c r="U62" s="1006"/>
      <c r="V62" s="1007"/>
      <c r="W62" s="181" t="s">
        <v>28</v>
      </c>
      <c r="X62" s="434" t="s">
        <v>28</v>
      </c>
      <c r="Y62" s="434" t="s">
        <v>28</v>
      </c>
      <c r="Z62" s="251" t="s">
        <v>28</v>
      </c>
      <c r="AA62" s="1005"/>
      <c r="AB62" s="1006"/>
      <c r="AC62" s="1006"/>
      <c r="AD62" s="181" t="s">
        <v>28</v>
      </c>
      <c r="AE62" s="183" t="s">
        <v>28</v>
      </c>
      <c r="AF62" s="183" t="s">
        <v>28</v>
      </c>
      <c r="AG62" s="183" t="s">
        <v>28</v>
      </c>
      <c r="AH62" s="251" t="s">
        <v>28</v>
      </c>
      <c r="AI62" s="484"/>
      <c r="AJ62" s="251" t="s">
        <v>28</v>
      </c>
      <c r="AK62" s="486"/>
      <c r="AL62" s="181" t="s">
        <v>28</v>
      </c>
      <c r="AM62" s="251" t="s">
        <v>28</v>
      </c>
      <c r="AN62" s="181" t="s">
        <v>28</v>
      </c>
      <c r="AO62" s="183" t="s">
        <v>28</v>
      </c>
      <c r="AP62" s="183" t="s">
        <v>28</v>
      </c>
      <c r="AQ62" s="183" t="s">
        <v>28</v>
      </c>
      <c r="AR62" s="535" t="str">
        <f t="shared" si="18"/>
        <v>□</v>
      </c>
      <c r="AS62" s="181" t="s">
        <v>28</v>
      </c>
      <c r="AT62" s="183" t="s">
        <v>28</v>
      </c>
      <c r="AU62" s="446" t="s">
        <v>28</v>
      </c>
      <c r="AV62" s="452" t="s">
        <v>28</v>
      </c>
      <c r="AW62" s="251" t="s">
        <v>28</v>
      </c>
      <c r="AX62" s="251" t="s">
        <v>28</v>
      </c>
      <c r="AY62" s="446" t="s">
        <v>28</v>
      </c>
      <c r="AZ62" s="437"/>
      <c r="BA62" s="976" t="str">
        <f>IF($F$11="","",IF($AZ62="","",HLOOKUP($F$11,別紙mast!$D$4:$K$7,3,FALSE)))</f>
        <v/>
      </c>
      <c r="BB62" s="977"/>
      <c r="BC62" s="537" t="str">
        <f t="shared" si="10"/>
        <v/>
      </c>
      <c r="BD62" s="538" t="str">
        <f>IF($F$11="","",IF($AZ62="","",HLOOKUP($F$11,別紙mast!$D$9:$K$11,3,FALSE)))</f>
        <v/>
      </c>
      <c r="BE62" s="537" t="str">
        <f t="shared" si="11"/>
        <v/>
      </c>
      <c r="BF62" s="413"/>
      <c r="BG62" s="978" t="str">
        <f>IF($F$11="","",IF($BF62="","",HLOOKUP($F$11,別紙mast!$D$4:$K$7,4,FALSE)))</f>
        <v/>
      </c>
      <c r="BH62" s="979"/>
      <c r="BI62" s="454" t="str">
        <f t="shared" si="0"/>
        <v/>
      </c>
      <c r="BJ62" s="621"/>
      <c r="BK62" s="463"/>
      <c r="BL62" s="463"/>
      <c r="BM62" s="601"/>
      <c r="BN62" s="462"/>
      <c r="BO62" s="463"/>
      <c r="BP62" s="463"/>
      <c r="BQ62" s="611"/>
      <c r="BR62" s="606"/>
      <c r="BS62" s="464"/>
      <c r="BT62" s="614"/>
      <c r="BU62" s="461"/>
      <c r="BV62" s="568"/>
      <c r="BW62" s="404"/>
      <c r="BX62" s="402"/>
      <c r="BY62" s="570" t="str">
        <f t="shared" si="1"/>
        <v/>
      </c>
      <c r="BZ62" s="565" t="str">
        <f t="shared" si="2"/>
        <v/>
      </c>
      <c r="CA62" s="565" t="str">
        <f t="shared" si="3"/>
        <v/>
      </c>
      <c r="CB62" s="565" t="str">
        <f t="shared" si="12"/>
        <v/>
      </c>
      <c r="CC62" s="577" t="str">
        <f t="shared" si="13"/>
        <v/>
      </c>
      <c r="CD62" s="577" t="str">
        <f t="shared" si="4"/>
        <v/>
      </c>
      <c r="CE62" s="577" t="str">
        <f t="shared" si="5"/>
        <v/>
      </c>
      <c r="CF62" s="577" t="str">
        <f t="shared" si="6"/>
        <v/>
      </c>
      <c r="CG62" s="591" t="str">
        <f t="shared" si="7"/>
        <v/>
      </c>
      <c r="CH62" s="591" t="str">
        <f t="shared" si="8"/>
        <v/>
      </c>
      <c r="CI62" s="591" t="str">
        <f t="shared" si="19"/>
        <v/>
      </c>
      <c r="CJ62" s="565" t="str">
        <f t="shared" si="9"/>
        <v/>
      </c>
      <c r="CK62" s="565" t="str">
        <f t="shared" si="14"/>
        <v/>
      </c>
      <c r="CL62" s="577" t="str">
        <f t="shared" si="15"/>
        <v/>
      </c>
      <c r="CM62" s="577" t="str">
        <f t="shared" si="16"/>
        <v/>
      </c>
      <c r="CN62" s="592" t="str">
        <f t="shared" si="17"/>
        <v/>
      </c>
      <c r="CO62" s="402"/>
      <c r="CP62" s="402"/>
      <c r="CQ62" s="402"/>
      <c r="CR62" s="402"/>
      <c r="CS62" s="402"/>
      <c r="CT62" s="402"/>
      <c r="CU62" s="412"/>
      <c r="CV62" s="402"/>
      <c r="CW62" s="402"/>
      <c r="CX62" s="402"/>
      <c r="CY62" s="402"/>
      <c r="CZ62" s="402"/>
      <c r="DA62" s="402"/>
      <c r="DB62" s="412"/>
    </row>
    <row r="63" spans="2:106" ht="15.95" customHeight="1" x14ac:dyDescent="0.15">
      <c r="B63" s="468">
        <v>33</v>
      </c>
      <c r="C63" s="994"/>
      <c r="D63" s="995"/>
      <c r="E63" s="995"/>
      <c r="F63" s="996"/>
      <c r="G63" s="997"/>
      <c r="H63" s="997"/>
      <c r="I63" s="998"/>
      <c r="J63" s="999"/>
      <c r="K63" s="1004"/>
      <c r="L63" s="1004"/>
      <c r="M63" s="1004"/>
      <c r="N63" s="1004"/>
      <c r="O63" s="1004"/>
      <c r="P63" s="181" t="s">
        <v>28</v>
      </c>
      <c r="Q63" s="434" t="s">
        <v>28</v>
      </c>
      <c r="R63" s="434" t="s">
        <v>28</v>
      </c>
      <c r="S63" s="251" t="s">
        <v>28</v>
      </c>
      <c r="T63" s="1005"/>
      <c r="U63" s="1006"/>
      <c r="V63" s="1007"/>
      <c r="W63" s="181" t="s">
        <v>28</v>
      </c>
      <c r="X63" s="434" t="s">
        <v>28</v>
      </c>
      <c r="Y63" s="434" t="s">
        <v>28</v>
      </c>
      <c r="Z63" s="251" t="s">
        <v>28</v>
      </c>
      <c r="AA63" s="1005"/>
      <c r="AB63" s="1006"/>
      <c r="AC63" s="1006"/>
      <c r="AD63" s="181" t="s">
        <v>28</v>
      </c>
      <c r="AE63" s="183" t="s">
        <v>28</v>
      </c>
      <c r="AF63" s="183" t="s">
        <v>28</v>
      </c>
      <c r="AG63" s="183" t="s">
        <v>28</v>
      </c>
      <c r="AH63" s="251" t="s">
        <v>28</v>
      </c>
      <c r="AI63" s="484"/>
      <c r="AJ63" s="251" t="s">
        <v>28</v>
      </c>
      <c r="AK63" s="486"/>
      <c r="AL63" s="181" t="s">
        <v>28</v>
      </c>
      <c r="AM63" s="251" t="s">
        <v>28</v>
      </c>
      <c r="AN63" s="181" t="s">
        <v>28</v>
      </c>
      <c r="AO63" s="183" t="s">
        <v>28</v>
      </c>
      <c r="AP63" s="183" t="s">
        <v>28</v>
      </c>
      <c r="AQ63" s="183" t="s">
        <v>28</v>
      </c>
      <c r="AR63" s="535" t="str">
        <f t="shared" si="18"/>
        <v>□</v>
      </c>
      <c r="AS63" s="181" t="s">
        <v>28</v>
      </c>
      <c r="AT63" s="183" t="s">
        <v>28</v>
      </c>
      <c r="AU63" s="446" t="s">
        <v>28</v>
      </c>
      <c r="AV63" s="452" t="s">
        <v>28</v>
      </c>
      <c r="AW63" s="251" t="s">
        <v>28</v>
      </c>
      <c r="AX63" s="251" t="s">
        <v>28</v>
      </c>
      <c r="AY63" s="446" t="s">
        <v>28</v>
      </c>
      <c r="AZ63" s="437"/>
      <c r="BA63" s="976" t="str">
        <f>IF($F$11="","",IF($AZ63="","",HLOOKUP($F$11,別紙mast!$D$4:$K$7,3,FALSE)))</f>
        <v/>
      </c>
      <c r="BB63" s="977"/>
      <c r="BC63" s="537" t="str">
        <f t="shared" si="10"/>
        <v/>
      </c>
      <c r="BD63" s="538" t="str">
        <f>IF($F$11="","",IF($AZ63="","",HLOOKUP($F$11,別紙mast!$D$9:$K$11,3,FALSE)))</f>
        <v/>
      </c>
      <c r="BE63" s="537" t="str">
        <f t="shared" si="11"/>
        <v/>
      </c>
      <c r="BF63" s="413"/>
      <c r="BG63" s="978" t="str">
        <f>IF($F$11="","",IF($BF63="","",HLOOKUP($F$11,別紙mast!$D$4:$K$7,4,FALSE)))</f>
        <v/>
      </c>
      <c r="BH63" s="979"/>
      <c r="BI63" s="454" t="str">
        <f t="shared" si="0"/>
        <v/>
      </c>
      <c r="BJ63" s="621"/>
      <c r="BK63" s="463"/>
      <c r="BL63" s="463"/>
      <c r="BM63" s="601"/>
      <c r="BN63" s="462"/>
      <c r="BO63" s="463"/>
      <c r="BP63" s="463"/>
      <c r="BQ63" s="611"/>
      <c r="BR63" s="606"/>
      <c r="BS63" s="464"/>
      <c r="BT63" s="614"/>
      <c r="BU63" s="461"/>
      <c r="BV63" s="568"/>
      <c r="BW63" s="404"/>
      <c r="BX63" s="402"/>
      <c r="BY63" s="570" t="str">
        <f t="shared" si="1"/>
        <v/>
      </c>
      <c r="BZ63" s="565" t="str">
        <f t="shared" si="2"/>
        <v/>
      </c>
      <c r="CA63" s="565" t="str">
        <f t="shared" si="3"/>
        <v/>
      </c>
      <c r="CB63" s="565" t="str">
        <f t="shared" si="12"/>
        <v/>
      </c>
      <c r="CC63" s="577" t="str">
        <f t="shared" si="13"/>
        <v/>
      </c>
      <c r="CD63" s="577" t="str">
        <f t="shared" si="4"/>
        <v/>
      </c>
      <c r="CE63" s="577" t="str">
        <f t="shared" si="5"/>
        <v/>
      </c>
      <c r="CF63" s="577" t="str">
        <f t="shared" si="6"/>
        <v/>
      </c>
      <c r="CG63" s="591" t="str">
        <f t="shared" si="7"/>
        <v/>
      </c>
      <c r="CH63" s="591" t="str">
        <f t="shared" si="8"/>
        <v/>
      </c>
      <c r="CI63" s="591" t="str">
        <f t="shared" si="19"/>
        <v/>
      </c>
      <c r="CJ63" s="565" t="str">
        <f t="shared" si="9"/>
        <v/>
      </c>
      <c r="CK63" s="565" t="str">
        <f t="shared" si="14"/>
        <v/>
      </c>
      <c r="CL63" s="577" t="str">
        <f t="shared" si="15"/>
        <v/>
      </c>
      <c r="CM63" s="577" t="str">
        <f t="shared" si="16"/>
        <v/>
      </c>
      <c r="CN63" s="592" t="str">
        <f t="shared" si="17"/>
        <v/>
      </c>
      <c r="CO63" s="402"/>
      <c r="CP63" s="402"/>
      <c r="CQ63" s="402"/>
      <c r="CR63" s="402"/>
      <c r="CS63" s="402"/>
      <c r="CT63" s="402"/>
      <c r="CU63" s="412"/>
      <c r="CV63" s="402"/>
      <c r="CW63" s="402"/>
      <c r="CX63" s="402"/>
      <c r="CY63" s="402"/>
      <c r="CZ63" s="402"/>
      <c r="DA63" s="402"/>
      <c r="DB63" s="412"/>
    </row>
    <row r="64" spans="2:106" ht="15.95" customHeight="1" x14ac:dyDescent="0.15">
      <c r="B64" s="468">
        <v>34</v>
      </c>
      <c r="C64" s="994"/>
      <c r="D64" s="995"/>
      <c r="E64" s="995"/>
      <c r="F64" s="996"/>
      <c r="G64" s="997"/>
      <c r="H64" s="997"/>
      <c r="I64" s="998"/>
      <c r="J64" s="999"/>
      <c r="K64" s="1004"/>
      <c r="L64" s="1004"/>
      <c r="M64" s="1004"/>
      <c r="N64" s="1004"/>
      <c r="O64" s="1004"/>
      <c r="P64" s="181" t="s">
        <v>28</v>
      </c>
      <c r="Q64" s="434" t="s">
        <v>28</v>
      </c>
      <c r="R64" s="434" t="s">
        <v>28</v>
      </c>
      <c r="S64" s="251" t="s">
        <v>28</v>
      </c>
      <c r="T64" s="1005"/>
      <c r="U64" s="1006"/>
      <c r="V64" s="1007"/>
      <c r="W64" s="181" t="s">
        <v>28</v>
      </c>
      <c r="X64" s="434" t="s">
        <v>28</v>
      </c>
      <c r="Y64" s="434" t="s">
        <v>28</v>
      </c>
      <c r="Z64" s="251" t="s">
        <v>28</v>
      </c>
      <c r="AA64" s="1005"/>
      <c r="AB64" s="1006"/>
      <c r="AC64" s="1006"/>
      <c r="AD64" s="181" t="s">
        <v>28</v>
      </c>
      <c r="AE64" s="183" t="s">
        <v>28</v>
      </c>
      <c r="AF64" s="183" t="s">
        <v>28</v>
      </c>
      <c r="AG64" s="183" t="s">
        <v>28</v>
      </c>
      <c r="AH64" s="251" t="s">
        <v>28</v>
      </c>
      <c r="AI64" s="484"/>
      <c r="AJ64" s="251" t="s">
        <v>28</v>
      </c>
      <c r="AK64" s="486"/>
      <c r="AL64" s="181" t="s">
        <v>28</v>
      </c>
      <c r="AM64" s="251" t="s">
        <v>28</v>
      </c>
      <c r="AN64" s="181" t="s">
        <v>28</v>
      </c>
      <c r="AO64" s="183" t="s">
        <v>28</v>
      </c>
      <c r="AP64" s="183" t="s">
        <v>28</v>
      </c>
      <c r="AQ64" s="183" t="s">
        <v>28</v>
      </c>
      <c r="AR64" s="535" t="str">
        <f t="shared" si="18"/>
        <v>□</v>
      </c>
      <c r="AS64" s="181" t="s">
        <v>28</v>
      </c>
      <c r="AT64" s="183" t="s">
        <v>28</v>
      </c>
      <c r="AU64" s="446" t="s">
        <v>28</v>
      </c>
      <c r="AV64" s="452" t="s">
        <v>28</v>
      </c>
      <c r="AW64" s="251" t="s">
        <v>28</v>
      </c>
      <c r="AX64" s="251" t="s">
        <v>28</v>
      </c>
      <c r="AY64" s="446" t="s">
        <v>28</v>
      </c>
      <c r="AZ64" s="437"/>
      <c r="BA64" s="976" t="str">
        <f>IF($F$11="","",IF($AZ64="","",HLOOKUP($F$11,別紙mast!$D$4:$K$7,3,FALSE)))</f>
        <v/>
      </c>
      <c r="BB64" s="977"/>
      <c r="BC64" s="537" t="str">
        <f t="shared" si="10"/>
        <v/>
      </c>
      <c r="BD64" s="538" t="str">
        <f>IF($F$11="","",IF($AZ64="","",HLOOKUP($F$11,別紙mast!$D$9:$K$11,3,FALSE)))</f>
        <v/>
      </c>
      <c r="BE64" s="537" t="str">
        <f t="shared" si="11"/>
        <v/>
      </c>
      <c r="BF64" s="413"/>
      <c r="BG64" s="978" t="str">
        <f>IF($F$11="","",IF($BF64="","",HLOOKUP($F$11,別紙mast!$D$4:$K$7,4,FALSE)))</f>
        <v/>
      </c>
      <c r="BH64" s="979"/>
      <c r="BI64" s="454" t="str">
        <f t="shared" si="0"/>
        <v/>
      </c>
      <c r="BJ64" s="621"/>
      <c r="BK64" s="463"/>
      <c r="BL64" s="463"/>
      <c r="BM64" s="601"/>
      <c r="BN64" s="462"/>
      <c r="BO64" s="463"/>
      <c r="BP64" s="463"/>
      <c r="BQ64" s="611"/>
      <c r="BR64" s="606"/>
      <c r="BS64" s="464"/>
      <c r="BT64" s="614"/>
      <c r="BU64" s="461"/>
      <c r="BV64" s="568"/>
      <c r="BW64" s="404"/>
      <c r="BX64" s="402"/>
      <c r="BY64" s="570" t="str">
        <f t="shared" si="1"/>
        <v/>
      </c>
      <c r="BZ64" s="565" t="str">
        <f t="shared" si="2"/>
        <v/>
      </c>
      <c r="CA64" s="565" t="str">
        <f t="shared" si="3"/>
        <v/>
      </c>
      <c r="CB64" s="565" t="str">
        <f t="shared" si="12"/>
        <v/>
      </c>
      <c r="CC64" s="577" t="str">
        <f t="shared" si="13"/>
        <v/>
      </c>
      <c r="CD64" s="577" t="str">
        <f t="shared" si="4"/>
        <v/>
      </c>
      <c r="CE64" s="577" t="str">
        <f t="shared" si="5"/>
        <v/>
      </c>
      <c r="CF64" s="577" t="str">
        <f t="shared" si="6"/>
        <v/>
      </c>
      <c r="CG64" s="591" t="str">
        <f t="shared" si="7"/>
        <v/>
      </c>
      <c r="CH64" s="591" t="str">
        <f t="shared" si="8"/>
        <v/>
      </c>
      <c r="CI64" s="591" t="str">
        <f t="shared" si="19"/>
        <v/>
      </c>
      <c r="CJ64" s="565" t="str">
        <f t="shared" si="9"/>
        <v/>
      </c>
      <c r="CK64" s="565" t="str">
        <f t="shared" si="14"/>
        <v/>
      </c>
      <c r="CL64" s="577" t="str">
        <f t="shared" si="15"/>
        <v/>
      </c>
      <c r="CM64" s="577" t="str">
        <f t="shared" si="16"/>
        <v/>
      </c>
      <c r="CN64" s="592" t="str">
        <f t="shared" si="17"/>
        <v/>
      </c>
      <c r="CO64" s="402"/>
      <c r="CP64" s="402"/>
      <c r="CQ64" s="402"/>
      <c r="CR64" s="402"/>
      <c r="CS64" s="402"/>
      <c r="CT64" s="402"/>
      <c r="CU64" s="412"/>
      <c r="CV64" s="402"/>
      <c r="CW64" s="402"/>
      <c r="CX64" s="402"/>
      <c r="CY64" s="402"/>
      <c r="CZ64" s="402"/>
      <c r="DA64" s="402"/>
      <c r="DB64" s="412"/>
    </row>
    <row r="65" spans="2:106" ht="15.95" customHeight="1" x14ac:dyDescent="0.15">
      <c r="B65" s="468">
        <v>35</v>
      </c>
      <c r="C65" s="994"/>
      <c r="D65" s="995"/>
      <c r="E65" s="995"/>
      <c r="F65" s="996"/>
      <c r="G65" s="997"/>
      <c r="H65" s="997"/>
      <c r="I65" s="998"/>
      <c r="J65" s="999"/>
      <c r="K65" s="1004"/>
      <c r="L65" s="1004"/>
      <c r="M65" s="1004"/>
      <c r="N65" s="1004"/>
      <c r="O65" s="1004"/>
      <c r="P65" s="181" t="s">
        <v>28</v>
      </c>
      <c r="Q65" s="434" t="s">
        <v>28</v>
      </c>
      <c r="R65" s="434" t="s">
        <v>28</v>
      </c>
      <c r="S65" s="251" t="s">
        <v>28</v>
      </c>
      <c r="T65" s="1005"/>
      <c r="U65" s="1006"/>
      <c r="V65" s="1007"/>
      <c r="W65" s="181" t="s">
        <v>28</v>
      </c>
      <c r="X65" s="434" t="s">
        <v>28</v>
      </c>
      <c r="Y65" s="434" t="s">
        <v>28</v>
      </c>
      <c r="Z65" s="251" t="s">
        <v>28</v>
      </c>
      <c r="AA65" s="1005"/>
      <c r="AB65" s="1006"/>
      <c r="AC65" s="1006"/>
      <c r="AD65" s="181" t="s">
        <v>28</v>
      </c>
      <c r="AE65" s="183" t="s">
        <v>28</v>
      </c>
      <c r="AF65" s="183" t="s">
        <v>28</v>
      </c>
      <c r="AG65" s="183" t="s">
        <v>28</v>
      </c>
      <c r="AH65" s="251" t="s">
        <v>28</v>
      </c>
      <c r="AI65" s="484"/>
      <c r="AJ65" s="251" t="s">
        <v>28</v>
      </c>
      <c r="AK65" s="486"/>
      <c r="AL65" s="181" t="s">
        <v>28</v>
      </c>
      <c r="AM65" s="251" t="s">
        <v>28</v>
      </c>
      <c r="AN65" s="181" t="s">
        <v>28</v>
      </c>
      <c r="AO65" s="183" t="s">
        <v>28</v>
      </c>
      <c r="AP65" s="183" t="s">
        <v>28</v>
      </c>
      <c r="AQ65" s="183" t="s">
        <v>28</v>
      </c>
      <c r="AR65" s="535" t="str">
        <f t="shared" si="18"/>
        <v>□</v>
      </c>
      <c r="AS65" s="181" t="s">
        <v>28</v>
      </c>
      <c r="AT65" s="183" t="s">
        <v>28</v>
      </c>
      <c r="AU65" s="446" t="s">
        <v>28</v>
      </c>
      <c r="AV65" s="452" t="s">
        <v>28</v>
      </c>
      <c r="AW65" s="251" t="s">
        <v>28</v>
      </c>
      <c r="AX65" s="251" t="s">
        <v>28</v>
      </c>
      <c r="AY65" s="446" t="s">
        <v>28</v>
      </c>
      <c r="AZ65" s="437"/>
      <c r="BA65" s="976" t="str">
        <f>IF($F$11="","",IF($AZ65="","",HLOOKUP($F$11,別紙mast!$D$4:$K$7,3,FALSE)))</f>
        <v/>
      </c>
      <c r="BB65" s="977"/>
      <c r="BC65" s="537" t="str">
        <f t="shared" si="10"/>
        <v/>
      </c>
      <c r="BD65" s="538" t="str">
        <f>IF($F$11="","",IF($AZ65="","",HLOOKUP($F$11,別紙mast!$D$9:$K$11,3,FALSE)))</f>
        <v/>
      </c>
      <c r="BE65" s="537" t="str">
        <f t="shared" si="11"/>
        <v/>
      </c>
      <c r="BF65" s="413"/>
      <c r="BG65" s="978" t="str">
        <f>IF($F$11="","",IF($BF65="","",HLOOKUP($F$11,別紙mast!$D$4:$K$7,4,FALSE)))</f>
        <v/>
      </c>
      <c r="BH65" s="979"/>
      <c r="BI65" s="454" t="str">
        <f t="shared" si="0"/>
        <v/>
      </c>
      <c r="BJ65" s="621"/>
      <c r="BK65" s="463"/>
      <c r="BL65" s="463"/>
      <c r="BM65" s="601"/>
      <c r="BN65" s="462"/>
      <c r="BO65" s="463"/>
      <c r="BP65" s="463"/>
      <c r="BQ65" s="611"/>
      <c r="BR65" s="606"/>
      <c r="BS65" s="464"/>
      <c r="BT65" s="614"/>
      <c r="BU65" s="461"/>
      <c r="BV65" s="568"/>
      <c r="BW65" s="404"/>
      <c r="BX65" s="402"/>
      <c r="BY65" s="570" t="str">
        <f t="shared" si="1"/>
        <v/>
      </c>
      <c r="BZ65" s="565" t="str">
        <f t="shared" si="2"/>
        <v/>
      </c>
      <c r="CA65" s="565" t="str">
        <f t="shared" si="3"/>
        <v/>
      </c>
      <c r="CB65" s="565" t="str">
        <f t="shared" si="12"/>
        <v/>
      </c>
      <c r="CC65" s="577" t="str">
        <f t="shared" si="13"/>
        <v/>
      </c>
      <c r="CD65" s="577" t="str">
        <f t="shared" si="4"/>
        <v/>
      </c>
      <c r="CE65" s="577" t="str">
        <f t="shared" si="5"/>
        <v/>
      </c>
      <c r="CF65" s="577" t="str">
        <f t="shared" si="6"/>
        <v/>
      </c>
      <c r="CG65" s="591" t="str">
        <f t="shared" si="7"/>
        <v/>
      </c>
      <c r="CH65" s="591" t="str">
        <f t="shared" si="8"/>
        <v/>
      </c>
      <c r="CI65" s="591" t="str">
        <f t="shared" si="19"/>
        <v/>
      </c>
      <c r="CJ65" s="565" t="str">
        <f t="shared" si="9"/>
        <v/>
      </c>
      <c r="CK65" s="565" t="str">
        <f t="shared" si="14"/>
        <v/>
      </c>
      <c r="CL65" s="577" t="str">
        <f t="shared" si="15"/>
        <v/>
      </c>
      <c r="CM65" s="577" t="str">
        <f t="shared" si="16"/>
        <v/>
      </c>
      <c r="CN65" s="592" t="str">
        <f t="shared" si="17"/>
        <v/>
      </c>
      <c r="CO65" s="402"/>
      <c r="CP65" s="402"/>
      <c r="CQ65" s="402"/>
      <c r="CR65" s="402"/>
      <c r="CS65" s="402"/>
      <c r="CT65" s="402"/>
      <c r="CU65" s="412"/>
      <c r="CV65" s="402"/>
      <c r="CW65" s="402"/>
      <c r="CX65" s="402"/>
      <c r="CY65" s="402"/>
      <c r="CZ65" s="402"/>
      <c r="DA65" s="402"/>
      <c r="DB65" s="412"/>
    </row>
    <row r="66" spans="2:106" ht="15.95" customHeight="1" x14ac:dyDescent="0.15">
      <c r="B66" s="468">
        <v>36</v>
      </c>
      <c r="C66" s="994"/>
      <c r="D66" s="995"/>
      <c r="E66" s="995"/>
      <c r="F66" s="996"/>
      <c r="G66" s="997"/>
      <c r="H66" s="997"/>
      <c r="I66" s="998"/>
      <c r="J66" s="999"/>
      <c r="K66" s="1004"/>
      <c r="L66" s="1004"/>
      <c r="M66" s="1004"/>
      <c r="N66" s="1004"/>
      <c r="O66" s="1004"/>
      <c r="P66" s="181" t="s">
        <v>28</v>
      </c>
      <c r="Q66" s="434" t="s">
        <v>28</v>
      </c>
      <c r="R66" s="434" t="s">
        <v>28</v>
      </c>
      <c r="S66" s="251" t="s">
        <v>28</v>
      </c>
      <c r="T66" s="1005"/>
      <c r="U66" s="1006"/>
      <c r="V66" s="1007"/>
      <c r="W66" s="181" t="s">
        <v>28</v>
      </c>
      <c r="X66" s="434" t="s">
        <v>28</v>
      </c>
      <c r="Y66" s="434" t="s">
        <v>28</v>
      </c>
      <c r="Z66" s="251" t="s">
        <v>28</v>
      </c>
      <c r="AA66" s="1005"/>
      <c r="AB66" s="1006"/>
      <c r="AC66" s="1006"/>
      <c r="AD66" s="181" t="s">
        <v>28</v>
      </c>
      <c r="AE66" s="183" t="s">
        <v>28</v>
      </c>
      <c r="AF66" s="183" t="s">
        <v>28</v>
      </c>
      <c r="AG66" s="183" t="s">
        <v>28</v>
      </c>
      <c r="AH66" s="251" t="s">
        <v>28</v>
      </c>
      <c r="AI66" s="484"/>
      <c r="AJ66" s="251" t="s">
        <v>28</v>
      </c>
      <c r="AK66" s="486"/>
      <c r="AL66" s="181" t="s">
        <v>28</v>
      </c>
      <c r="AM66" s="251" t="s">
        <v>28</v>
      </c>
      <c r="AN66" s="181" t="s">
        <v>28</v>
      </c>
      <c r="AO66" s="183" t="s">
        <v>28</v>
      </c>
      <c r="AP66" s="183" t="s">
        <v>28</v>
      </c>
      <c r="AQ66" s="183" t="s">
        <v>28</v>
      </c>
      <c r="AR66" s="535" t="str">
        <f t="shared" si="18"/>
        <v>□</v>
      </c>
      <c r="AS66" s="181" t="s">
        <v>28</v>
      </c>
      <c r="AT66" s="183" t="s">
        <v>28</v>
      </c>
      <c r="AU66" s="446" t="s">
        <v>28</v>
      </c>
      <c r="AV66" s="452" t="s">
        <v>28</v>
      </c>
      <c r="AW66" s="251" t="s">
        <v>28</v>
      </c>
      <c r="AX66" s="251" t="s">
        <v>28</v>
      </c>
      <c r="AY66" s="446" t="s">
        <v>28</v>
      </c>
      <c r="AZ66" s="437"/>
      <c r="BA66" s="976" t="str">
        <f>IF($F$11="","",IF($AZ66="","",HLOOKUP($F$11,別紙mast!$D$4:$K$7,3,FALSE)))</f>
        <v/>
      </c>
      <c r="BB66" s="977"/>
      <c r="BC66" s="537" t="str">
        <f t="shared" si="10"/>
        <v/>
      </c>
      <c r="BD66" s="538" t="str">
        <f>IF($F$11="","",IF($AZ66="","",HLOOKUP($F$11,別紙mast!$D$9:$K$11,3,FALSE)))</f>
        <v/>
      </c>
      <c r="BE66" s="537" t="str">
        <f t="shared" si="11"/>
        <v/>
      </c>
      <c r="BF66" s="413"/>
      <c r="BG66" s="978" t="str">
        <f>IF($F$11="","",IF($BF66="","",HLOOKUP($F$11,別紙mast!$D$4:$K$7,4,FALSE)))</f>
        <v/>
      </c>
      <c r="BH66" s="979"/>
      <c r="BI66" s="454" t="str">
        <f t="shared" si="0"/>
        <v/>
      </c>
      <c r="BJ66" s="621"/>
      <c r="BK66" s="463"/>
      <c r="BL66" s="463"/>
      <c r="BM66" s="601"/>
      <c r="BN66" s="462"/>
      <c r="BO66" s="463"/>
      <c r="BP66" s="463"/>
      <c r="BQ66" s="611"/>
      <c r="BR66" s="606"/>
      <c r="BS66" s="464"/>
      <c r="BT66" s="614"/>
      <c r="BU66" s="461"/>
      <c r="BV66" s="568"/>
      <c r="BW66" s="404"/>
      <c r="BX66" s="402"/>
      <c r="BY66" s="570" t="str">
        <f t="shared" si="1"/>
        <v/>
      </c>
      <c r="BZ66" s="565" t="str">
        <f t="shared" si="2"/>
        <v/>
      </c>
      <c r="CA66" s="565" t="str">
        <f t="shared" si="3"/>
        <v/>
      </c>
      <c r="CB66" s="565" t="str">
        <f t="shared" si="12"/>
        <v/>
      </c>
      <c r="CC66" s="577" t="str">
        <f t="shared" si="13"/>
        <v/>
      </c>
      <c r="CD66" s="577" t="str">
        <f t="shared" si="4"/>
        <v/>
      </c>
      <c r="CE66" s="577" t="str">
        <f t="shared" si="5"/>
        <v/>
      </c>
      <c r="CF66" s="577" t="str">
        <f t="shared" si="6"/>
        <v/>
      </c>
      <c r="CG66" s="591" t="str">
        <f t="shared" si="7"/>
        <v/>
      </c>
      <c r="CH66" s="591" t="str">
        <f t="shared" si="8"/>
        <v/>
      </c>
      <c r="CI66" s="591" t="str">
        <f t="shared" si="19"/>
        <v/>
      </c>
      <c r="CJ66" s="565" t="str">
        <f t="shared" si="9"/>
        <v/>
      </c>
      <c r="CK66" s="565" t="str">
        <f t="shared" si="14"/>
        <v/>
      </c>
      <c r="CL66" s="577" t="str">
        <f t="shared" si="15"/>
        <v/>
      </c>
      <c r="CM66" s="577" t="str">
        <f t="shared" si="16"/>
        <v/>
      </c>
      <c r="CN66" s="592" t="str">
        <f t="shared" si="17"/>
        <v/>
      </c>
      <c r="CO66" s="402"/>
      <c r="CP66" s="402"/>
      <c r="CQ66" s="402"/>
      <c r="CR66" s="402"/>
      <c r="CS66" s="402"/>
      <c r="CT66" s="402"/>
      <c r="CU66" s="412"/>
      <c r="CV66" s="402"/>
      <c r="CW66" s="402"/>
      <c r="CX66" s="402"/>
      <c r="CY66" s="402"/>
      <c r="CZ66" s="402"/>
      <c r="DA66" s="402"/>
      <c r="DB66" s="412"/>
    </row>
    <row r="67" spans="2:106" ht="15.95" customHeight="1" x14ac:dyDescent="0.15">
      <c r="B67" s="468">
        <v>37</v>
      </c>
      <c r="C67" s="994"/>
      <c r="D67" s="995"/>
      <c r="E67" s="995"/>
      <c r="F67" s="996"/>
      <c r="G67" s="997"/>
      <c r="H67" s="997"/>
      <c r="I67" s="998"/>
      <c r="J67" s="999"/>
      <c r="K67" s="1004"/>
      <c r="L67" s="1004"/>
      <c r="M67" s="1004"/>
      <c r="N67" s="1004"/>
      <c r="O67" s="1004"/>
      <c r="P67" s="181" t="s">
        <v>28</v>
      </c>
      <c r="Q67" s="434" t="s">
        <v>28</v>
      </c>
      <c r="R67" s="434" t="s">
        <v>28</v>
      </c>
      <c r="S67" s="251" t="s">
        <v>28</v>
      </c>
      <c r="T67" s="1005"/>
      <c r="U67" s="1006"/>
      <c r="V67" s="1007"/>
      <c r="W67" s="181" t="s">
        <v>28</v>
      </c>
      <c r="X67" s="434" t="s">
        <v>28</v>
      </c>
      <c r="Y67" s="434" t="s">
        <v>28</v>
      </c>
      <c r="Z67" s="251" t="s">
        <v>28</v>
      </c>
      <c r="AA67" s="1005"/>
      <c r="AB67" s="1006"/>
      <c r="AC67" s="1006"/>
      <c r="AD67" s="181" t="s">
        <v>28</v>
      </c>
      <c r="AE67" s="183" t="s">
        <v>28</v>
      </c>
      <c r="AF67" s="183" t="s">
        <v>28</v>
      </c>
      <c r="AG67" s="183" t="s">
        <v>28</v>
      </c>
      <c r="AH67" s="251" t="s">
        <v>28</v>
      </c>
      <c r="AI67" s="484"/>
      <c r="AJ67" s="251" t="s">
        <v>28</v>
      </c>
      <c r="AK67" s="486"/>
      <c r="AL67" s="181" t="s">
        <v>28</v>
      </c>
      <c r="AM67" s="251" t="s">
        <v>28</v>
      </c>
      <c r="AN67" s="181" t="s">
        <v>28</v>
      </c>
      <c r="AO67" s="183" t="s">
        <v>28</v>
      </c>
      <c r="AP67" s="183" t="s">
        <v>28</v>
      </c>
      <c r="AQ67" s="183" t="s">
        <v>28</v>
      </c>
      <c r="AR67" s="535" t="str">
        <f t="shared" si="18"/>
        <v>□</v>
      </c>
      <c r="AS67" s="181" t="s">
        <v>28</v>
      </c>
      <c r="AT67" s="183" t="s">
        <v>28</v>
      </c>
      <c r="AU67" s="446" t="s">
        <v>28</v>
      </c>
      <c r="AV67" s="452" t="s">
        <v>28</v>
      </c>
      <c r="AW67" s="251" t="s">
        <v>28</v>
      </c>
      <c r="AX67" s="251" t="s">
        <v>28</v>
      </c>
      <c r="AY67" s="446" t="s">
        <v>28</v>
      </c>
      <c r="AZ67" s="437"/>
      <c r="BA67" s="976" t="str">
        <f>IF($F$11="","",IF($AZ67="","",HLOOKUP($F$11,別紙mast!$D$4:$K$7,3,FALSE)))</f>
        <v/>
      </c>
      <c r="BB67" s="977"/>
      <c r="BC67" s="537" t="str">
        <f t="shared" si="10"/>
        <v/>
      </c>
      <c r="BD67" s="538" t="str">
        <f>IF($F$11="","",IF($AZ67="","",HLOOKUP($F$11,別紙mast!$D$9:$K$11,3,FALSE)))</f>
        <v/>
      </c>
      <c r="BE67" s="537" t="str">
        <f t="shared" si="11"/>
        <v/>
      </c>
      <c r="BF67" s="413"/>
      <c r="BG67" s="978" t="str">
        <f>IF($F$11="","",IF($BF67="","",HLOOKUP($F$11,別紙mast!$D$4:$K$7,4,FALSE)))</f>
        <v/>
      </c>
      <c r="BH67" s="979"/>
      <c r="BI67" s="454" t="str">
        <f t="shared" si="0"/>
        <v/>
      </c>
      <c r="BJ67" s="621"/>
      <c r="BK67" s="463"/>
      <c r="BL67" s="463"/>
      <c r="BM67" s="601"/>
      <c r="BN67" s="462"/>
      <c r="BO67" s="463"/>
      <c r="BP67" s="463"/>
      <c r="BQ67" s="611"/>
      <c r="BR67" s="606"/>
      <c r="BS67" s="464"/>
      <c r="BT67" s="614"/>
      <c r="BU67" s="461"/>
      <c r="BV67" s="568"/>
      <c r="BW67" s="404"/>
      <c r="BX67" s="402"/>
      <c r="BY67" s="570" t="str">
        <f t="shared" si="1"/>
        <v/>
      </c>
      <c r="BZ67" s="565" t="str">
        <f t="shared" si="2"/>
        <v/>
      </c>
      <c r="CA67" s="565" t="str">
        <f t="shared" si="3"/>
        <v/>
      </c>
      <c r="CB67" s="565" t="str">
        <f t="shared" si="12"/>
        <v/>
      </c>
      <c r="CC67" s="577" t="str">
        <f t="shared" si="13"/>
        <v/>
      </c>
      <c r="CD67" s="577" t="str">
        <f t="shared" si="4"/>
        <v/>
      </c>
      <c r="CE67" s="577" t="str">
        <f t="shared" si="5"/>
        <v/>
      </c>
      <c r="CF67" s="577" t="str">
        <f t="shared" si="6"/>
        <v/>
      </c>
      <c r="CG67" s="591" t="str">
        <f t="shared" si="7"/>
        <v/>
      </c>
      <c r="CH67" s="591" t="str">
        <f t="shared" si="8"/>
        <v/>
      </c>
      <c r="CI67" s="591" t="str">
        <f t="shared" si="19"/>
        <v/>
      </c>
      <c r="CJ67" s="565" t="str">
        <f t="shared" si="9"/>
        <v/>
      </c>
      <c r="CK67" s="565" t="str">
        <f t="shared" si="14"/>
        <v/>
      </c>
      <c r="CL67" s="577" t="str">
        <f t="shared" si="15"/>
        <v/>
      </c>
      <c r="CM67" s="577" t="str">
        <f t="shared" si="16"/>
        <v/>
      </c>
      <c r="CN67" s="592" t="str">
        <f t="shared" si="17"/>
        <v/>
      </c>
      <c r="CO67" s="402"/>
      <c r="CP67" s="402"/>
      <c r="CQ67" s="402"/>
      <c r="CR67" s="402"/>
      <c r="CS67" s="402"/>
      <c r="CT67" s="402"/>
      <c r="CU67" s="412"/>
      <c r="CV67" s="402"/>
      <c r="CW67" s="402"/>
      <c r="CX67" s="402"/>
      <c r="CY67" s="402"/>
      <c r="CZ67" s="402"/>
      <c r="DA67" s="402"/>
      <c r="DB67" s="412"/>
    </row>
    <row r="68" spans="2:106" ht="15.95" customHeight="1" x14ac:dyDescent="0.15">
      <c r="B68" s="468">
        <v>38</v>
      </c>
      <c r="C68" s="994"/>
      <c r="D68" s="995"/>
      <c r="E68" s="995"/>
      <c r="F68" s="996"/>
      <c r="G68" s="997"/>
      <c r="H68" s="997"/>
      <c r="I68" s="998"/>
      <c r="J68" s="999"/>
      <c r="K68" s="1004"/>
      <c r="L68" s="1004"/>
      <c r="M68" s="1004"/>
      <c r="N68" s="1004"/>
      <c r="O68" s="1004"/>
      <c r="P68" s="181" t="s">
        <v>28</v>
      </c>
      <c r="Q68" s="434" t="s">
        <v>28</v>
      </c>
      <c r="R68" s="434" t="s">
        <v>28</v>
      </c>
      <c r="S68" s="251" t="s">
        <v>28</v>
      </c>
      <c r="T68" s="1005"/>
      <c r="U68" s="1006"/>
      <c r="V68" s="1007"/>
      <c r="W68" s="181" t="s">
        <v>28</v>
      </c>
      <c r="X68" s="434" t="s">
        <v>28</v>
      </c>
      <c r="Y68" s="434" t="s">
        <v>28</v>
      </c>
      <c r="Z68" s="251" t="s">
        <v>28</v>
      </c>
      <c r="AA68" s="1005"/>
      <c r="AB68" s="1006"/>
      <c r="AC68" s="1006"/>
      <c r="AD68" s="181" t="s">
        <v>28</v>
      </c>
      <c r="AE68" s="183" t="s">
        <v>28</v>
      </c>
      <c r="AF68" s="183" t="s">
        <v>28</v>
      </c>
      <c r="AG68" s="183" t="s">
        <v>28</v>
      </c>
      <c r="AH68" s="251" t="s">
        <v>28</v>
      </c>
      <c r="AI68" s="484"/>
      <c r="AJ68" s="251" t="s">
        <v>28</v>
      </c>
      <c r="AK68" s="486"/>
      <c r="AL68" s="181" t="s">
        <v>28</v>
      </c>
      <c r="AM68" s="251" t="s">
        <v>28</v>
      </c>
      <c r="AN68" s="181" t="s">
        <v>28</v>
      </c>
      <c r="AO68" s="183" t="s">
        <v>28</v>
      </c>
      <c r="AP68" s="183" t="s">
        <v>28</v>
      </c>
      <c r="AQ68" s="183" t="s">
        <v>28</v>
      </c>
      <c r="AR68" s="535" t="str">
        <f t="shared" si="18"/>
        <v>□</v>
      </c>
      <c r="AS68" s="181" t="s">
        <v>28</v>
      </c>
      <c r="AT68" s="183" t="s">
        <v>28</v>
      </c>
      <c r="AU68" s="446" t="s">
        <v>28</v>
      </c>
      <c r="AV68" s="452" t="s">
        <v>28</v>
      </c>
      <c r="AW68" s="251" t="s">
        <v>28</v>
      </c>
      <c r="AX68" s="251" t="s">
        <v>28</v>
      </c>
      <c r="AY68" s="446" t="s">
        <v>28</v>
      </c>
      <c r="AZ68" s="437"/>
      <c r="BA68" s="976" t="str">
        <f>IF($F$11="","",IF($AZ68="","",HLOOKUP($F$11,別紙mast!$D$4:$K$7,3,FALSE)))</f>
        <v/>
      </c>
      <c r="BB68" s="977"/>
      <c r="BC68" s="537" t="str">
        <f t="shared" si="10"/>
        <v/>
      </c>
      <c r="BD68" s="538" t="str">
        <f>IF($F$11="","",IF($AZ68="","",HLOOKUP($F$11,別紙mast!$D$9:$K$11,3,FALSE)))</f>
        <v/>
      </c>
      <c r="BE68" s="537" t="str">
        <f t="shared" si="11"/>
        <v/>
      </c>
      <c r="BF68" s="413"/>
      <c r="BG68" s="978" t="str">
        <f>IF($F$11="","",IF($BF68="","",HLOOKUP($F$11,別紙mast!$D$4:$K$7,4,FALSE)))</f>
        <v/>
      </c>
      <c r="BH68" s="979"/>
      <c r="BI68" s="454" t="str">
        <f t="shared" si="0"/>
        <v/>
      </c>
      <c r="BJ68" s="621"/>
      <c r="BK68" s="463"/>
      <c r="BL68" s="463"/>
      <c r="BM68" s="601"/>
      <c r="BN68" s="462"/>
      <c r="BO68" s="463"/>
      <c r="BP68" s="463"/>
      <c r="BQ68" s="611"/>
      <c r="BR68" s="606"/>
      <c r="BS68" s="464"/>
      <c r="BT68" s="614"/>
      <c r="BU68" s="461"/>
      <c r="BV68" s="568"/>
      <c r="BW68" s="404"/>
      <c r="BX68" s="402"/>
      <c r="BY68" s="570" t="str">
        <f t="shared" si="1"/>
        <v/>
      </c>
      <c r="BZ68" s="565" t="str">
        <f t="shared" si="2"/>
        <v/>
      </c>
      <c r="CA68" s="565" t="str">
        <f t="shared" si="3"/>
        <v/>
      </c>
      <c r="CB68" s="565" t="str">
        <f t="shared" si="12"/>
        <v/>
      </c>
      <c r="CC68" s="577" t="str">
        <f t="shared" si="13"/>
        <v/>
      </c>
      <c r="CD68" s="577" t="str">
        <f t="shared" si="4"/>
        <v/>
      </c>
      <c r="CE68" s="577" t="str">
        <f t="shared" si="5"/>
        <v/>
      </c>
      <c r="CF68" s="577" t="str">
        <f t="shared" si="6"/>
        <v/>
      </c>
      <c r="CG68" s="591" t="str">
        <f t="shared" si="7"/>
        <v/>
      </c>
      <c r="CH68" s="591" t="str">
        <f t="shared" si="8"/>
        <v/>
      </c>
      <c r="CI68" s="591" t="str">
        <f t="shared" si="19"/>
        <v/>
      </c>
      <c r="CJ68" s="565" t="str">
        <f t="shared" si="9"/>
        <v/>
      </c>
      <c r="CK68" s="565" t="str">
        <f t="shared" si="14"/>
        <v/>
      </c>
      <c r="CL68" s="577" t="str">
        <f t="shared" si="15"/>
        <v/>
      </c>
      <c r="CM68" s="577" t="str">
        <f t="shared" si="16"/>
        <v/>
      </c>
      <c r="CN68" s="592" t="str">
        <f t="shared" si="17"/>
        <v/>
      </c>
      <c r="CO68" s="402"/>
      <c r="CP68" s="402"/>
      <c r="CQ68" s="402"/>
      <c r="CR68" s="402"/>
      <c r="CS68" s="402"/>
      <c r="CT68" s="402"/>
      <c r="CU68" s="412"/>
      <c r="CV68" s="402"/>
      <c r="CW68" s="402"/>
      <c r="CX68" s="402"/>
      <c r="CY68" s="402"/>
      <c r="CZ68" s="402"/>
      <c r="DA68" s="402"/>
      <c r="DB68" s="412"/>
    </row>
    <row r="69" spans="2:106" ht="15.95" customHeight="1" x14ac:dyDescent="0.15">
      <c r="B69" s="468">
        <v>39</v>
      </c>
      <c r="C69" s="994"/>
      <c r="D69" s="995"/>
      <c r="E69" s="995"/>
      <c r="F69" s="996"/>
      <c r="G69" s="997"/>
      <c r="H69" s="997"/>
      <c r="I69" s="998"/>
      <c r="J69" s="999"/>
      <c r="K69" s="1004"/>
      <c r="L69" s="1004"/>
      <c r="M69" s="1004"/>
      <c r="N69" s="1004"/>
      <c r="O69" s="1004"/>
      <c r="P69" s="181" t="s">
        <v>28</v>
      </c>
      <c r="Q69" s="434" t="s">
        <v>28</v>
      </c>
      <c r="R69" s="434" t="s">
        <v>28</v>
      </c>
      <c r="S69" s="251" t="s">
        <v>28</v>
      </c>
      <c r="T69" s="1005"/>
      <c r="U69" s="1006"/>
      <c r="V69" s="1007"/>
      <c r="W69" s="181" t="s">
        <v>28</v>
      </c>
      <c r="X69" s="434" t="s">
        <v>28</v>
      </c>
      <c r="Y69" s="434" t="s">
        <v>28</v>
      </c>
      <c r="Z69" s="251" t="s">
        <v>28</v>
      </c>
      <c r="AA69" s="1005"/>
      <c r="AB69" s="1006"/>
      <c r="AC69" s="1006"/>
      <c r="AD69" s="181" t="s">
        <v>28</v>
      </c>
      <c r="AE69" s="183" t="s">
        <v>28</v>
      </c>
      <c r="AF69" s="183" t="s">
        <v>28</v>
      </c>
      <c r="AG69" s="183" t="s">
        <v>28</v>
      </c>
      <c r="AH69" s="251" t="s">
        <v>28</v>
      </c>
      <c r="AI69" s="484"/>
      <c r="AJ69" s="251" t="s">
        <v>28</v>
      </c>
      <c r="AK69" s="486"/>
      <c r="AL69" s="181" t="s">
        <v>28</v>
      </c>
      <c r="AM69" s="251" t="s">
        <v>28</v>
      </c>
      <c r="AN69" s="181" t="s">
        <v>28</v>
      </c>
      <c r="AO69" s="183" t="s">
        <v>28</v>
      </c>
      <c r="AP69" s="183" t="s">
        <v>28</v>
      </c>
      <c r="AQ69" s="183" t="s">
        <v>28</v>
      </c>
      <c r="AR69" s="535" t="str">
        <f t="shared" si="18"/>
        <v>□</v>
      </c>
      <c r="AS69" s="181" t="s">
        <v>28</v>
      </c>
      <c r="AT69" s="183" t="s">
        <v>28</v>
      </c>
      <c r="AU69" s="446" t="s">
        <v>28</v>
      </c>
      <c r="AV69" s="452" t="s">
        <v>28</v>
      </c>
      <c r="AW69" s="251" t="s">
        <v>28</v>
      </c>
      <c r="AX69" s="251" t="s">
        <v>28</v>
      </c>
      <c r="AY69" s="446" t="s">
        <v>28</v>
      </c>
      <c r="AZ69" s="437"/>
      <c r="BA69" s="976" t="str">
        <f>IF($F$11="","",IF($AZ69="","",HLOOKUP($F$11,別紙mast!$D$4:$K$7,3,FALSE)))</f>
        <v/>
      </c>
      <c r="BB69" s="977"/>
      <c r="BC69" s="537" t="str">
        <f t="shared" si="10"/>
        <v/>
      </c>
      <c r="BD69" s="538" t="str">
        <f>IF($F$11="","",IF($AZ69="","",HLOOKUP($F$11,別紙mast!$D$9:$K$11,3,FALSE)))</f>
        <v/>
      </c>
      <c r="BE69" s="537" t="str">
        <f t="shared" si="11"/>
        <v/>
      </c>
      <c r="BF69" s="413"/>
      <c r="BG69" s="978" t="str">
        <f>IF($F$11="","",IF($BF69="","",HLOOKUP($F$11,別紙mast!$D$4:$K$7,4,FALSE)))</f>
        <v/>
      </c>
      <c r="BH69" s="979"/>
      <c r="BI69" s="454" t="str">
        <f t="shared" si="0"/>
        <v/>
      </c>
      <c r="BJ69" s="621"/>
      <c r="BK69" s="463"/>
      <c r="BL69" s="463"/>
      <c r="BM69" s="601"/>
      <c r="BN69" s="462"/>
      <c r="BO69" s="463"/>
      <c r="BP69" s="463"/>
      <c r="BQ69" s="611"/>
      <c r="BR69" s="606"/>
      <c r="BS69" s="464"/>
      <c r="BT69" s="614"/>
      <c r="BU69" s="461"/>
      <c r="BV69" s="568"/>
      <c r="BW69" s="404"/>
      <c r="BX69" s="402"/>
      <c r="BY69" s="570" t="str">
        <f t="shared" si="1"/>
        <v/>
      </c>
      <c r="BZ69" s="565" t="str">
        <f t="shared" si="2"/>
        <v/>
      </c>
      <c r="CA69" s="565" t="str">
        <f t="shared" si="3"/>
        <v/>
      </c>
      <c r="CB69" s="565" t="str">
        <f t="shared" si="12"/>
        <v/>
      </c>
      <c r="CC69" s="577" t="str">
        <f t="shared" si="13"/>
        <v/>
      </c>
      <c r="CD69" s="577" t="str">
        <f t="shared" si="4"/>
        <v/>
      </c>
      <c r="CE69" s="577" t="str">
        <f t="shared" si="5"/>
        <v/>
      </c>
      <c r="CF69" s="577" t="str">
        <f t="shared" si="6"/>
        <v/>
      </c>
      <c r="CG69" s="591" t="str">
        <f t="shared" si="7"/>
        <v/>
      </c>
      <c r="CH69" s="591" t="str">
        <f t="shared" si="8"/>
        <v/>
      </c>
      <c r="CI69" s="591" t="str">
        <f t="shared" si="19"/>
        <v/>
      </c>
      <c r="CJ69" s="565" t="str">
        <f t="shared" si="9"/>
        <v/>
      </c>
      <c r="CK69" s="565" t="str">
        <f t="shared" si="14"/>
        <v/>
      </c>
      <c r="CL69" s="577" t="str">
        <f t="shared" si="15"/>
        <v/>
      </c>
      <c r="CM69" s="577" t="str">
        <f t="shared" si="16"/>
        <v/>
      </c>
      <c r="CN69" s="592" t="str">
        <f t="shared" si="17"/>
        <v/>
      </c>
      <c r="CO69" s="402"/>
      <c r="CP69" s="402"/>
      <c r="CQ69" s="402"/>
      <c r="CR69" s="402"/>
      <c r="CS69" s="402"/>
      <c r="CT69" s="402"/>
      <c r="CU69" s="412"/>
      <c r="CV69" s="402"/>
      <c r="CW69" s="402"/>
      <c r="CX69" s="402"/>
      <c r="CY69" s="402"/>
      <c r="CZ69" s="402"/>
      <c r="DA69" s="402"/>
      <c r="DB69" s="412"/>
    </row>
    <row r="70" spans="2:106" ht="15.95" customHeight="1" x14ac:dyDescent="0.15">
      <c r="B70" s="468">
        <v>40</v>
      </c>
      <c r="C70" s="994"/>
      <c r="D70" s="995"/>
      <c r="E70" s="995"/>
      <c r="F70" s="996"/>
      <c r="G70" s="997"/>
      <c r="H70" s="997"/>
      <c r="I70" s="998"/>
      <c r="J70" s="999"/>
      <c r="K70" s="1004"/>
      <c r="L70" s="1004"/>
      <c r="M70" s="1004"/>
      <c r="N70" s="1004"/>
      <c r="O70" s="1004"/>
      <c r="P70" s="181" t="s">
        <v>28</v>
      </c>
      <c r="Q70" s="434" t="s">
        <v>28</v>
      </c>
      <c r="R70" s="434" t="s">
        <v>28</v>
      </c>
      <c r="S70" s="251" t="s">
        <v>28</v>
      </c>
      <c r="T70" s="1005"/>
      <c r="U70" s="1006"/>
      <c r="V70" s="1007"/>
      <c r="W70" s="181" t="s">
        <v>28</v>
      </c>
      <c r="X70" s="434" t="s">
        <v>28</v>
      </c>
      <c r="Y70" s="434" t="s">
        <v>28</v>
      </c>
      <c r="Z70" s="251" t="s">
        <v>28</v>
      </c>
      <c r="AA70" s="1005"/>
      <c r="AB70" s="1006"/>
      <c r="AC70" s="1006"/>
      <c r="AD70" s="181" t="s">
        <v>28</v>
      </c>
      <c r="AE70" s="183" t="s">
        <v>28</v>
      </c>
      <c r="AF70" s="183" t="s">
        <v>28</v>
      </c>
      <c r="AG70" s="183" t="s">
        <v>28</v>
      </c>
      <c r="AH70" s="251" t="s">
        <v>28</v>
      </c>
      <c r="AI70" s="484"/>
      <c r="AJ70" s="251" t="s">
        <v>28</v>
      </c>
      <c r="AK70" s="486"/>
      <c r="AL70" s="181" t="s">
        <v>28</v>
      </c>
      <c r="AM70" s="251" t="s">
        <v>28</v>
      </c>
      <c r="AN70" s="181" t="s">
        <v>28</v>
      </c>
      <c r="AO70" s="183" t="s">
        <v>28</v>
      </c>
      <c r="AP70" s="183" t="s">
        <v>28</v>
      </c>
      <c r="AQ70" s="183" t="s">
        <v>28</v>
      </c>
      <c r="AR70" s="535" t="str">
        <f t="shared" si="18"/>
        <v>□</v>
      </c>
      <c r="AS70" s="181" t="s">
        <v>28</v>
      </c>
      <c r="AT70" s="183" t="s">
        <v>28</v>
      </c>
      <c r="AU70" s="446" t="s">
        <v>28</v>
      </c>
      <c r="AV70" s="452" t="s">
        <v>28</v>
      </c>
      <c r="AW70" s="251" t="s">
        <v>28</v>
      </c>
      <c r="AX70" s="251" t="s">
        <v>28</v>
      </c>
      <c r="AY70" s="446" t="s">
        <v>28</v>
      </c>
      <c r="AZ70" s="437"/>
      <c r="BA70" s="976" t="str">
        <f>IF($F$11="","",IF($AZ70="","",HLOOKUP($F$11,別紙mast!$D$4:$K$7,3,FALSE)))</f>
        <v/>
      </c>
      <c r="BB70" s="977"/>
      <c r="BC70" s="537" t="str">
        <f t="shared" si="10"/>
        <v/>
      </c>
      <c r="BD70" s="538" t="str">
        <f>IF($F$11="","",IF($AZ70="","",HLOOKUP($F$11,別紙mast!$D$9:$K$11,3,FALSE)))</f>
        <v/>
      </c>
      <c r="BE70" s="537" t="str">
        <f t="shared" si="11"/>
        <v/>
      </c>
      <c r="BF70" s="413"/>
      <c r="BG70" s="978" t="str">
        <f>IF($F$11="","",IF($BF70="","",HLOOKUP($F$11,別紙mast!$D$4:$K$7,4,FALSE)))</f>
        <v/>
      </c>
      <c r="BH70" s="979"/>
      <c r="BI70" s="454" t="str">
        <f t="shared" si="0"/>
        <v/>
      </c>
      <c r="BJ70" s="621"/>
      <c r="BK70" s="463"/>
      <c r="BL70" s="463"/>
      <c r="BM70" s="601"/>
      <c r="BN70" s="462"/>
      <c r="BO70" s="463"/>
      <c r="BP70" s="463"/>
      <c r="BQ70" s="611"/>
      <c r="BR70" s="606"/>
      <c r="BS70" s="464"/>
      <c r="BT70" s="614"/>
      <c r="BU70" s="461"/>
      <c r="BV70" s="568"/>
      <c r="BW70" s="404"/>
      <c r="BX70" s="402"/>
      <c r="BY70" s="570" t="str">
        <f t="shared" si="1"/>
        <v/>
      </c>
      <c r="BZ70" s="565" t="str">
        <f t="shared" si="2"/>
        <v/>
      </c>
      <c r="CA70" s="565" t="str">
        <f t="shared" si="3"/>
        <v/>
      </c>
      <c r="CB70" s="565" t="str">
        <f t="shared" si="12"/>
        <v/>
      </c>
      <c r="CC70" s="577" t="str">
        <f t="shared" si="13"/>
        <v/>
      </c>
      <c r="CD70" s="577" t="str">
        <f t="shared" si="4"/>
        <v/>
      </c>
      <c r="CE70" s="577" t="str">
        <f t="shared" si="5"/>
        <v/>
      </c>
      <c r="CF70" s="577" t="str">
        <f t="shared" si="6"/>
        <v/>
      </c>
      <c r="CG70" s="591" t="str">
        <f t="shared" si="7"/>
        <v/>
      </c>
      <c r="CH70" s="591" t="str">
        <f t="shared" si="8"/>
        <v/>
      </c>
      <c r="CI70" s="591" t="str">
        <f t="shared" si="19"/>
        <v/>
      </c>
      <c r="CJ70" s="565" t="str">
        <f t="shared" si="9"/>
        <v/>
      </c>
      <c r="CK70" s="565" t="str">
        <f t="shared" si="14"/>
        <v/>
      </c>
      <c r="CL70" s="577" t="str">
        <f t="shared" si="15"/>
        <v/>
      </c>
      <c r="CM70" s="577" t="str">
        <f t="shared" si="16"/>
        <v/>
      </c>
      <c r="CN70" s="592" t="str">
        <f t="shared" si="17"/>
        <v/>
      </c>
      <c r="CO70" s="402"/>
      <c r="CP70" s="402"/>
      <c r="CQ70" s="402"/>
      <c r="CR70" s="402"/>
      <c r="CS70" s="402"/>
      <c r="CT70" s="402"/>
      <c r="CU70" s="412"/>
      <c r="CV70" s="402"/>
      <c r="CW70" s="402"/>
      <c r="CX70" s="402"/>
      <c r="CY70" s="402"/>
      <c r="CZ70" s="402"/>
      <c r="DA70" s="402"/>
      <c r="DB70" s="412"/>
    </row>
    <row r="71" spans="2:106" ht="15.95" customHeight="1" x14ac:dyDescent="0.15">
      <c r="B71" s="468">
        <v>41</v>
      </c>
      <c r="C71" s="994"/>
      <c r="D71" s="995"/>
      <c r="E71" s="995"/>
      <c r="F71" s="996"/>
      <c r="G71" s="997"/>
      <c r="H71" s="997"/>
      <c r="I71" s="998"/>
      <c r="J71" s="999"/>
      <c r="K71" s="1004"/>
      <c r="L71" s="1004"/>
      <c r="M71" s="1004"/>
      <c r="N71" s="1004"/>
      <c r="O71" s="1004"/>
      <c r="P71" s="181" t="s">
        <v>28</v>
      </c>
      <c r="Q71" s="434" t="s">
        <v>28</v>
      </c>
      <c r="R71" s="434" t="s">
        <v>28</v>
      </c>
      <c r="S71" s="251" t="s">
        <v>28</v>
      </c>
      <c r="T71" s="1005"/>
      <c r="U71" s="1006"/>
      <c r="V71" s="1007"/>
      <c r="W71" s="181" t="s">
        <v>28</v>
      </c>
      <c r="X71" s="434" t="s">
        <v>28</v>
      </c>
      <c r="Y71" s="434" t="s">
        <v>28</v>
      </c>
      <c r="Z71" s="251" t="s">
        <v>28</v>
      </c>
      <c r="AA71" s="1005"/>
      <c r="AB71" s="1006"/>
      <c r="AC71" s="1006"/>
      <c r="AD71" s="181" t="s">
        <v>28</v>
      </c>
      <c r="AE71" s="183" t="s">
        <v>28</v>
      </c>
      <c r="AF71" s="183" t="s">
        <v>28</v>
      </c>
      <c r="AG71" s="183" t="s">
        <v>28</v>
      </c>
      <c r="AH71" s="251" t="s">
        <v>28</v>
      </c>
      <c r="AI71" s="484"/>
      <c r="AJ71" s="251" t="s">
        <v>28</v>
      </c>
      <c r="AK71" s="486"/>
      <c r="AL71" s="181" t="s">
        <v>28</v>
      </c>
      <c r="AM71" s="251" t="s">
        <v>28</v>
      </c>
      <c r="AN71" s="181" t="s">
        <v>28</v>
      </c>
      <c r="AO71" s="183" t="s">
        <v>28</v>
      </c>
      <c r="AP71" s="183" t="s">
        <v>28</v>
      </c>
      <c r="AQ71" s="183" t="s">
        <v>28</v>
      </c>
      <c r="AR71" s="535" t="str">
        <f t="shared" si="18"/>
        <v>□</v>
      </c>
      <c r="AS71" s="182" t="s">
        <v>28</v>
      </c>
      <c r="AT71" s="183" t="s">
        <v>28</v>
      </c>
      <c r="AU71" s="446" t="s">
        <v>28</v>
      </c>
      <c r="AV71" s="452" t="s">
        <v>28</v>
      </c>
      <c r="AW71" s="251" t="s">
        <v>28</v>
      </c>
      <c r="AX71" s="251" t="s">
        <v>28</v>
      </c>
      <c r="AY71" s="446" t="s">
        <v>28</v>
      </c>
      <c r="AZ71" s="437"/>
      <c r="BA71" s="976" t="str">
        <f>IF($F$11="","",IF($AZ71="","",HLOOKUP($F$11,別紙mast!$D$4:$K$7,3,FALSE)))</f>
        <v/>
      </c>
      <c r="BB71" s="977"/>
      <c r="BC71" s="537" t="str">
        <f t="shared" si="10"/>
        <v/>
      </c>
      <c r="BD71" s="538" t="str">
        <f>IF($F$11="","",IF($AZ71="","",HLOOKUP($F$11,別紙mast!$D$9:$K$11,3,FALSE)))</f>
        <v/>
      </c>
      <c r="BE71" s="537" t="str">
        <f t="shared" si="11"/>
        <v/>
      </c>
      <c r="BF71" s="413"/>
      <c r="BG71" s="978" t="str">
        <f>IF($F$11="","",IF($BF71="","",HLOOKUP($F$11,別紙mast!$D$4:$K$7,4,FALSE)))</f>
        <v/>
      </c>
      <c r="BH71" s="979"/>
      <c r="BI71" s="454" t="str">
        <f t="shared" si="0"/>
        <v/>
      </c>
      <c r="BJ71" s="621"/>
      <c r="BK71" s="463"/>
      <c r="BL71" s="463"/>
      <c r="BM71" s="601"/>
      <c r="BN71" s="462"/>
      <c r="BO71" s="463"/>
      <c r="BP71" s="463"/>
      <c r="BQ71" s="611"/>
      <c r="BR71" s="606"/>
      <c r="BS71" s="464"/>
      <c r="BT71" s="614"/>
      <c r="BU71" s="461"/>
      <c r="BV71" s="568"/>
      <c r="BW71" s="404"/>
      <c r="BX71" s="402"/>
      <c r="BY71" s="570" t="str">
        <f t="shared" si="1"/>
        <v/>
      </c>
      <c r="BZ71" s="565" t="str">
        <f t="shared" si="2"/>
        <v/>
      </c>
      <c r="CA71" s="565" t="str">
        <f t="shared" si="3"/>
        <v/>
      </c>
      <c r="CB71" s="565" t="str">
        <f t="shared" si="12"/>
        <v/>
      </c>
      <c r="CC71" s="577" t="str">
        <f t="shared" si="13"/>
        <v/>
      </c>
      <c r="CD71" s="577" t="str">
        <f t="shared" si="4"/>
        <v/>
      </c>
      <c r="CE71" s="577" t="str">
        <f t="shared" si="5"/>
        <v/>
      </c>
      <c r="CF71" s="577" t="str">
        <f t="shared" si="6"/>
        <v/>
      </c>
      <c r="CG71" s="591" t="str">
        <f t="shared" si="7"/>
        <v/>
      </c>
      <c r="CH71" s="591" t="str">
        <f t="shared" si="8"/>
        <v/>
      </c>
      <c r="CI71" s="591" t="str">
        <f t="shared" si="19"/>
        <v/>
      </c>
      <c r="CJ71" s="565" t="str">
        <f t="shared" si="9"/>
        <v/>
      </c>
      <c r="CK71" s="565" t="str">
        <f t="shared" si="14"/>
        <v/>
      </c>
      <c r="CL71" s="577" t="str">
        <f t="shared" si="15"/>
        <v/>
      </c>
      <c r="CM71" s="577" t="str">
        <f t="shared" si="16"/>
        <v/>
      </c>
      <c r="CN71" s="592" t="str">
        <f t="shared" si="17"/>
        <v/>
      </c>
      <c r="CO71" s="402"/>
      <c r="CP71" s="402"/>
      <c r="CQ71" s="402"/>
      <c r="CR71" s="402"/>
      <c r="CS71" s="402"/>
      <c r="CT71" s="402"/>
      <c r="CU71" s="412"/>
      <c r="CV71" s="402"/>
      <c r="CW71" s="402"/>
      <c r="CX71" s="402"/>
      <c r="CY71" s="402"/>
      <c r="CZ71" s="402"/>
      <c r="DA71" s="402"/>
      <c r="DB71" s="412"/>
    </row>
    <row r="72" spans="2:106" ht="15.95" customHeight="1" x14ac:dyDescent="0.15">
      <c r="B72" s="468">
        <v>42</v>
      </c>
      <c r="C72" s="994"/>
      <c r="D72" s="995"/>
      <c r="E72" s="995"/>
      <c r="F72" s="996"/>
      <c r="G72" s="997"/>
      <c r="H72" s="997"/>
      <c r="I72" s="998"/>
      <c r="J72" s="999"/>
      <c r="K72" s="1004"/>
      <c r="L72" s="1004"/>
      <c r="M72" s="1004"/>
      <c r="N72" s="1004"/>
      <c r="O72" s="1004"/>
      <c r="P72" s="181" t="s">
        <v>28</v>
      </c>
      <c r="Q72" s="434" t="s">
        <v>28</v>
      </c>
      <c r="R72" s="434" t="s">
        <v>28</v>
      </c>
      <c r="S72" s="251" t="s">
        <v>28</v>
      </c>
      <c r="T72" s="1005"/>
      <c r="U72" s="1006"/>
      <c r="V72" s="1007"/>
      <c r="W72" s="181" t="s">
        <v>28</v>
      </c>
      <c r="X72" s="434" t="s">
        <v>28</v>
      </c>
      <c r="Y72" s="434" t="s">
        <v>28</v>
      </c>
      <c r="Z72" s="251" t="s">
        <v>28</v>
      </c>
      <c r="AA72" s="1005"/>
      <c r="AB72" s="1006"/>
      <c r="AC72" s="1006"/>
      <c r="AD72" s="181" t="s">
        <v>28</v>
      </c>
      <c r="AE72" s="183" t="s">
        <v>28</v>
      </c>
      <c r="AF72" s="183" t="s">
        <v>28</v>
      </c>
      <c r="AG72" s="183" t="s">
        <v>28</v>
      </c>
      <c r="AH72" s="251" t="s">
        <v>28</v>
      </c>
      <c r="AI72" s="484"/>
      <c r="AJ72" s="251" t="s">
        <v>28</v>
      </c>
      <c r="AK72" s="486"/>
      <c r="AL72" s="181" t="s">
        <v>28</v>
      </c>
      <c r="AM72" s="251" t="s">
        <v>28</v>
      </c>
      <c r="AN72" s="181" t="s">
        <v>28</v>
      </c>
      <c r="AO72" s="183" t="s">
        <v>28</v>
      </c>
      <c r="AP72" s="183" t="s">
        <v>28</v>
      </c>
      <c r="AQ72" s="183" t="s">
        <v>28</v>
      </c>
      <c r="AR72" s="535" t="str">
        <f t="shared" si="18"/>
        <v>□</v>
      </c>
      <c r="AS72" s="181" t="s">
        <v>28</v>
      </c>
      <c r="AT72" s="183" t="s">
        <v>28</v>
      </c>
      <c r="AU72" s="446" t="s">
        <v>28</v>
      </c>
      <c r="AV72" s="452" t="s">
        <v>28</v>
      </c>
      <c r="AW72" s="251" t="s">
        <v>28</v>
      </c>
      <c r="AX72" s="251" t="s">
        <v>28</v>
      </c>
      <c r="AY72" s="446" t="s">
        <v>28</v>
      </c>
      <c r="AZ72" s="437"/>
      <c r="BA72" s="976" t="str">
        <f>IF($F$11="","",IF($AZ72="","",HLOOKUP($F$11,別紙mast!$D$4:$K$7,3,FALSE)))</f>
        <v/>
      </c>
      <c r="BB72" s="977"/>
      <c r="BC72" s="537" t="str">
        <f t="shared" si="10"/>
        <v/>
      </c>
      <c r="BD72" s="538" t="str">
        <f>IF($F$11="","",IF($AZ72="","",HLOOKUP($F$11,別紙mast!$D$9:$K$11,3,FALSE)))</f>
        <v/>
      </c>
      <c r="BE72" s="537" t="str">
        <f t="shared" si="11"/>
        <v/>
      </c>
      <c r="BF72" s="413"/>
      <c r="BG72" s="978" t="str">
        <f>IF($F$11="","",IF($BF72="","",HLOOKUP($F$11,別紙mast!$D$4:$K$7,4,FALSE)))</f>
        <v/>
      </c>
      <c r="BH72" s="979"/>
      <c r="BI72" s="454" t="str">
        <f t="shared" si="0"/>
        <v/>
      </c>
      <c r="BJ72" s="621"/>
      <c r="BK72" s="463"/>
      <c r="BL72" s="463"/>
      <c r="BM72" s="601"/>
      <c r="BN72" s="462"/>
      <c r="BO72" s="463"/>
      <c r="BP72" s="463"/>
      <c r="BQ72" s="611"/>
      <c r="BR72" s="606"/>
      <c r="BS72" s="464"/>
      <c r="BT72" s="614"/>
      <c r="BU72" s="461"/>
      <c r="BV72" s="568"/>
      <c r="BW72" s="404"/>
      <c r="BX72" s="402"/>
      <c r="BY72" s="570" t="str">
        <f t="shared" si="1"/>
        <v/>
      </c>
      <c r="BZ72" s="565" t="str">
        <f t="shared" si="2"/>
        <v/>
      </c>
      <c r="CA72" s="565" t="str">
        <f t="shared" si="3"/>
        <v/>
      </c>
      <c r="CB72" s="565" t="str">
        <f t="shared" si="12"/>
        <v/>
      </c>
      <c r="CC72" s="577" t="str">
        <f t="shared" si="13"/>
        <v/>
      </c>
      <c r="CD72" s="577" t="str">
        <f t="shared" si="4"/>
        <v/>
      </c>
      <c r="CE72" s="577" t="str">
        <f t="shared" si="5"/>
        <v/>
      </c>
      <c r="CF72" s="577" t="str">
        <f t="shared" si="6"/>
        <v/>
      </c>
      <c r="CG72" s="591" t="str">
        <f t="shared" si="7"/>
        <v/>
      </c>
      <c r="CH72" s="591" t="str">
        <f t="shared" si="8"/>
        <v/>
      </c>
      <c r="CI72" s="591" t="str">
        <f t="shared" si="19"/>
        <v/>
      </c>
      <c r="CJ72" s="565" t="str">
        <f t="shared" si="9"/>
        <v/>
      </c>
      <c r="CK72" s="565" t="str">
        <f t="shared" si="14"/>
        <v/>
      </c>
      <c r="CL72" s="577" t="str">
        <f t="shared" si="15"/>
        <v/>
      </c>
      <c r="CM72" s="577" t="str">
        <f t="shared" si="16"/>
        <v/>
      </c>
      <c r="CN72" s="592" t="str">
        <f t="shared" si="17"/>
        <v/>
      </c>
      <c r="CO72" s="402"/>
      <c r="CP72" s="402"/>
      <c r="CQ72" s="402"/>
      <c r="CR72" s="402"/>
      <c r="CS72" s="402"/>
      <c r="CT72" s="402"/>
      <c r="CU72" s="412"/>
      <c r="CV72" s="402"/>
      <c r="CW72" s="402"/>
      <c r="CX72" s="402"/>
      <c r="CY72" s="402"/>
      <c r="CZ72" s="402"/>
      <c r="DA72" s="402"/>
      <c r="DB72" s="412"/>
    </row>
    <row r="73" spans="2:106" ht="15.95" customHeight="1" x14ac:dyDescent="0.15">
      <c r="B73" s="468">
        <v>43</v>
      </c>
      <c r="C73" s="994"/>
      <c r="D73" s="995"/>
      <c r="E73" s="995"/>
      <c r="F73" s="996"/>
      <c r="G73" s="997"/>
      <c r="H73" s="997"/>
      <c r="I73" s="998"/>
      <c r="J73" s="999"/>
      <c r="K73" s="1004"/>
      <c r="L73" s="1004"/>
      <c r="M73" s="1004"/>
      <c r="N73" s="1004"/>
      <c r="O73" s="1004"/>
      <c r="P73" s="181" t="s">
        <v>28</v>
      </c>
      <c r="Q73" s="434" t="s">
        <v>28</v>
      </c>
      <c r="R73" s="434" t="s">
        <v>28</v>
      </c>
      <c r="S73" s="251" t="s">
        <v>28</v>
      </c>
      <c r="T73" s="1005"/>
      <c r="U73" s="1006"/>
      <c r="V73" s="1007"/>
      <c r="W73" s="181" t="s">
        <v>28</v>
      </c>
      <c r="X73" s="434" t="s">
        <v>28</v>
      </c>
      <c r="Y73" s="434" t="s">
        <v>28</v>
      </c>
      <c r="Z73" s="251" t="s">
        <v>28</v>
      </c>
      <c r="AA73" s="1005"/>
      <c r="AB73" s="1006"/>
      <c r="AC73" s="1006"/>
      <c r="AD73" s="181" t="s">
        <v>28</v>
      </c>
      <c r="AE73" s="183" t="s">
        <v>28</v>
      </c>
      <c r="AF73" s="183" t="s">
        <v>28</v>
      </c>
      <c r="AG73" s="183" t="s">
        <v>28</v>
      </c>
      <c r="AH73" s="251" t="s">
        <v>28</v>
      </c>
      <c r="AI73" s="484"/>
      <c r="AJ73" s="251" t="s">
        <v>28</v>
      </c>
      <c r="AK73" s="486"/>
      <c r="AL73" s="181" t="s">
        <v>28</v>
      </c>
      <c r="AM73" s="251" t="s">
        <v>28</v>
      </c>
      <c r="AN73" s="181" t="s">
        <v>28</v>
      </c>
      <c r="AO73" s="183" t="s">
        <v>28</v>
      </c>
      <c r="AP73" s="183" t="s">
        <v>28</v>
      </c>
      <c r="AQ73" s="183" t="s">
        <v>28</v>
      </c>
      <c r="AR73" s="535" t="str">
        <f t="shared" si="18"/>
        <v>□</v>
      </c>
      <c r="AS73" s="181" t="s">
        <v>28</v>
      </c>
      <c r="AT73" s="183" t="s">
        <v>28</v>
      </c>
      <c r="AU73" s="446" t="s">
        <v>28</v>
      </c>
      <c r="AV73" s="452" t="s">
        <v>28</v>
      </c>
      <c r="AW73" s="251" t="s">
        <v>28</v>
      </c>
      <c r="AX73" s="251" t="s">
        <v>28</v>
      </c>
      <c r="AY73" s="446" t="s">
        <v>28</v>
      </c>
      <c r="AZ73" s="437"/>
      <c r="BA73" s="976" t="str">
        <f>IF($F$11="","",IF($AZ73="","",HLOOKUP($F$11,別紙mast!$D$4:$K$7,3,FALSE)))</f>
        <v/>
      </c>
      <c r="BB73" s="977"/>
      <c r="BC73" s="537" t="str">
        <f t="shared" si="10"/>
        <v/>
      </c>
      <c r="BD73" s="538" t="str">
        <f>IF($F$11="","",IF($AZ73="","",HLOOKUP($F$11,別紙mast!$D$9:$K$11,3,FALSE)))</f>
        <v/>
      </c>
      <c r="BE73" s="537" t="str">
        <f t="shared" si="11"/>
        <v/>
      </c>
      <c r="BF73" s="413"/>
      <c r="BG73" s="978" t="str">
        <f>IF($F$11="","",IF($BF73="","",HLOOKUP($F$11,別紙mast!$D$4:$K$7,4,FALSE)))</f>
        <v/>
      </c>
      <c r="BH73" s="979"/>
      <c r="BI73" s="454" t="str">
        <f t="shared" si="0"/>
        <v/>
      </c>
      <c r="BJ73" s="621"/>
      <c r="BK73" s="463"/>
      <c r="BL73" s="463"/>
      <c r="BM73" s="601"/>
      <c r="BN73" s="462"/>
      <c r="BO73" s="463"/>
      <c r="BP73" s="463"/>
      <c r="BQ73" s="611"/>
      <c r="BR73" s="606"/>
      <c r="BS73" s="464"/>
      <c r="BT73" s="614"/>
      <c r="BU73" s="461"/>
      <c r="BV73" s="568"/>
      <c r="BW73" s="404"/>
      <c r="BX73" s="402"/>
      <c r="BY73" s="570" t="str">
        <f t="shared" si="1"/>
        <v/>
      </c>
      <c r="BZ73" s="565" t="str">
        <f t="shared" si="2"/>
        <v/>
      </c>
      <c r="CA73" s="565" t="str">
        <f t="shared" si="3"/>
        <v/>
      </c>
      <c r="CB73" s="565" t="str">
        <f t="shared" si="12"/>
        <v/>
      </c>
      <c r="CC73" s="577" t="str">
        <f t="shared" si="13"/>
        <v/>
      </c>
      <c r="CD73" s="577" t="str">
        <f t="shared" si="4"/>
        <v/>
      </c>
      <c r="CE73" s="577" t="str">
        <f t="shared" si="5"/>
        <v/>
      </c>
      <c r="CF73" s="577" t="str">
        <f t="shared" si="6"/>
        <v/>
      </c>
      <c r="CG73" s="591" t="str">
        <f t="shared" si="7"/>
        <v/>
      </c>
      <c r="CH73" s="591" t="str">
        <f t="shared" si="8"/>
        <v/>
      </c>
      <c r="CI73" s="591" t="str">
        <f t="shared" si="19"/>
        <v/>
      </c>
      <c r="CJ73" s="565" t="str">
        <f t="shared" si="9"/>
        <v/>
      </c>
      <c r="CK73" s="565" t="str">
        <f t="shared" si="14"/>
        <v/>
      </c>
      <c r="CL73" s="577" t="str">
        <f t="shared" si="15"/>
        <v/>
      </c>
      <c r="CM73" s="577" t="str">
        <f t="shared" si="16"/>
        <v/>
      </c>
      <c r="CN73" s="592" t="str">
        <f t="shared" si="17"/>
        <v/>
      </c>
      <c r="CO73" s="402"/>
      <c r="CP73" s="402"/>
      <c r="CQ73" s="402"/>
      <c r="CR73" s="402"/>
      <c r="CS73" s="402"/>
      <c r="CT73" s="402"/>
      <c r="CU73" s="412"/>
      <c r="CV73" s="402"/>
      <c r="CW73" s="402"/>
      <c r="CX73" s="402"/>
      <c r="CY73" s="402"/>
      <c r="CZ73" s="402"/>
      <c r="DA73" s="402"/>
      <c r="DB73" s="412"/>
    </row>
    <row r="74" spans="2:106" ht="15.95" customHeight="1" x14ac:dyDescent="0.15">
      <c r="B74" s="468">
        <v>44</v>
      </c>
      <c r="C74" s="994"/>
      <c r="D74" s="995"/>
      <c r="E74" s="995"/>
      <c r="F74" s="996"/>
      <c r="G74" s="997"/>
      <c r="H74" s="997"/>
      <c r="I74" s="998"/>
      <c r="J74" s="999"/>
      <c r="K74" s="1004"/>
      <c r="L74" s="1004"/>
      <c r="M74" s="1004"/>
      <c r="N74" s="1004"/>
      <c r="O74" s="1004"/>
      <c r="P74" s="181" t="s">
        <v>28</v>
      </c>
      <c r="Q74" s="434" t="s">
        <v>28</v>
      </c>
      <c r="R74" s="434" t="s">
        <v>28</v>
      </c>
      <c r="S74" s="251" t="s">
        <v>28</v>
      </c>
      <c r="T74" s="1005"/>
      <c r="U74" s="1006"/>
      <c r="V74" s="1007"/>
      <c r="W74" s="181" t="s">
        <v>28</v>
      </c>
      <c r="X74" s="434" t="s">
        <v>28</v>
      </c>
      <c r="Y74" s="434" t="s">
        <v>28</v>
      </c>
      <c r="Z74" s="251" t="s">
        <v>28</v>
      </c>
      <c r="AA74" s="1005"/>
      <c r="AB74" s="1006"/>
      <c r="AC74" s="1006"/>
      <c r="AD74" s="181" t="s">
        <v>28</v>
      </c>
      <c r="AE74" s="183" t="s">
        <v>28</v>
      </c>
      <c r="AF74" s="183" t="s">
        <v>28</v>
      </c>
      <c r="AG74" s="183" t="s">
        <v>28</v>
      </c>
      <c r="AH74" s="251" t="s">
        <v>28</v>
      </c>
      <c r="AI74" s="484"/>
      <c r="AJ74" s="251" t="s">
        <v>28</v>
      </c>
      <c r="AK74" s="486"/>
      <c r="AL74" s="181" t="s">
        <v>28</v>
      </c>
      <c r="AM74" s="251" t="s">
        <v>28</v>
      </c>
      <c r="AN74" s="181" t="s">
        <v>28</v>
      </c>
      <c r="AO74" s="183" t="s">
        <v>28</v>
      </c>
      <c r="AP74" s="183" t="s">
        <v>28</v>
      </c>
      <c r="AQ74" s="183" t="s">
        <v>28</v>
      </c>
      <c r="AR74" s="535" t="str">
        <f t="shared" si="18"/>
        <v>□</v>
      </c>
      <c r="AS74" s="181" t="s">
        <v>28</v>
      </c>
      <c r="AT74" s="183" t="s">
        <v>28</v>
      </c>
      <c r="AU74" s="446" t="s">
        <v>28</v>
      </c>
      <c r="AV74" s="452" t="s">
        <v>28</v>
      </c>
      <c r="AW74" s="251" t="s">
        <v>28</v>
      </c>
      <c r="AX74" s="251" t="s">
        <v>28</v>
      </c>
      <c r="AY74" s="446" t="s">
        <v>28</v>
      </c>
      <c r="AZ74" s="437"/>
      <c r="BA74" s="976" t="str">
        <f>IF($F$11="","",IF($AZ74="","",HLOOKUP($F$11,別紙mast!$D$4:$K$7,3,FALSE)))</f>
        <v/>
      </c>
      <c r="BB74" s="977"/>
      <c r="BC74" s="537" t="str">
        <f t="shared" si="10"/>
        <v/>
      </c>
      <c r="BD74" s="538" t="str">
        <f>IF($F$11="","",IF($AZ74="","",HLOOKUP($F$11,別紙mast!$D$9:$K$11,3,FALSE)))</f>
        <v/>
      </c>
      <c r="BE74" s="537" t="str">
        <f t="shared" si="11"/>
        <v/>
      </c>
      <c r="BF74" s="413"/>
      <c r="BG74" s="978" t="str">
        <f>IF($F$11="","",IF($BF74="","",HLOOKUP($F$11,別紙mast!$D$4:$K$7,4,FALSE)))</f>
        <v/>
      </c>
      <c r="BH74" s="979"/>
      <c r="BI74" s="454" t="str">
        <f t="shared" si="0"/>
        <v/>
      </c>
      <c r="BJ74" s="621"/>
      <c r="BK74" s="463"/>
      <c r="BL74" s="463"/>
      <c r="BM74" s="601"/>
      <c r="BN74" s="462"/>
      <c r="BO74" s="463"/>
      <c r="BP74" s="463"/>
      <c r="BQ74" s="611"/>
      <c r="BR74" s="606"/>
      <c r="BS74" s="464"/>
      <c r="BT74" s="614"/>
      <c r="BU74" s="461"/>
      <c r="BV74" s="568"/>
      <c r="BW74" s="404"/>
      <c r="BX74" s="402"/>
      <c r="BY74" s="570" t="str">
        <f t="shared" si="1"/>
        <v/>
      </c>
      <c r="BZ74" s="565" t="str">
        <f t="shared" si="2"/>
        <v/>
      </c>
      <c r="CA74" s="565" t="str">
        <f t="shared" si="3"/>
        <v/>
      </c>
      <c r="CB74" s="565" t="str">
        <f t="shared" si="12"/>
        <v/>
      </c>
      <c r="CC74" s="577" t="str">
        <f t="shared" si="13"/>
        <v/>
      </c>
      <c r="CD74" s="577" t="str">
        <f t="shared" si="4"/>
        <v/>
      </c>
      <c r="CE74" s="577" t="str">
        <f t="shared" si="5"/>
        <v/>
      </c>
      <c r="CF74" s="577" t="str">
        <f t="shared" si="6"/>
        <v/>
      </c>
      <c r="CG74" s="591" t="str">
        <f t="shared" si="7"/>
        <v/>
      </c>
      <c r="CH74" s="591" t="str">
        <f t="shared" si="8"/>
        <v/>
      </c>
      <c r="CI74" s="591" t="str">
        <f t="shared" si="19"/>
        <v/>
      </c>
      <c r="CJ74" s="565" t="str">
        <f t="shared" si="9"/>
        <v/>
      </c>
      <c r="CK74" s="565" t="str">
        <f t="shared" si="14"/>
        <v/>
      </c>
      <c r="CL74" s="577" t="str">
        <f t="shared" si="15"/>
        <v/>
      </c>
      <c r="CM74" s="577" t="str">
        <f t="shared" si="16"/>
        <v/>
      </c>
      <c r="CN74" s="592" t="str">
        <f t="shared" si="17"/>
        <v/>
      </c>
      <c r="CO74" s="402"/>
      <c r="CP74" s="402"/>
      <c r="CQ74" s="402"/>
      <c r="CR74" s="402"/>
      <c r="CS74" s="402"/>
      <c r="CT74" s="402"/>
      <c r="CU74" s="412"/>
      <c r="CV74" s="402"/>
      <c r="CW74" s="402"/>
      <c r="CX74" s="402"/>
      <c r="CY74" s="402"/>
      <c r="CZ74" s="402"/>
      <c r="DA74" s="402"/>
      <c r="DB74" s="412"/>
    </row>
    <row r="75" spans="2:106" ht="15.95" customHeight="1" x14ac:dyDescent="0.15">
      <c r="B75" s="468">
        <v>45</v>
      </c>
      <c r="C75" s="994"/>
      <c r="D75" s="995"/>
      <c r="E75" s="995"/>
      <c r="F75" s="996"/>
      <c r="G75" s="997"/>
      <c r="H75" s="997"/>
      <c r="I75" s="998"/>
      <c r="J75" s="999"/>
      <c r="K75" s="1004"/>
      <c r="L75" s="1004"/>
      <c r="M75" s="1004"/>
      <c r="N75" s="1004"/>
      <c r="O75" s="1004"/>
      <c r="P75" s="181" t="s">
        <v>28</v>
      </c>
      <c r="Q75" s="434" t="s">
        <v>28</v>
      </c>
      <c r="R75" s="434" t="s">
        <v>28</v>
      </c>
      <c r="S75" s="251" t="s">
        <v>28</v>
      </c>
      <c r="T75" s="1005"/>
      <c r="U75" s="1006"/>
      <c r="V75" s="1007"/>
      <c r="W75" s="181" t="s">
        <v>28</v>
      </c>
      <c r="X75" s="434" t="s">
        <v>28</v>
      </c>
      <c r="Y75" s="434" t="s">
        <v>28</v>
      </c>
      <c r="Z75" s="251" t="s">
        <v>28</v>
      </c>
      <c r="AA75" s="1005"/>
      <c r="AB75" s="1006"/>
      <c r="AC75" s="1006"/>
      <c r="AD75" s="181" t="s">
        <v>28</v>
      </c>
      <c r="AE75" s="183" t="s">
        <v>28</v>
      </c>
      <c r="AF75" s="183" t="s">
        <v>28</v>
      </c>
      <c r="AG75" s="183" t="s">
        <v>28</v>
      </c>
      <c r="AH75" s="251" t="s">
        <v>28</v>
      </c>
      <c r="AI75" s="484"/>
      <c r="AJ75" s="251" t="s">
        <v>28</v>
      </c>
      <c r="AK75" s="486"/>
      <c r="AL75" s="181" t="s">
        <v>28</v>
      </c>
      <c r="AM75" s="251" t="s">
        <v>28</v>
      </c>
      <c r="AN75" s="181" t="s">
        <v>28</v>
      </c>
      <c r="AO75" s="183" t="s">
        <v>28</v>
      </c>
      <c r="AP75" s="183" t="s">
        <v>28</v>
      </c>
      <c r="AQ75" s="183" t="s">
        <v>28</v>
      </c>
      <c r="AR75" s="535" t="str">
        <f t="shared" si="18"/>
        <v>□</v>
      </c>
      <c r="AS75" s="181" t="s">
        <v>28</v>
      </c>
      <c r="AT75" s="183" t="s">
        <v>28</v>
      </c>
      <c r="AU75" s="446" t="s">
        <v>28</v>
      </c>
      <c r="AV75" s="452" t="s">
        <v>28</v>
      </c>
      <c r="AW75" s="251" t="s">
        <v>28</v>
      </c>
      <c r="AX75" s="251" t="s">
        <v>28</v>
      </c>
      <c r="AY75" s="446" t="s">
        <v>28</v>
      </c>
      <c r="AZ75" s="437"/>
      <c r="BA75" s="976" t="str">
        <f>IF($F$11="","",IF($AZ75="","",HLOOKUP($F$11,別紙mast!$D$4:$K$7,3,FALSE)))</f>
        <v/>
      </c>
      <c r="BB75" s="977"/>
      <c r="BC75" s="537" t="str">
        <f t="shared" si="10"/>
        <v/>
      </c>
      <c r="BD75" s="538" t="str">
        <f>IF($F$11="","",IF($AZ75="","",HLOOKUP($F$11,別紙mast!$D$9:$K$11,3,FALSE)))</f>
        <v/>
      </c>
      <c r="BE75" s="537" t="str">
        <f t="shared" si="11"/>
        <v/>
      </c>
      <c r="BF75" s="413"/>
      <c r="BG75" s="978" t="str">
        <f>IF($F$11="","",IF($BF75="","",HLOOKUP($F$11,別紙mast!$D$4:$K$7,4,FALSE)))</f>
        <v/>
      </c>
      <c r="BH75" s="979"/>
      <c r="BI75" s="454" t="str">
        <f t="shared" si="0"/>
        <v/>
      </c>
      <c r="BJ75" s="621"/>
      <c r="BK75" s="463"/>
      <c r="BL75" s="463"/>
      <c r="BM75" s="601"/>
      <c r="BN75" s="462"/>
      <c r="BO75" s="463"/>
      <c r="BP75" s="463"/>
      <c r="BQ75" s="611"/>
      <c r="BR75" s="606"/>
      <c r="BS75" s="464"/>
      <c r="BT75" s="614"/>
      <c r="BU75" s="461"/>
      <c r="BV75" s="568"/>
      <c r="BW75" s="404"/>
      <c r="BX75" s="402"/>
      <c r="BY75" s="570" t="str">
        <f t="shared" si="1"/>
        <v/>
      </c>
      <c r="BZ75" s="565" t="str">
        <f t="shared" si="2"/>
        <v/>
      </c>
      <c r="CA75" s="565" t="str">
        <f t="shared" si="3"/>
        <v/>
      </c>
      <c r="CB75" s="565" t="str">
        <f t="shared" si="12"/>
        <v/>
      </c>
      <c r="CC75" s="577" t="str">
        <f t="shared" si="13"/>
        <v/>
      </c>
      <c r="CD75" s="577" t="str">
        <f t="shared" si="4"/>
        <v/>
      </c>
      <c r="CE75" s="577" t="str">
        <f t="shared" si="5"/>
        <v/>
      </c>
      <c r="CF75" s="577" t="str">
        <f t="shared" si="6"/>
        <v/>
      </c>
      <c r="CG75" s="591" t="str">
        <f t="shared" si="7"/>
        <v/>
      </c>
      <c r="CH75" s="591" t="str">
        <f t="shared" si="8"/>
        <v/>
      </c>
      <c r="CI75" s="591" t="str">
        <f t="shared" si="19"/>
        <v/>
      </c>
      <c r="CJ75" s="565" t="str">
        <f t="shared" si="9"/>
        <v/>
      </c>
      <c r="CK75" s="565" t="str">
        <f t="shared" si="14"/>
        <v/>
      </c>
      <c r="CL75" s="577" t="str">
        <f t="shared" si="15"/>
        <v/>
      </c>
      <c r="CM75" s="577" t="str">
        <f t="shared" si="16"/>
        <v/>
      </c>
      <c r="CN75" s="592" t="str">
        <f t="shared" si="17"/>
        <v/>
      </c>
      <c r="CO75" s="402"/>
      <c r="CP75" s="402"/>
      <c r="CQ75" s="402"/>
      <c r="CR75" s="402"/>
      <c r="CS75" s="402"/>
      <c r="CT75" s="402"/>
      <c r="CU75" s="412"/>
      <c r="CV75" s="402"/>
      <c r="CW75" s="402"/>
      <c r="CX75" s="402"/>
      <c r="CY75" s="402"/>
      <c r="CZ75" s="402"/>
      <c r="DA75" s="402"/>
      <c r="DB75" s="412"/>
    </row>
    <row r="76" spans="2:106" ht="15.95" customHeight="1" x14ac:dyDescent="0.15">
      <c r="B76" s="468">
        <v>46</v>
      </c>
      <c r="C76" s="994"/>
      <c r="D76" s="995"/>
      <c r="E76" s="995"/>
      <c r="F76" s="996"/>
      <c r="G76" s="997"/>
      <c r="H76" s="997"/>
      <c r="I76" s="998"/>
      <c r="J76" s="999"/>
      <c r="K76" s="1004"/>
      <c r="L76" s="1004"/>
      <c r="M76" s="1004"/>
      <c r="N76" s="1004"/>
      <c r="O76" s="1004"/>
      <c r="P76" s="181" t="s">
        <v>28</v>
      </c>
      <c r="Q76" s="434" t="s">
        <v>28</v>
      </c>
      <c r="R76" s="434" t="s">
        <v>28</v>
      </c>
      <c r="S76" s="251" t="s">
        <v>28</v>
      </c>
      <c r="T76" s="1005"/>
      <c r="U76" s="1006"/>
      <c r="V76" s="1007"/>
      <c r="W76" s="181" t="s">
        <v>28</v>
      </c>
      <c r="X76" s="434" t="s">
        <v>28</v>
      </c>
      <c r="Y76" s="434" t="s">
        <v>28</v>
      </c>
      <c r="Z76" s="251" t="s">
        <v>28</v>
      </c>
      <c r="AA76" s="1005"/>
      <c r="AB76" s="1006"/>
      <c r="AC76" s="1006"/>
      <c r="AD76" s="181" t="s">
        <v>28</v>
      </c>
      <c r="AE76" s="183" t="s">
        <v>28</v>
      </c>
      <c r="AF76" s="183" t="s">
        <v>28</v>
      </c>
      <c r="AG76" s="183" t="s">
        <v>28</v>
      </c>
      <c r="AH76" s="251" t="s">
        <v>28</v>
      </c>
      <c r="AI76" s="484"/>
      <c r="AJ76" s="251" t="s">
        <v>28</v>
      </c>
      <c r="AK76" s="486"/>
      <c r="AL76" s="181" t="s">
        <v>28</v>
      </c>
      <c r="AM76" s="251" t="s">
        <v>28</v>
      </c>
      <c r="AN76" s="181" t="s">
        <v>28</v>
      </c>
      <c r="AO76" s="183" t="s">
        <v>28</v>
      </c>
      <c r="AP76" s="183" t="s">
        <v>28</v>
      </c>
      <c r="AQ76" s="183" t="s">
        <v>28</v>
      </c>
      <c r="AR76" s="535" t="str">
        <f t="shared" si="18"/>
        <v>□</v>
      </c>
      <c r="AS76" s="181" t="s">
        <v>28</v>
      </c>
      <c r="AT76" s="183" t="s">
        <v>28</v>
      </c>
      <c r="AU76" s="446" t="s">
        <v>28</v>
      </c>
      <c r="AV76" s="452" t="s">
        <v>28</v>
      </c>
      <c r="AW76" s="251" t="s">
        <v>28</v>
      </c>
      <c r="AX76" s="251" t="s">
        <v>28</v>
      </c>
      <c r="AY76" s="446" t="s">
        <v>28</v>
      </c>
      <c r="AZ76" s="437"/>
      <c r="BA76" s="976" t="str">
        <f>IF($F$11="","",IF($AZ76="","",HLOOKUP($F$11,別紙mast!$D$4:$K$7,3,FALSE)))</f>
        <v/>
      </c>
      <c r="BB76" s="977"/>
      <c r="BC76" s="537" t="str">
        <f t="shared" si="10"/>
        <v/>
      </c>
      <c r="BD76" s="538" t="str">
        <f>IF($F$11="","",IF($AZ76="","",HLOOKUP($F$11,別紙mast!$D$9:$K$11,3,FALSE)))</f>
        <v/>
      </c>
      <c r="BE76" s="537" t="str">
        <f t="shared" si="11"/>
        <v/>
      </c>
      <c r="BF76" s="413"/>
      <c r="BG76" s="978" t="str">
        <f>IF($F$11="","",IF($BF76="","",HLOOKUP($F$11,別紙mast!$D$4:$K$7,4,FALSE)))</f>
        <v/>
      </c>
      <c r="BH76" s="979"/>
      <c r="BI76" s="454" t="str">
        <f t="shared" si="0"/>
        <v/>
      </c>
      <c r="BJ76" s="621"/>
      <c r="BK76" s="463"/>
      <c r="BL76" s="463"/>
      <c r="BM76" s="601"/>
      <c r="BN76" s="462"/>
      <c r="BO76" s="463"/>
      <c r="BP76" s="463"/>
      <c r="BQ76" s="611"/>
      <c r="BR76" s="606"/>
      <c r="BS76" s="464"/>
      <c r="BT76" s="614"/>
      <c r="BU76" s="461"/>
      <c r="BV76" s="568"/>
      <c r="BW76" s="404"/>
      <c r="BX76" s="402"/>
      <c r="BY76" s="570" t="str">
        <f t="shared" si="1"/>
        <v/>
      </c>
      <c r="BZ76" s="565" t="str">
        <f t="shared" si="2"/>
        <v/>
      </c>
      <c r="CA76" s="565" t="str">
        <f t="shared" si="3"/>
        <v/>
      </c>
      <c r="CB76" s="565" t="str">
        <f t="shared" si="12"/>
        <v/>
      </c>
      <c r="CC76" s="577" t="str">
        <f t="shared" si="13"/>
        <v/>
      </c>
      <c r="CD76" s="577" t="str">
        <f t="shared" si="4"/>
        <v/>
      </c>
      <c r="CE76" s="577" t="str">
        <f t="shared" si="5"/>
        <v/>
      </c>
      <c r="CF76" s="577" t="str">
        <f t="shared" si="6"/>
        <v/>
      </c>
      <c r="CG76" s="591" t="str">
        <f t="shared" si="7"/>
        <v/>
      </c>
      <c r="CH76" s="591" t="str">
        <f t="shared" si="8"/>
        <v/>
      </c>
      <c r="CI76" s="591" t="str">
        <f t="shared" si="19"/>
        <v/>
      </c>
      <c r="CJ76" s="565" t="str">
        <f t="shared" si="9"/>
        <v/>
      </c>
      <c r="CK76" s="565" t="str">
        <f t="shared" si="14"/>
        <v/>
      </c>
      <c r="CL76" s="577" t="str">
        <f t="shared" si="15"/>
        <v/>
      </c>
      <c r="CM76" s="577" t="str">
        <f t="shared" si="16"/>
        <v/>
      </c>
      <c r="CN76" s="592" t="str">
        <f t="shared" si="17"/>
        <v/>
      </c>
      <c r="CO76" s="402"/>
      <c r="CP76" s="402"/>
      <c r="CQ76" s="402"/>
      <c r="CR76" s="402"/>
      <c r="CS76" s="402"/>
      <c r="CT76" s="402"/>
      <c r="CU76" s="412"/>
      <c r="CV76" s="402"/>
      <c r="CW76" s="402"/>
      <c r="CX76" s="402"/>
      <c r="CY76" s="402"/>
      <c r="CZ76" s="402"/>
      <c r="DA76" s="402"/>
      <c r="DB76" s="412"/>
    </row>
    <row r="77" spans="2:106" ht="15.95" customHeight="1" x14ac:dyDescent="0.15">
      <c r="B77" s="468">
        <v>47</v>
      </c>
      <c r="C77" s="994"/>
      <c r="D77" s="995"/>
      <c r="E77" s="995"/>
      <c r="F77" s="996"/>
      <c r="G77" s="997"/>
      <c r="H77" s="997"/>
      <c r="I77" s="998"/>
      <c r="J77" s="999"/>
      <c r="K77" s="1004"/>
      <c r="L77" s="1004"/>
      <c r="M77" s="1004"/>
      <c r="N77" s="1004"/>
      <c r="O77" s="1004"/>
      <c r="P77" s="181" t="s">
        <v>28</v>
      </c>
      <c r="Q77" s="434" t="s">
        <v>28</v>
      </c>
      <c r="R77" s="434" t="s">
        <v>28</v>
      </c>
      <c r="S77" s="251" t="s">
        <v>28</v>
      </c>
      <c r="T77" s="1005"/>
      <c r="U77" s="1006"/>
      <c r="V77" s="1007"/>
      <c r="W77" s="181" t="s">
        <v>28</v>
      </c>
      <c r="X77" s="434" t="s">
        <v>28</v>
      </c>
      <c r="Y77" s="434" t="s">
        <v>28</v>
      </c>
      <c r="Z77" s="251" t="s">
        <v>28</v>
      </c>
      <c r="AA77" s="1005"/>
      <c r="AB77" s="1006"/>
      <c r="AC77" s="1006"/>
      <c r="AD77" s="181" t="s">
        <v>28</v>
      </c>
      <c r="AE77" s="183" t="s">
        <v>28</v>
      </c>
      <c r="AF77" s="183" t="s">
        <v>28</v>
      </c>
      <c r="AG77" s="183" t="s">
        <v>28</v>
      </c>
      <c r="AH77" s="251" t="s">
        <v>28</v>
      </c>
      <c r="AI77" s="484"/>
      <c r="AJ77" s="251" t="s">
        <v>28</v>
      </c>
      <c r="AK77" s="486"/>
      <c r="AL77" s="181" t="s">
        <v>28</v>
      </c>
      <c r="AM77" s="251" t="s">
        <v>28</v>
      </c>
      <c r="AN77" s="181" t="s">
        <v>28</v>
      </c>
      <c r="AO77" s="183" t="s">
        <v>28</v>
      </c>
      <c r="AP77" s="183" t="s">
        <v>28</v>
      </c>
      <c r="AQ77" s="183" t="s">
        <v>28</v>
      </c>
      <c r="AR77" s="535" t="str">
        <f t="shared" si="18"/>
        <v>□</v>
      </c>
      <c r="AS77" s="181" t="s">
        <v>28</v>
      </c>
      <c r="AT77" s="183" t="s">
        <v>28</v>
      </c>
      <c r="AU77" s="446" t="s">
        <v>28</v>
      </c>
      <c r="AV77" s="452" t="s">
        <v>28</v>
      </c>
      <c r="AW77" s="251" t="s">
        <v>28</v>
      </c>
      <c r="AX77" s="251" t="s">
        <v>28</v>
      </c>
      <c r="AY77" s="446" t="s">
        <v>28</v>
      </c>
      <c r="AZ77" s="437"/>
      <c r="BA77" s="976" t="str">
        <f>IF($F$11="","",IF($AZ77="","",HLOOKUP($F$11,別紙mast!$D$4:$K$7,3,FALSE)))</f>
        <v/>
      </c>
      <c r="BB77" s="977"/>
      <c r="BC77" s="537" t="str">
        <f t="shared" si="10"/>
        <v/>
      </c>
      <c r="BD77" s="538" t="str">
        <f>IF($F$11="","",IF($AZ77="","",HLOOKUP($F$11,別紙mast!$D$9:$K$11,3,FALSE)))</f>
        <v/>
      </c>
      <c r="BE77" s="537" t="str">
        <f t="shared" si="11"/>
        <v/>
      </c>
      <c r="BF77" s="413"/>
      <c r="BG77" s="978" t="str">
        <f>IF($F$11="","",IF($BF77="","",HLOOKUP($F$11,別紙mast!$D$4:$K$7,4,FALSE)))</f>
        <v/>
      </c>
      <c r="BH77" s="979"/>
      <c r="BI77" s="454" t="str">
        <f t="shared" si="0"/>
        <v/>
      </c>
      <c r="BJ77" s="621"/>
      <c r="BK77" s="463"/>
      <c r="BL77" s="463"/>
      <c r="BM77" s="601"/>
      <c r="BN77" s="462"/>
      <c r="BO77" s="463"/>
      <c r="BP77" s="463"/>
      <c r="BQ77" s="611"/>
      <c r="BR77" s="606"/>
      <c r="BS77" s="464"/>
      <c r="BT77" s="614"/>
      <c r="BU77" s="461"/>
      <c r="BV77" s="568"/>
      <c r="BW77" s="404"/>
      <c r="BX77" s="402"/>
      <c r="BY77" s="570" t="str">
        <f t="shared" si="1"/>
        <v/>
      </c>
      <c r="BZ77" s="565" t="str">
        <f t="shared" si="2"/>
        <v/>
      </c>
      <c r="CA77" s="565" t="str">
        <f t="shared" si="3"/>
        <v/>
      </c>
      <c r="CB77" s="565" t="str">
        <f t="shared" si="12"/>
        <v/>
      </c>
      <c r="CC77" s="577" t="str">
        <f t="shared" si="13"/>
        <v/>
      </c>
      <c r="CD77" s="577" t="str">
        <f t="shared" si="4"/>
        <v/>
      </c>
      <c r="CE77" s="577" t="str">
        <f t="shared" si="5"/>
        <v/>
      </c>
      <c r="CF77" s="577" t="str">
        <f t="shared" si="6"/>
        <v/>
      </c>
      <c r="CG77" s="591" t="str">
        <f t="shared" si="7"/>
        <v/>
      </c>
      <c r="CH77" s="591" t="str">
        <f t="shared" si="8"/>
        <v/>
      </c>
      <c r="CI77" s="591" t="str">
        <f t="shared" si="19"/>
        <v/>
      </c>
      <c r="CJ77" s="565" t="str">
        <f t="shared" si="9"/>
        <v/>
      </c>
      <c r="CK77" s="565" t="str">
        <f t="shared" si="14"/>
        <v/>
      </c>
      <c r="CL77" s="577" t="str">
        <f t="shared" si="15"/>
        <v/>
      </c>
      <c r="CM77" s="577" t="str">
        <f t="shared" si="16"/>
        <v/>
      </c>
      <c r="CN77" s="592" t="str">
        <f t="shared" si="17"/>
        <v/>
      </c>
      <c r="CO77" s="402"/>
      <c r="CP77" s="402"/>
      <c r="CQ77" s="402"/>
      <c r="CR77" s="402"/>
      <c r="CS77" s="402"/>
      <c r="CT77" s="402"/>
      <c r="CU77" s="412"/>
      <c r="CV77" s="402"/>
      <c r="CW77" s="402"/>
      <c r="CX77" s="402"/>
      <c r="CY77" s="402"/>
      <c r="CZ77" s="402"/>
      <c r="DA77" s="402"/>
      <c r="DB77" s="412"/>
    </row>
    <row r="78" spans="2:106" ht="15.95" customHeight="1" x14ac:dyDescent="0.15">
      <c r="B78" s="468">
        <v>48</v>
      </c>
      <c r="C78" s="994"/>
      <c r="D78" s="995"/>
      <c r="E78" s="995"/>
      <c r="F78" s="996"/>
      <c r="G78" s="997"/>
      <c r="H78" s="997"/>
      <c r="I78" s="998"/>
      <c r="J78" s="999"/>
      <c r="K78" s="1004"/>
      <c r="L78" s="1004"/>
      <c r="M78" s="1004"/>
      <c r="N78" s="1004"/>
      <c r="O78" s="1004"/>
      <c r="P78" s="181" t="s">
        <v>28</v>
      </c>
      <c r="Q78" s="434" t="s">
        <v>28</v>
      </c>
      <c r="R78" s="434" t="s">
        <v>28</v>
      </c>
      <c r="S78" s="251" t="s">
        <v>28</v>
      </c>
      <c r="T78" s="1005"/>
      <c r="U78" s="1006"/>
      <c r="V78" s="1007"/>
      <c r="W78" s="181" t="s">
        <v>28</v>
      </c>
      <c r="X78" s="434" t="s">
        <v>28</v>
      </c>
      <c r="Y78" s="434" t="s">
        <v>28</v>
      </c>
      <c r="Z78" s="251" t="s">
        <v>28</v>
      </c>
      <c r="AA78" s="1005"/>
      <c r="AB78" s="1006"/>
      <c r="AC78" s="1006"/>
      <c r="AD78" s="181" t="s">
        <v>28</v>
      </c>
      <c r="AE78" s="183" t="s">
        <v>28</v>
      </c>
      <c r="AF78" s="183" t="s">
        <v>28</v>
      </c>
      <c r="AG78" s="183" t="s">
        <v>28</v>
      </c>
      <c r="AH78" s="251" t="s">
        <v>28</v>
      </c>
      <c r="AI78" s="484"/>
      <c r="AJ78" s="251" t="s">
        <v>28</v>
      </c>
      <c r="AK78" s="486"/>
      <c r="AL78" s="181" t="s">
        <v>28</v>
      </c>
      <c r="AM78" s="251" t="s">
        <v>28</v>
      </c>
      <c r="AN78" s="181" t="s">
        <v>28</v>
      </c>
      <c r="AO78" s="183" t="s">
        <v>28</v>
      </c>
      <c r="AP78" s="183" t="s">
        <v>28</v>
      </c>
      <c r="AQ78" s="183" t="s">
        <v>28</v>
      </c>
      <c r="AR78" s="535" t="str">
        <f t="shared" si="18"/>
        <v>□</v>
      </c>
      <c r="AS78" s="181" t="s">
        <v>28</v>
      </c>
      <c r="AT78" s="183" t="s">
        <v>28</v>
      </c>
      <c r="AU78" s="446" t="s">
        <v>28</v>
      </c>
      <c r="AV78" s="452" t="s">
        <v>28</v>
      </c>
      <c r="AW78" s="251" t="s">
        <v>28</v>
      </c>
      <c r="AX78" s="251" t="s">
        <v>28</v>
      </c>
      <c r="AY78" s="446" t="s">
        <v>28</v>
      </c>
      <c r="AZ78" s="437"/>
      <c r="BA78" s="976" t="str">
        <f>IF($F$11="","",IF($AZ78="","",HLOOKUP($F$11,別紙mast!$D$4:$K$7,3,FALSE)))</f>
        <v/>
      </c>
      <c r="BB78" s="977"/>
      <c r="BC78" s="537" t="str">
        <f t="shared" si="10"/>
        <v/>
      </c>
      <c r="BD78" s="538" t="str">
        <f>IF($F$11="","",IF($AZ78="","",HLOOKUP($F$11,別紙mast!$D$9:$K$11,3,FALSE)))</f>
        <v/>
      </c>
      <c r="BE78" s="537" t="str">
        <f t="shared" si="11"/>
        <v/>
      </c>
      <c r="BF78" s="413"/>
      <c r="BG78" s="978" t="str">
        <f>IF($F$11="","",IF($BF78="","",HLOOKUP($F$11,別紙mast!$D$4:$K$7,4,FALSE)))</f>
        <v/>
      </c>
      <c r="BH78" s="979"/>
      <c r="BI78" s="454" t="str">
        <f t="shared" si="0"/>
        <v/>
      </c>
      <c r="BJ78" s="621"/>
      <c r="BK78" s="463"/>
      <c r="BL78" s="463"/>
      <c r="BM78" s="601"/>
      <c r="BN78" s="462"/>
      <c r="BO78" s="463"/>
      <c r="BP78" s="463"/>
      <c r="BQ78" s="611"/>
      <c r="BR78" s="606"/>
      <c r="BS78" s="464"/>
      <c r="BT78" s="614"/>
      <c r="BU78" s="461"/>
      <c r="BV78" s="568"/>
      <c r="BW78" s="404"/>
      <c r="BX78" s="402"/>
      <c r="BY78" s="570" t="str">
        <f t="shared" si="1"/>
        <v/>
      </c>
      <c r="BZ78" s="565" t="str">
        <f t="shared" si="2"/>
        <v/>
      </c>
      <c r="CA78" s="565" t="str">
        <f t="shared" si="3"/>
        <v/>
      </c>
      <c r="CB78" s="565" t="str">
        <f t="shared" si="12"/>
        <v/>
      </c>
      <c r="CC78" s="577" t="str">
        <f t="shared" si="13"/>
        <v/>
      </c>
      <c r="CD78" s="577" t="str">
        <f t="shared" si="4"/>
        <v/>
      </c>
      <c r="CE78" s="577" t="str">
        <f t="shared" si="5"/>
        <v/>
      </c>
      <c r="CF78" s="577" t="str">
        <f t="shared" si="6"/>
        <v/>
      </c>
      <c r="CG78" s="591" t="str">
        <f t="shared" si="7"/>
        <v/>
      </c>
      <c r="CH78" s="591" t="str">
        <f t="shared" si="8"/>
        <v/>
      </c>
      <c r="CI78" s="591" t="str">
        <f t="shared" si="19"/>
        <v/>
      </c>
      <c r="CJ78" s="565" t="str">
        <f t="shared" si="9"/>
        <v/>
      </c>
      <c r="CK78" s="565" t="str">
        <f t="shared" si="14"/>
        <v/>
      </c>
      <c r="CL78" s="577" t="str">
        <f t="shared" si="15"/>
        <v/>
      </c>
      <c r="CM78" s="577" t="str">
        <f t="shared" si="16"/>
        <v/>
      </c>
      <c r="CN78" s="592" t="str">
        <f t="shared" si="17"/>
        <v/>
      </c>
      <c r="CO78" s="402"/>
      <c r="CP78" s="402"/>
      <c r="CQ78" s="402"/>
      <c r="CR78" s="402"/>
      <c r="CS78" s="402"/>
      <c r="CT78" s="402"/>
      <c r="CU78" s="412"/>
      <c r="CV78" s="402"/>
      <c r="CW78" s="402"/>
      <c r="CX78" s="402"/>
      <c r="CY78" s="402"/>
      <c r="CZ78" s="402"/>
      <c r="DA78" s="402"/>
      <c r="DB78" s="412"/>
    </row>
    <row r="79" spans="2:106" ht="15.95" customHeight="1" x14ac:dyDescent="0.15">
      <c r="B79" s="468">
        <v>49</v>
      </c>
      <c r="C79" s="994"/>
      <c r="D79" s="995"/>
      <c r="E79" s="995"/>
      <c r="F79" s="996"/>
      <c r="G79" s="997"/>
      <c r="H79" s="997"/>
      <c r="I79" s="998"/>
      <c r="J79" s="999"/>
      <c r="K79" s="1004"/>
      <c r="L79" s="1004"/>
      <c r="M79" s="1004"/>
      <c r="N79" s="1004"/>
      <c r="O79" s="1004"/>
      <c r="P79" s="181" t="s">
        <v>28</v>
      </c>
      <c r="Q79" s="434" t="s">
        <v>28</v>
      </c>
      <c r="R79" s="434" t="s">
        <v>28</v>
      </c>
      <c r="S79" s="251" t="s">
        <v>28</v>
      </c>
      <c r="T79" s="1005"/>
      <c r="U79" s="1006"/>
      <c r="V79" s="1007"/>
      <c r="W79" s="181" t="s">
        <v>28</v>
      </c>
      <c r="X79" s="434" t="s">
        <v>28</v>
      </c>
      <c r="Y79" s="434" t="s">
        <v>28</v>
      </c>
      <c r="Z79" s="251" t="s">
        <v>28</v>
      </c>
      <c r="AA79" s="1005"/>
      <c r="AB79" s="1006"/>
      <c r="AC79" s="1006"/>
      <c r="AD79" s="181" t="s">
        <v>28</v>
      </c>
      <c r="AE79" s="183" t="s">
        <v>28</v>
      </c>
      <c r="AF79" s="183" t="s">
        <v>28</v>
      </c>
      <c r="AG79" s="183" t="s">
        <v>28</v>
      </c>
      <c r="AH79" s="251" t="s">
        <v>28</v>
      </c>
      <c r="AI79" s="484"/>
      <c r="AJ79" s="251" t="s">
        <v>28</v>
      </c>
      <c r="AK79" s="486"/>
      <c r="AL79" s="181" t="s">
        <v>28</v>
      </c>
      <c r="AM79" s="251" t="s">
        <v>28</v>
      </c>
      <c r="AN79" s="181" t="s">
        <v>28</v>
      </c>
      <c r="AO79" s="183" t="s">
        <v>28</v>
      </c>
      <c r="AP79" s="183" t="s">
        <v>28</v>
      </c>
      <c r="AQ79" s="183" t="s">
        <v>28</v>
      </c>
      <c r="AR79" s="535" t="str">
        <f t="shared" si="18"/>
        <v>□</v>
      </c>
      <c r="AS79" s="181" t="s">
        <v>28</v>
      </c>
      <c r="AT79" s="183" t="s">
        <v>28</v>
      </c>
      <c r="AU79" s="446" t="s">
        <v>28</v>
      </c>
      <c r="AV79" s="452" t="s">
        <v>28</v>
      </c>
      <c r="AW79" s="251" t="s">
        <v>28</v>
      </c>
      <c r="AX79" s="251" t="s">
        <v>28</v>
      </c>
      <c r="AY79" s="446" t="s">
        <v>28</v>
      </c>
      <c r="AZ79" s="437"/>
      <c r="BA79" s="976" t="str">
        <f>IF($F$11="","",IF($AZ79="","",HLOOKUP($F$11,別紙mast!$D$4:$K$7,3,FALSE)))</f>
        <v/>
      </c>
      <c r="BB79" s="977"/>
      <c r="BC79" s="537" t="str">
        <f t="shared" si="10"/>
        <v/>
      </c>
      <c r="BD79" s="538" t="str">
        <f>IF($F$11="","",IF($AZ79="","",HLOOKUP($F$11,別紙mast!$D$9:$K$11,3,FALSE)))</f>
        <v/>
      </c>
      <c r="BE79" s="537" t="str">
        <f t="shared" si="11"/>
        <v/>
      </c>
      <c r="BF79" s="413"/>
      <c r="BG79" s="978" t="str">
        <f>IF($F$11="","",IF($BF79="","",HLOOKUP($F$11,別紙mast!$D$4:$K$7,4,FALSE)))</f>
        <v/>
      </c>
      <c r="BH79" s="979"/>
      <c r="BI79" s="454" t="str">
        <f t="shared" si="0"/>
        <v/>
      </c>
      <c r="BJ79" s="621"/>
      <c r="BK79" s="463"/>
      <c r="BL79" s="463"/>
      <c r="BM79" s="601"/>
      <c r="BN79" s="462"/>
      <c r="BO79" s="463"/>
      <c r="BP79" s="463"/>
      <c r="BQ79" s="611"/>
      <c r="BR79" s="606"/>
      <c r="BS79" s="464"/>
      <c r="BT79" s="614"/>
      <c r="BU79" s="461"/>
      <c r="BV79" s="568"/>
      <c r="BW79" s="404"/>
      <c r="BX79" s="402"/>
      <c r="BY79" s="570" t="str">
        <f t="shared" si="1"/>
        <v/>
      </c>
      <c r="BZ79" s="565" t="str">
        <f t="shared" si="2"/>
        <v/>
      </c>
      <c r="CA79" s="565" t="str">
        <f t="shared" si="3"/>
        <v/>
      </c>
      <c r="CB79" s="565" t="str">
        <f t="shared" si="12"/>
        <v/>
      </c>
      <c r="CC79" s="577" t="str">
        <f t="shared" si="13"/>
        <v/>
      </c>
      <c r="CD79" s="577" t="str">
        <f t="shared" si="4"/>
        <v/>
      </c>
      <c r="CE79" s="577" t="str">
        <f t="shared" si="5"/>
        <v/>
      </c>
      <c r="CF79" s="577" t="str">
        <f t="shared" si="6"/>
        <v/>
      </c>
      <c r="CG79" s="591" t="str">
        <f t="shared" si="7"/>
        <v/>
      </c>
      <c r="CH79" s="591" t="str">
        <f t="shared" si="8"/>
        <v/>
      </c>
      <c r="CI79" s="591" t="str">
        <f t="shared" si="19"/>
        <v/>
      </c>
      <c r="CJ79" s="565" t="str">
        <f t="shared" si="9"/>
        <v/>
      </c>
      <c r="CK79" s="565" t="str">
        <f t="shared" si="14"/>
        <v/>
      </c>
      <c r="CL79" s="577" t="str">
        <f t="shared" si="15"/>
        <v/>
      </c>
      <c r="CM79" s="577" t="str">
        <f t="shared" si="16"/>
        <v/>
      </c>
      <c r="CN79" s="592" t="str">
        <f t="shared" si="17"/>
        <v/>
      </c>
      <c r="CO79" s="402"/>
      <c r="CP79" s="402"/>
      <c r="CQ79" s="402"/>
      <c r="CR79" s="402"/>
      <c r="CS79" s="402"/>
      <c r="CT79" s="402"/>
      <c r="CU79" s="412"/>
      <c r="CV79" s="402"/>
      <c r="CW79" s="402"/>
      <c r="CX79" s="402"/>
      <c r="CY79" s="402"/>
      <c r="CZ79" s="402"/>
      <c r="DA79" s="402"/>
      <c r="DB79" s="412"/>
    </row>
    <row r="80" spans="2:106" ht="15.95" customHeight="1" x14ac:dyDescent="0.15">
      <c r="B80" s="468">
        <v>50</v>
      </c>
      <c r="C80" s="994"/>
      <c r="D80" s="995"/>
      <c r="E80" s="995"/>
      <c r="F80" s="996"/>
      <c r="G80" s="997"/>
      <c r="H80" s="997"/>
      <c r="I80" s="998"/>
      <c r="J80" s="999"/>
      <c r="K80" s="1004"/>
      <c r="L80" s="1004"/>
      <c r="M80" s="1004"/>
      <c r="N80" s="1004"/>
      <c r="O80" s="1004"/>
      <c r="P80" s="181" t="s">
        <v>28</v>
      </c>
      <c r="Q80" s="434" t="s">
        <v>28</v>
      </c>
      <c r="R80" s="434" t="s">
        <v>28</v>
      </c>
      <c r="S80" s="251" t="s">
        <v>28</v>
      </c>
      <c r="T80" s="1005"/>
      <c r="U80" s="1006"/>
      <c r="V80" s="1007"/>
      <c r="W80" s="181" t="s">
        <v>28</v>
      </c>
      <c r="X80" s="434" t="s">
        <v>28</v>
      </c>
      <c r="Y80" s="434" t="s">
        <v>28</v>
      </c>
      <c r="Z80" s="251" t="s">
        <v>28</v>
      </c>
      <c r="AA80" s="1005"/>
      <c r="AB80" s="1006"/>
      <c r="AC80" s="1006"/>
      <c r="AD80" s="181" t="s">
        <v>28</v>
      </c>
      <c r="AE80" s="183" t="s">
        <v>28</v>
      </c>
      <c r="AF80" s="183" t="s">
        <v>28</v>
      </c>
      <c r="AG80" s="183" t="s">
        <v>28</v>
      </c>
      <c r="AH80" s="251" t="s">
        <v>28</v>
      </c>
      <c r="AI80" s="484"/>
      <c r="AJ80" s="251" t="s">
        <v>28</v>
      </c>
      <c r="AK80" s="486"/>
      <c r="AL80" s="181" t="s">
        <v>28</v>
      </c>
      <c r="AM80" s="251" t="s">
        <v>28</v>
      </c>
      <c r="AN80" s="181" t="s">
        <v>28</v>
      </c>
      <c r="AO80" s="183" t="s">
        <v>28</v>
      </c>
      <c r="AP80" s="183" t="s">
        <v>28</v>
      </c>
      <c r="AQ80" s="183" t="s">
        <v>28</v>
      </c>
      <c r="AR80" s="535" t="str">
        <f t="shared" si="18"/>
        <v>□</v>
      </c>
      <c r="AS80" s="181" t="s">
        <v>28</v>
      </c>
      <c r="AT80" s="183" t="s">
        <v>28</v>
      </c>
      <c r="AU80" s="446" t="s">
        <v>28</v>
      </c>
      <c r="AV80" s="452" t="s">
        <v>28</v>
      </c>
      <c r="AW80" s="251" t="s">
        <v>28</v>
      </c>
      <c r="AX80" s="251" t="s">
        <v>28</v>
      </c>
      <c r="AY80" s="446" t="s">
        <v>28</v>
      </c>
      <c r="AZ80" s="437"/>
      <c r="BA80" s="976" t="str">
        <f>IF($F$11="","",IF($AZ80="","",HLOOKUP($F$11,別紙mast!$D$4:$K$7,3,FALSE)))</f>
        <v/>
      </c>
      <c r="BB80" s="977"/>
      <c r="BC80" s="537" t="str">
        <f t="shared" si="10"/>
        <v/>
      </c>
      <c r="BD80" s="538" t="str">
        <f>IF($F$11="","",IF($AZ80="","",HLOOKUP($F$11,別紙mast!$D$9:$K$11,3,FALSE)))</f>
        <v/>
      </c>
      <c r="BE80" s="537" t="str">
        <f t="shared" si="11"/>
        <v/>
      </c>
      <c r="BF80" s="413"/>
      <c r="BG80" s="978" t="str">
        <f>IF($F$11="","",IF($BF80="","",HLOOKUP($F$11,別紙mast!$D$4:$K$7,4,FALSE)))</f>
        <v/>
      </c>
      <c r="BH80" s="979"/>
      <c r="BI80" s="454" t="str">
        <f t="shared" si="0"/>
        <v/>
      </c>
      <c r="BJ80" s="621"/>
      <c r="BK80" s="463"/>
      <c r="BL80" s="463"/>
      <c r="BM80" s="601"/>
      <c r="BN80" s="462"/>
      <c r="BO80" s="463"/>
      <c r="BP80" s="463"/>
      <c r="BQ80" s="611"/>
      <c r="BR80" s="606"/>
      <c r="BS80" s="464"/>
      <c r="BT80" s="614"/>
      <c r="BU80" s="461"/>
      <c r="BV80" s="568"/>
      <c r="BW80" s="404"/>
      <c r="BX80" s="402"/>
      <c r="BY80" s="570" t="str">
        <f t="shared" si="1"/>
        <v/>
      </c>
      <c r="BZ80" s="565" t="str">
        <f t="shared" si="2"/>
        <v/>
      </c>
      <c r="CA80" s="565" t="str">
        <f t="shared" si="3"/>
        <v/>
      </c>
      <c r="CB80" s="565" t="str">
        <f t="shared" si="12"/>
        <v/>
      </c>
      <c r="CC80" s="577" t="str">
        <f t="shared" si="13"/>
        <v/>
      </c>
      <c r="CD80" s="577" t="str">
        <f t="shared" si="4"/>
        <v/>
      </c>
      <c r="CE80" s="577" t="str">
        <f t="shared" si="5"/>
        <v/>
      </c>
      <c r="CF80" s="577" t="str">
        <f t="shared" si="6"/>
        <v/>
      </c>
      <c r="CG80" s="591" t="str">
        <f t="shared" si="7"/>
        <v/>
      </c>
      <c r="CH80" s="591" t="str">
        <f t="shared" si="8"/>
        <v/>
      </c>
      <c r="CI80" s="591" t="str">
        <f t="shared" si="19"/>
        <v/>
      </c>
      <c r="CJ80" s="565" t="str">
        <f t="shared" si="9"/>
        <v/>
      </c>
      <c r="CK80" s="565" t="str">
        <f t="shared" si="14"/>
        <v/>
      </c>
      <c r="CL80" s="577" t="str">
        <f t="shared" si="15"/>
        <v/>
      </c>
      <c r="CM80" s="577" t="str">
        <f t="shared" si="16"/>
        <v/>
      </c>
      <c r="CN80" s="592" t="str">
        <f t="shared" si="17"/>
        <v/>
      </c>
      <c r="CO80" s="402"/>
      <c r="CP80" s="402"/>
      <c r="CQ80" s="402"/>
      <c r="CR80" s="402"/>
      <c r="CS80" s="402"/>
      <c r="CT80" s="402"/>
      <c r="CU80" s="412"/>
      <c r="CV80" s="402"/>
      <c r="CW80" s="402"/>
      <c r="CX80" s="402"/>
      <c r="CY80" s="402"/>
      <c r="CZ80" s="402"/>
      <c r="DA80" s="402"/>
      <c r="DB80" s="412"/>
    </row>
    <row r="81" spans="2:106" ht="15.95" customHeight="1" x14ac:dyDescent="0.15">
      <c r="B81" s="468">
        <v>51</v>
      </c>
      <c r="C81" s="994"/>
      <c r="D81" s="995"/>
      <c r="E81" s="995"/>
      <c r="F81" s="996"/>
      <c r="G81" s="997"/>
      <c r="H81" s="997"/>
      <c r="I81" s="998"/>
      <c r="J81" s="999"/>
      <c r="K81" s="1004"/>
      <c r="L81" s="1004"/>
      <c r="M81" s="1004"/>
      <c r="N81" s="1004"/>
      <c r="O81" s="1004"/>
      <c r="P81" s="181" t="s">
        <v>28</v>
      </c>
      <c r="Q81" s="434" t="s">
        <v>28</v>
      </c>
      <c r="R81" s="434" t="s">
        <v>28</v>
      </c>
      <c r="S81" s="251" t="s">
        <v>28</v>
      </c>
      <c r="T81" s="1005"/>
      <c r="U81" s="1006"/>
      <c r="V81" s="1007"/>
      <c r="W81" s="181" t="s">
        <v>28</v>
      </c>
      <c r="X81" s="434" t="s">
        <v>28</v>
      </c>
      <c r="Y81" s="434" t="s">
        <v>28</v>
      </c>
      <c r="Z81" s="251" t="s">
        <v>28</v>
      </c>
      <c r="AA81" s="1005"/>
      <c r="AB81" s="1006"/>
      <c r="AC81" s="1006"/>
      <c r="AD81" s="181" t="s">
        <v>28</v>
      </c>
      <c r="AE81" s="183" t="s">
        <v>28</v>
      </c>
      <c r="AF81" s="183" t="s">
        <v>28</v>
      </c>
      <c r="AG81" s="183" t="s">
        <v>28</v>
      </c>
      <c r="AH81" s="251" t="s">
        <v>28</v>
      </c>
      <c r="AI81" s="484"/>
      <c r="AJ81" s="251" t="s">
        <v>28</v>
      </c>
      <c r="AK81" s="486"/>
      <c r="AL81" s="181" t="s">
        <v>28</v>
      </c>
      <c r="AM81" s="251" t="s">
        <v>28</v>
      </c>
      <c r="AN81" s="181" t="s">
        <v>28</v>
      </c>
      <c r="AO81" s="183" t="s">
        <v>28</v>
      </c>
      <c r="AP81" s="183" t="s">
        <v>28</v>
      </c>
      <c r="AQ81" s="183" t="s">
        <v>28</v>
      </c>
      <c r="AR81" s="535" t="str">
        <f t="shared" si="18"/>
        <v>□</v>
      </c>
      <c r="AS81" s="181" t="s">
        <v>28</v>
      </c>
      <c r="AT81" s="183" t="s">
        <v>28</v>
      </c>
      <c r="AU81" s="446" t="s">
        <v>28</v>
      </c>
      <c r="AV81" s="452" t="s">
        <v>28</v>
      </c>
      <c r="AW81" s="251" t="s">
        <v>28</v>
      </c>
      <c r="AX81" s="251" t="s">
        <v>28</v>
      </c>
      <c r="AY81" s="446" t="s">
        <v>28</v>
      </c>
      <c r="AZ81" s="437"/>
      <c r="BA81" s="976" t="str">
        <f>IF($F$11="","",IF($AZ81="","",HLOOKUP($F$11,別紙mast!$D$4:$K$7,3,FALSE)))</f>
        <v/>
      </c>
      <c r="BB81" s="977"/>
      <c r="BC81" s="537" t="str">
        <f t="shared" si="10"/>
        <v/>
      </c>
      <c r="BD81" s="538" t="str">
        <f>IF($F$11="","",IF($AZ81="","",HLOOKUP($F$11,別紙mast!$D$9:$K$11,3,FALSE)))</f>
        <v/>
      </c>
      <c r="BE81" s="537" t="str">
        <f t="shared" si="11"/>
        <v/>
      </c>
      <c r="BF81" s="413"/>
      <c r="BG81" s="978" t="str">
        <f>IF($F$11="","",IF($BF81="","",HLOOKUP($F$11,別紙mast!$D$4:$K$7,4,FALSE)))</f>
        <v/>
      </c>
      <c r="BH81" s="979"/>
      <c r="BI81" s="454" t="str">
        <f t="shared" si="0"/>
        <v/>
      </c>
      <c r="BJ81" s="621"/>
      <c r="BK81" s="463"/>
      <c r="BL81" s="463"/>
      <c r="BM81" s="601"/>
      <c r="BN81" s="462"/>
      <c r="BO81" s="463"/>
      <c r="BP81" s="463"/>
      <c r="BQ81" s="611"/>
      <c r="BR81" s="606"/>
      <c r="BS81" s="464"/>
      <c r="BT81" s="614"/>
      <c r="BU81" s="461"/>
      <c r="BV81" s="568"/>
      <c r="BW81" s="404"/>
      <c r="BX81" s="402"/>
      <c r="BY81" s="570" t="str">
        <f t="shared" si="1"/>
        <v/>
      </c>
      <c r="BZ81" s="565" t="str">
        <f t="shared" si="2"/>
        <v/>
      </c>
      <c r="CA81" s="565" t="str">
        <f t="shared" si="3"/>
        <v/>
      </c>
      <c r="CB81" s="565" t="str">
        <f t="shared" si="12"/>
        <v/>
      </c>
      <c r="CC81" s="577" t="str">
        <f t="shared" si="13"/>
        <v/>
      </c>
      <c r="CD81" s="577" t="str">
        <f t="shared" si="4"/>
        <v/>
      </c>
      <c r="CE81" s="577" t="str">
        <f t="shared" si="5"/>
        <v/>
      </c>
      <c r="CF81" s="577" t="str">
        <f t="shared" si="6"/>
        <v/>
      </c>
      <c r="CG81" s="591" t="str">
        <f t="shared" si="7"/>
        <v/>
      </c>
      <c r="CH81" s="591" t="str">
        <f t="shared" si="8"/>
        <v/>
      </c>
      <c r="CI81" s="591" t="str">
        <f t="shared" si="19"/>
        <v/>
      </c>
      <c r="CJ81" s="565" t="str">
        <f t="shared" si="9"/>
        <v/>
      </c>
      <c r="CK81" s="565" t="str">
        <f t="shared" si="14"/>
        <v/>
      </c>
      <c r="CL81" s="577" t="str">
        <f t="shared" si="15"/>
        <v/>
      </c>
      <c r="CM81" s="577" t="str">
        <f t="shared" si="16"/>
        <v/>
      </c>
      <c r="CN81" s="592" t="str">
        <f t="shared" si="17"/>
        <v/>
      </c>
      <c r="CO81" s="402"/>
      <c r="CP81" s="402"/>
      <c r="CQ81" s="402"/>
      <c r="CR81" s="402"/>
      <c r="CS81" s="402"/>
      <c r="CT81" s="402"/>
      <c r="CU81" s="412"/>
      <c r="CV81" s="402"/>
      <c r="CW81" s="402"/>
      <c r="CX81" s="402"/>
      <c r="CY81" s="402"/>
      <c r="CZ81" s="402"/>
      <c r="DA81" s="402"/>
      <c r="DB81" s="412"/>
    </row>
    <row r="82" spans="2:106" ht="15.95" customHeight="1" x14ac:dyDescent="0.15">
      <c r="B82" s="468">
        <v>52</v>
      </c>
      <c r="C82" s="994"/>
      <c r="D82" s="995"/>
      <c r="E82" s="995"/>
      <c r="F82" s="996"/>
      <c r="G82" s="997"/>
      <c r="H82" s="997"/>
      <c r="I82" s="998"/>
      <c r="J82" s="999"/>
      <c r="K82" s="1004"/>
      <c r="L82" s="1004"/>
      <c r="M82" s="1004"/>
      <c r="N82" s="1004"/>
      <c r="O82" s="1004"/>
      <c r="P82" s="181" t="s">
        <v>28</v>
      </c>
      <c r="Q82" s="434" t="s">
        <v>28</v>
      </c>
      <c r="R82" s="434" t="s">
        <v>28</v>
      </c>
      <c r="S82" s="251" t="s">
        <v>28</v>
      </c>
      <c r="T82" s="1005"/>
      <c r="U82" s="1006"/>
      <c r="V82" s="1007"/>
      <c r="W82" s="181" t="s">
        <v>28</v>
      </c>
      <c r="X82" s="434" t="s">
        <v>28</v>
      </c>
      <c r="Y82" s="434" t="s">
        <v>28</v>
      </c>
      <c r="Z82" s="251" t="s">
        <v>28</v>
      </c>
      <c r="AA82" s="1005"/>
      <c r="AB82" s="1006"/>
      <c r="AC82" s="1006"/>
      <c r="AD82" s="181" t="s">
        <v>28</v>
      </c>
      <c r="AE82" s="183" t="s">
        <v>28</v>
      </c>
      <c r="AF82" s="183" t="s">
        <v>28</v>
      </c>
      <c r="AG82" s="183" t="s">
        <v>28</v>
      </c>
      <c r="AH82" s="251" t="s">
        <v>28</v>
      </c>
      <c r="AI82" s="484"/>
      <c r="AJ82" s="251" t="s">
        <v>28</v>
      </c>
      <c r="AK82" s="486"/>
      <c r="AL82" s="181" t="s">
        <v>28</v>
      </c>
      <c r="AM82" s="251" t="s">
        <v>28</v>
      </c>
      <c r="AN82" s="181" t="s">
        <v>28</v>
      </c>
      <c r="AO82" s="183" t="s">
        <v>28</v>
      </c>
      <c r="AP82" s="183" t="s">
        <v>28</v>
      </c>
      <c r="AQ82" s="183" t="s">
        <v>28</v>
      </c>
      <c r="AR82" s="535" t="str">
        <f t="shared" si="18"/>
        <v>□</v>
      </c>
      <c r="AS82" s="181" t="s">
        <v>28</v>
      </c>
      <c r="AT82" s="183" t="s">
        <v>28</v>
      </c>
      <c r="AU82" s="446" t="s">
        <v>28</v>
      </c>
      <c r="AV82" s="452" t="s">
        <v>28</v>
      </c>
      <c r="AW82" s="251" t="s">
        <v>28</v>
      </c>
      <c r="AX82" s="251" t="s">
        <v>28</v>
      </c>
      <c r="AY82" s="446" t="s">
        <v>28</v>
      </c>
      <c r="AZ82" s="437"/>
      <c r="BA82" s="976" t="str">
        <f>IF($F$11="","",IF($AZ82="","",HLOOKUP($F$11,別紙mast!$D$4:$K$7,3,FALSE)))</f>
        <v/>
      </c>
      <c r="BB82" s="977"/>
      <c r="BC82" s="537" t="str">
        <f t="shared" si="10"/>
        <v/>
      </c>
      <c r="BD82" s="538" t="str">
        <f>IF($F$11="","",IF($AZ82="","",HLOOKUP($F$11,別紙mast!$D$9:$K$11,3,FALSE)))</f>
        <v/>
      </c>
      <c r="BE82" s="537" t="str">
        <f t="shared" si="11"/>
        <v/>
      </c>
      <c r="BF82" s="413"/>
      <c r="BG82" s="978" t="str">
        <f>IF($F$11="","",IF($BF82="","",HLOOKUP($F$11,別紙mast!$D$4:$K$7,4,FALSE)))</f>
        <v/>
      </c>
      <c r="BH82" s="979"/>
      <c r="BI82" s="454" t="str">
        <f t="shared" si="0"/>
        <v/>
      </c>
      <c r="BJ82" s="621"/>
      <c r="BK82" s="463"/>
      <c r="BL82" s="463"/>
      <c r="BM82" s="601"/>
      <c r="BN82" s="462"/>
      <c r="BO82" s="463"/>
      <c r="BP82" s="463"/>
      <c r="BQ82" s="611"/>
      <c r="BR82" s="606"/>
      <c r="BS82" s="464"/>
      <c r="BT82" s="614"/>
      <c r="BU82" s="461"/>
      <c r="BV82" s="568"/>
      <c r="BW82" s="404"/>
      <c r="BX82" s="402"/>
      <c r="BY82" s="570" t="str">
        <f t="shared" si="1"/>
        <v/>
      </c>
      <c r="BZ82" s="565" t="str">
        <f t="shared" si="2"/>
        <v/>
      </c>
      <c r="CA82" s="565" t="str">
        <f t="shared" si="3"/>
        <v/>
      </c>
      <c r="CB82" s="565" t="str">
        <f t="shared" si="12"/>
        <v/>
      </c>
      <c r="CC82" s="577" t="str">
        <f t="shared" si="13"/>
        <v/>
      </c>
      <c r="CD82" s="577" t="str">
        <f t="shared" si="4"/>
        <v/>
      </c>
      <c r="CE82" s="577" t="str">
        <f t="shared" si="5"/>
        <v/>
      </c>
      <c r="CF82" s="577" t="str">
        <f t="shared" si="6"/>
        <v/>
      </c>
      <c r="CG82" s="591" t="str">
        <f t="shared" si="7"/>
        <v/>
      </c>
      <c r="CH82" s="591" t="str">
        <f t="shared" si="8"/>
        <v/>
      </c>
      <c r="CI82" s="591" t="str">
        <f t="shared" si="19"/>
        <v/>
      </c>
      <c r="CJ82" s="565" t="str">
        <f t="shared" si="9"/>
        <v/>
      </c>
      <c r="CK82" s="565" t="str">
        <f t="shared" si="14"/>
        <v/>
      </c>
      <c r="CL82" s="577" t="str">
        <f t="shared" si="15"/>
        <v/>
      </c>
      <c r="CM82" s="577" t="str">
        <f t="shared" si="16"/>
        <v/>
      </c>
      <c r="CN82" s="592" t="str">
        <f t="shared" si="17"/>
        <v/>
      </c>
      <c r="CO82" s="402"/>
      <c r="CP82" s="402"/>
      <c r="CQ82" s="402"/>
      <c r="CR82" s="402"/>
      <c r="CS82" s="402"/>
      <c r="CT82" s="402"/>
      <c r="CU82" s="412"/>
      <c r="CV82" s="402"/>
      <c r="CW82" s="402"/>
      <c r="CX82" s="402"/>
      <c r="CY82" s="402"/>
      <c r="CZ82" s="402"/>
      <c r="DA82" s="402"/>
      <c r="DB82" s="412"/>
    </row>
    <row r="83" spans="2:106" ht="15.95" customHeight="1" x14ac:dyDescent="0.15">
      <c r="B83" s="468">
        <v>53</v>
      </c>
      <c r="C83" s="994"/>
      <c r="D83" s="995"/>
      <c r="E83" s="995"/>
      <c r="F83" s="996"/>
      <c r="G83" s="997"/>
      <c r="H83" s="997"/>
      <c r="I83" s="998"/>
      <c r="J83" s="999"/>
      <c r="K83" s="1004"/>
      <c r="L83" s="1004"/>
      <c r="M83" s="1004"/>
      <c r="N83" s="1004"/>
      <c r="O83" s="1004"/>
      <c r="P83" s="181" t="s">
        <v>28</v>
      </c>
      <c r="Q83" s="434" t="s">
        <v>28</v>
      </c>
      <c r="R83" s="434" t="s">
        <v>28</v>
      </c>
      <c r="S83" s="251" t="s">
        <v>28</v>
      </c>
      <c r="T83" s="1005"/>
      <c r="U83" s="1006"/>
      <c r="V83" s="1007"/>
      <c r="W83" s="181" t="s">
        <v>28</v>
      </c>
      <c r="X83" s="434" t="s">
        <v>28</v>
      </c>
      <c r="Y83" s="434" t="s">
        <v>28</v>
      </c>
      <c r="Z83" s="251" t="s">
        <v>28</v>
      </c>
      <c r="AA83" s="1005"/>
      <c r="AB83" s="1006"/>
      <c r="AC83" s="1006"/>
      <c r="AD83" s="181" t="s">
        <v>28</v>
      </c>
      <c r="AE83" s="183" t="s">
        <v>28</v>
      </c>
      <c r="AF83" s="183" t="s">
        <v>28</v>
      </c>
      <c r="AG83" s="183" t="s">
        <v>28</v>
      </c>
      <c r="AH83" s="251" t="s">
        <v>28</v>
      </c>
      <c r="AI83" s="484"/>
      <c r="AJ83" s="251" t="s">
        <v>28</v>
      </c>
      <c r="AK83" s="486"/>
      <c r="AL83" s="181" t="s">
        <v>28</v>
      </c>
      <c r="AM83" s="251" t="s">
        <v>28</v>
      </c>
      <c r="AN83" s="181" t="s">
        <v>28</v>
      </c>
      <c r="AO83" s="183" t="s">
        <v>28</v>
      </c>
      <c r="AP83" s="183" t="s">
        <v>28</v>
      </c>
      <c r="AQ83" s="183" t="s">
        <v>28</v>
      </c>
      <c r="AR83" s="535" t="str">
        <f t="shared" si="18"/>
        <v>□</v>
      </c>
      <c r="AS83" s="181" t="s">
        <v>28</v>
      </c>
      <c r="AT83" s="183" t="s">
        <v>28</v>
      </c>
      <c r="AU83" s="446" t="s">
        <v>28</v>
      </c>
      <c r="AV83" s="452" t="s">
        <v>28</v>
      </c>
      <c r="AW83" s="251" t="s">
        <v>28</v>
      </c>
      <c r="AX83" s="251" t="s">
        <v>28</v>
      </c>
      <c r="AY83" s="446" t="s">
        <v>28</v>
      </c>
      <c r="AZ83" s="437"/>
      <c r="BA83" s="976" t="str">
        <f>IF($F$11="","",IF($AZ83="","",HLOOKUP($F$11,別紙mast!$D$4:$K$7,3,FALSE)))</f>
        <v/>
      </c>
      <c r="BB83" s="977"/>
      <c r="BC83" s="537" t="str">
        <f t="shared" si="10"/>
        <v/>
      </c>
      <c r="BD83" s="538" t="str">
        <f>IF($F$11="","",IF($AZ83="","",HLOOKUP($F$11,別紙mast!$D$9:$K$11,3,FALSE)))</f>
        <v/>
      </c>
      <c r="BE83" s="537" t="str">
        <f t="shared" si="11"/>
        <v/>
      </c>
      <c r="BF83" s="413"/>
      <c r="BG83" s="978" t="str">
        <f>IF($F$11="","",IF($BF83="","",HLOOKUP($F$11,別紙mast!$D$4:$K$7,4,FALSE)))</f>
        <v/>
      </c>
      <c r="BH83" s="979"/>
      <c r="BI83" s="454" t="str">
        <f t="shared" si="0"/>
        <v/>
      </c>
      <c r="BJ83" s="621"/>
      <c r="BK83" s="463"/>
      <c r="BL83" s="463"/>
      <c r="BM83" s="601"/>
      <c r="BN83" s="462"/>
      <c r="BO83" s="463"/>
      <c r="BP83" s="463"/>
      <c r="BQ83" s="611"/>
      <c r="BR83" s="606"/>
      <c r="BS83" s="464"/>
      <c r="BT83" s="614"/>
      <c r="BU83" s="461"/>
      <c r="BV83" s="568"/>
      <c r="BW83" s="404"/>
      <c r="BX83" s="402"/>
      <c r="BY83" s="570" t="str">
        <f t="shared" si="1"/>
        <v/>
      </c>
      <c r="BZ83" s="565" t="str">
        <f t="shared" si="2"/>
        <v/>
      </c>
      <c r="CA83" s="565" t="str">
        <f t="shared" si="3"/>
        <v/>
      </c>
      <c r="CB83" s="565" t="str">
        <f t="shared" si="12"/>
        <v/>
      </c>
      <c r="CC83" s="577" t="str">
        <f t="shared" si="13"/>
        <v/>
      </c>
      <c r="CD83" s="577" t="str">
        <f t="shared" si="4"/>
        <v/>
      </c>
      <c r="CE83" s="577" t="str">
        <f t="shared" si="5"/>
        <v/>
      </c>
      <c r="CF83" s="577" t="str">
        <f t="shared" si="6"/>
        <v/>
      </c>
      <c r="CG83" s="591" t="str">
        <f t="shared" si="7"/>
        <v/>
      </c>
      <c r="CH83" s="591" t="str">
        <f t="shared" si="8"/>
        <v/>
      </c>
      <c r="CI83" s="591" t="str">
        <f t="shared" si="19"/>
        <v/>
      </c>
      <c r="CJ83" s="565" t="str">
        <f t="shared" si="9"/>
        <v/>
      </c>
      <c r="CK83" s="565" t="str">
        <f t="shared" si="14"/>
        <v/>
      </c>
      <c r="CL83" s="577" t="str">
        <f t="shared" si="15"/>
        <v/>
      </c>
      <c r="CM83" s="577" t="str">
        <f t="shared" si="16"/>
        <v/>
      </c>
      <c r="CN83" s="592" t="str">
        <f t="shared" si="17"/>
        <v/>
      </c>
      <c r="CO83" s="402"/>
      <c r="CP83" s="402"/>
      <c r="CQ83" s="402"/>
      <c r="CR83" s="402"/>
      <c r="CS83" s="402"/>
      <c r="CT83" s="402"/>
      <c r="CU83" s="412"/>
      <c r="CV83" s="402"/>
      <c r="CW83" s="402"/>
      <c r="CX83" s="402"/>
      <c r="CY83" s="402"/>
      <c r="CZ83" s="402"/>
      <c r="DA83" s="402"/>
      <c r="DB83" s="412"/>
    </row>
    <row r="84" spans="2:106" ht="15.95" customHeight="1" x14ac:dyDescent="0.15">
      <c r="B84" s="468">
        <v>54</v>
      </c>
      <c r="C84" s="994"/>
      <c r="D84" s="995"/>
      <c r="E84" s="995"/>
      <c r="F84" s="996"/>
      <c r="G84" s="997"/>
      <c r="H84" s="997"/>
      <c r="I84" s="998"/>
      <c r="J84" s="999"/>
      <c r="K84" s="1004"/>
      <c r="L84" s="1004"/>
      <c r="M84" s="1004"/>
      <c r="N84" s="1004"/>
      <c r="O84" s="1004"/>
      <c r="P84" s="181" t="s">
        <v>28</v>
      </c>
      <c r="Q84" s="434" t="s">
        <v>28</v>
      </c>
      <c r="R84" s="434" t="s">
        <v>28</v>
      </c>
      <c r="S84" s="251" t="s">
        <v>28</v>
      </c>
      <c r="T84" s="1005"/>
      <c r="U84" s="1006"/>
      <c r="V84" s="1007"/>
      <c r="W84" s="181" t="s">
        <v>28</v>
      </c>
      <c r="X84" s="434" t="s">
        <v>28</v>
      </c>
      <c r="Y84" s="434" t="s">
        <v>28</v>
      </c>
      <c r="Z84" s="251" t="s">
        <v>28</v>
      </c>
      <c r="AA84" s="1005"/>
      <c r="AB84" s="1006"/>
      <c r="AC84" s="1006"/>
      <c r="AD84" s="181" t="s">
        <v>28</v>
      </c>
      <c r="AE84" s="183" t="s">
        <v>28</v>
      </c>
      <c r="AF84" s="183" t="s">
        <v>28</v>
      </c>
      <c r="AG84" s="183" t="s">
        <v>28</v>
      </c>
      <c r="AH84" s="251" t="s">
        <v>28</v>
      </c>
      <c r="AI84" s="484"/>
      <c r="AJ84" s="251" t="s">
        <v>28</v>
      </c>
      <c r="AK84" s="486"/>
      <c r="AL84" s="181" t="s">
        <v>28</v>
      </c>
      <c r="AM84" s="251" t="s">
        <v>28</v>
      </c>
      <c r="AN84" s="181" t="s">
        <v>28</v>
      </c>
      <c r="AO84" s="183" t="s">
        <v>28</v>
      </c>
      <c r="AP84" s="183" t="s">
        <v>28</v>
      </c>
      <c r="AQ84" s="183" t="s">
        <v>28</v>
      </c>
      <c r="AR84" s="535" t="str">
        <f t="shared" si="18"/>
        <v>□</v>
      </c>
      <c r="AS84" s="181" t="s">
        <v>28</v>
      </c>
      <c r="AT84" s="183" t="s">
        <v>28</v>
      </c>
      <c r="AU84" s="446" t="s">
        <v>28</v>
      </c>
      <c r="AV84" s="452" t="s">
        <v>28</v>
      </c>
      <c r="AW84" s="251" t="s">
        <v>28</v>
      </c>
      <c r="AX84" s="251" t="s">
        <v>28</v>
      </c>
      <c r="AY84" s="446" t="s">
        <v>28</v>
      </c>
      <c r="AZ84" s="437"/>
      <c r="BA84" s="976" t="str">
        <f>IF($F$11="","",IF($AZ84="","",HLOOKUP($F$11,別紙mast!$D$4:$K$7,3,FALSE)))</f>
        <v/>
      </c>
      <c r="BB84" s="977"/>
      <c r="BC84" s="537" t="str">
        <f t="shared" si="10"/>
        <v/>
      </c>
      <c r="BD84" s="538" t="str">
        <f>IF($F$11="","",IF($AZ84="","",HLOOKUP($F$11,別紙mast!$D$9:$K$11,3,FALSE)))</f>
        <v/>
      </c>
      <c r="BE84" s="537" t="str">
        <f t="shared" si="11"/>
        <v/>
      </c>
      <c r="BF84" s="413"/>
      <c r="BG84" s="978" t="str">
        <f>IF($F$11="","",IF($BF84="","",HLOOKUP($F$11,別紙mast!$D$4:$K$7,4,FALSE)))</f>
        <v/>
      </c>
      <c r="BH84" s="979"/>
      <c r="BI84" s="454" t="str">
        <f t="shared" si="0"/>
        <v/>
      </c>
      <c r="BJ84" s="621"/>
      <c r="BK84" s="463"/>
      <c r="BL84" s="463"/>
      <c r="BM84" s="601"/>
      <c r="BN84" s="462"/>
      <c r="BO84" s="463"/>
      <c r="BP84" s="463"/>
      <c r="BQ84" s="611"/>
      <c r="BR84" s="606"/>
      <c r="BS84" s="464"/>
      <c r="BT84" s="614"/>
      <c r="BU84" s="461"/>
      <c r="BV84" s="568"/>
      <c r="BW84" s="404"/>
      <c r="BX84" s="402"/>
      <c r="BY84" s="570" t="str">
        <f t="shared" si="1"/>
        <v/>
      </c>
      <c r="BZ84" s="565" t="str">
        <f t="shared" si="2"/>
        <v/>
      </c>
      <c r="CA84" s="565" t="str">
        <f t="shared" si="3"/>
        <v/>
      </c>
      <c r="CB84" s="565" t="str">
        <f t="shared" si="12"/>
        <v/>
      </c>
      <c r="CC84" s="577" t="str">
        <f t="shared" si="13"/>
        <v/>
      </c>
      <c r="CD84" s="577" t="str">
        <f t="shared" si="4"/>
        <v/>
      </c>
      <c r="CE84" s="577" t="str">
        <f t="shared" si="5"/>
        <v/>
      </c>
      <c r="CF84" s="577" t="str">
        <f t="shared" si="6"/>
        <v/>
      </c>
      <c r="CG84" s="591" t="str">
        <f t="shared" si="7"/>
        <v/>
      </c>
      <c r="CH84" s="591" t="str">
        <f t="shared" si="8"/>
        <v/>
      </c>
      <c r="CI84" s="591" t="str">
        <f t="shared" si="19"/>
        <v/>
      </c>
      <c r="CJ84" s="565" t="str">
        <f t="shared" si="9"/>
        <v/>
      </c>
      <c r="CK84" s="565" t="str">
        <f t="shared" si="14"/>
        <v/>
      </c>
      <c r="CL84" s="577" t="str">
        <f t="shared" si="15"/>
        <v/>
      </c>
      <c r="CM84" s="577" t="str">
        <f t="shared" si="16"/>
        <v/>
      </c>
      <c r="CN84" s="592" t="str">
        <f t="shared" si="17"/>
        <v/>
      </c>
      <c r="CO84" s="402"/>
      <c r="CP84" s="402"/>
      <c r="CQ84" s="402"/>
      <c r="CR84" s="402"/>
      <c r="CS84" s="402"/>
      <c r="CT84" s="402"/>
      <c r="CU84" s="412"/>
      <c r="CV84" s="402"/>
      <c r="CW84" s="402"/>
      <c r="CX84" s="402"/>
      <c r="CY84" s="402"/>
      <c r="CZ84" s="402"/>
      <c r="DA84" s="402"/>
      <c r="DB84" s="412"/>
    </row>
    <row r="85" spans="2:106" ht="15.95" customHeight="1" x14ac:dyDescent="0.15">
      <c r="B85" s="468">
        <v>55</v>
      </c>
      <c r="C85" s="994"/>
      <c r="D85" s="995"/>
      <c r="E85" s="995"/>
      <c r="F85" s="996"/>
      <c r="G85" s="997"/>
      <c r="H85" s="997"/>
      <c r="I85" s="998"/>
      <c r="J85" s="999"/>
      <c r="K85" s="1004"/>
      <c r="L85" s="1004"/>
      <c r="M85" s="1004"/>
      <c r="N85" s="1004"/>
      <c r="O85" s="1004"/>
      <c r="P85" s="181" t="s">
        <v>28</v>
      </c>
      <c r="Q85" s="434" t="s">
        <v>28</v>
      </c>
      <c r="R85" s="434" t="s">
        <v>28</v>
      </c>
      <c r="S85" s="251" t="s">
        <v>28</v>
      </c>
      <c r="T85" s="1005"/>
      <c r="U85" s="1006"/>
      <c r="V85" s="1007"/>
      <c r="W85" s="181" t="s">
        <v>28</v>
      </c>
      <c r="X85" s="434" t="s">
        <v>28</v>
      </c>
      <c r="Y85" s="434" t="s">
        <v>28</v>
      </c>
      <c r="Z85" s="251" t="s">
        <v>28</v>
      </c>
      <c r="AA85" s="1005"/>
      <c r="AB85" s="1006"/>
      <c r="AC85" s="1006"/>
      <c r="AD85" s="181" t="s">
        <v>28</v>
      </c>
      <c r="AE85" s="183" t="s">
        <v>28</v>
      </c>
      <c r="AF85" s="183" t="s">
        <v>28</v>
      </c>
      <c r="AG85" s="183" t="s">
        <v>28</v>
      </c>
      <c r="AH85" s="251" t="s">
        <v>28</v>
      </c>
      <c r="AI85" s="484"/>
      <c r="AJ85" s="251" t="s">
        <v>28</v>
      </c>
      <c r="AK85" s="486"/>
      <c r="AL85" s="181" t="s">
        <v>28</v>
      </c>
      <c r="AM85" s="251" t="s">
        <v>28</v>
      </c>
      <c r="AN85" s="181" t="s">
        <v>28</v>
      </c>
      <c r="AO85" s="183" t="s">
        <v>28</v>
      </c>
      <c r="AP85" s="183" t="s">
        <v>28</v>
      </c>
      <c r="AQ85" s="183" t="s">
        <v>28</v>
      </c>
      <c r="AR85" s="535" t="str">
        <f t="shared" si="18"/>
        <v>□</v>
      </c>
      <c r="AS85" s="181" t="s">
        <v>28</v>
      </c>
      <c r="AT85" s="183" t="s">
        <v>28</v>
      </c>
      <c r="AU85" s="446" t="s">
        <v>28</v>
      </c>
      <c r="AV85" s="452" t="s">
        <v>28</v>
      </c>
      <c r="AW85" s="251" t="s">
        <v>28</v>
      </c>
      <c r="AX85" s="251" t="s">
        <v>28</v>
      </c>
      <c r="AY85" s="446" t="s">
        <v>28</v>
      </c>
      <c r="AZ85" s="437"/>
      <c r="BA85" s="976" t="str">
        <f>IF($F$11="","",IF($AZ85="","",HLOOKUP($F$11,別紙mast!$D$4:$K$7,3,FALSE)))</f>
        <v/>
      </c>
      <c r="BB85" s="977"/>
      <c r="BC85" s="537" t="str">
        <f t="shared" si="10"/>
        <v/>
      </c>
      <c r="BD85" s="538" t="str">
        <f>IF($F$11="","",IF($AZ85="","",HLOOKUP($F$11,別紙mast!$D$9:$K$11,3,FALSE)))</f>
        <v/>
      </c>
      <c r="BE85" s="537" t="str">
        <f t="shared" si="11"/>
        <v/>
      </c>
      <c r="BF85" s="413"/>
      <c r="BG85" s="978" t="str">
        <f>IF($F$11="","",IF($BF85="","",HLOOKUP($F$11,別紙mast!$D$4:$K$7,4,FALSE)))</f>
        <v/>
      </c>
      <c r="BH85" s="979"/>
      <c r="BI85" s="454" t="str">
        <f t="shared" si="0"/>
        <v/>
      </c>
      <c r="BJ85" s="621"/>
      <c r="BK85" s="463"/>
      <c r="BL85" s="463"/>
      <c r="BM85" s="601"/>
      <c r="BN85" s="462"/>
      <c r="BO85" s="463"/>
      <c r="BP85" s="463"/>
      <c r="BQ85" s="611"/>
      <c r="BR85" s="606"/>
      <c r="BS85" s="464"/>
      <c r="BT85" s="614"/>
      <c r="BU85" s="461"/>
      <c r="BV85" s="568"/>
      <c r="BW85" s="404"/>
      <c r="BX85" s="402"/>
      <c r="BY85" s="570" t="str">
        <f t="shared" si="1"/>
        <v/>
      </c>
      <c r="BZ85" s="565" t="str">
        <f t="shared" si="2"/>
        <v/>
      </c>
      <c r="CA85" s="565" t="str">
        <f t="shared" si="3"/>
        <v/>
      </c>
      <c r="CB85" s="565" t="str">
        <f t="shared" si="12"/>
        <v/>
      </c>
      <c r="CC85" s="577" t="str">
        <f t="shared" si="13"/>
        <v/>
      </c>
      <c r="CD85" s="577" t="str">
        <f t="shared" si="4"/>
        <v/>
      </c>
      <c r="CE85" s="577" t="str">
        <f t="shared" si="5"/>
        <v/>
      </c>
      <c r="CF85" s="577" t="str">
        <f t="shared" si="6"/>
        <v/>
      </c>
      <c r="CG85" s="591" t="str">
        <f t="shared" si="7"/>
        <v/>
      </c>
      <c r="CH85" s="591" t="str">
        <f t="shared" si="8"/>
        <v/>
      </c>
      <c r="CI85" s="591" t="str">
        <f t="shared" si="19"/>
        <v/>
      </c>
      <c r="CJ85" s="565" t="str">
        <f t="shared" si="9"/>
        <v/>
      </c>
      <c r="CK85" s="565" t="str">
        <f t="shared" si="14"/>
        <v/>
      </c>
      <c r="CL85" s="577" t="str">
        <f t="shared" si="15"/>
        <v/>
      </c>
      <c r="CM85" s="577" t="str">
        <f t="shared" si="16"/>
        <v/>
      </c>
      <c r="CN85" s="592" t="str">
        <f t="shared" si="17"/>
        <v/>
      </c>
      <c r="CO85" s="402"/>
      <c r="CP85" s="402"/>
      <c r="CQ85" s="402"/>
      <c r="CR85" s="402"/>
      <c r="CS85" s="402"/>
      <c r="CT85" s="402"/>
      <c r="CU85" s="412"/>
      <c r="CV85" s="402"/>
      <c r="CW85" s="402"/>
      <c r="CX85" s="402"/>
      <c r="CY85" s="402"/>
      <c r="CZ85" s="402"/>
      <c r="DA85" s="402"/>
      <c r="DB85" s="412"/>
    </row>
    <row r="86" spans="2:106" ht="15.95" customHeight="1" x14ac:dyDescent="0.15">
      <c r="B86" s="468">
        <v>56</v>
      </c>
      <c r="C86" s="994"/>
      <c r="D86" s="995"/>
      <c r="E86" s="995"/>
      <c r="F86" s="996"/>
      <c r="G86" s="997"/>
      <c r="H86" s="997"/>
      <c r="I86" s="998"/>
      <c r="J86" s="999"/>
      <c r="K86" s="1004"/>
      <c r="L86" s="1004"/>
      <c r="M86" s="1004"/>
      <c r="N86" s="1004"/>
      <c r="O86" s="1004"/>
      <c r="P86" s="181" t="s">
        <v>28</v>
      </c>
      <c r="Q86" s="434" t="s">
        <v>28</v>
      </c>
      <c r="R86" s="434" t="s">
        <v>28</v>
      </c>
      <c r="S86" s="251" t="s">
        <v>28</v>
      </c>
      <c r="T86" s="1005"/>
      <c r="U86" s="1006"/>
      <c r="V86" s="1007"/>
      <c r="W86" s="181" t="s">
        <v>28</v>
      </c>
      <c r="X86" s="434" t="s">
        <v>28</v>
      </c>
      <c r="Y86" s="434" t="s">
        <v>28</v>
      </c>
      <c r="Z86" s="251" t="s">
        <v>28</v>
      </c>
      <c r="AA86" s="1005"/>
      <c r="AB86" s="1006"/>
      <c r="AC86" s="1006"/>
      <c r="AD86" s="181" t="s">
        <v>28</v>
      </c>
      <c r="AE86" s="183" t="s">
        <v>28</v>
      </c>
      <c r="AF86" s="183" t="s">
        <v>28</v>
      </c>
      <c r="AG86" s="183" t="s">
        <v>28</v>
      </c>
      <c r="AH86" s="251" t="s">
        <v>28</v>
      </c>
      <c r="AI86" s="484"/>
      <c r="AJ86" s="251" t="s">
        <v>28</v>
      </c>
      <c r="AK86" s="486"/>
      <c r="AL86" s="181" t="s">
        <v>28</v>
      </c>
      <c r="AM86" s="251" t="s">
        <v>28</v>
      </c>
      <c r="AN86" s="181" t="s">
        <v>28</v>
      </c>
      <c r="AO86" s="183" t="s">
        <v>28</v>
      </c>
      <c r="AP86" s="183" t="s">
        <v>28</v>
      </c>
      <c r="AQ86" s="183" t="s">
        <v>28</v>
      </c>
      <c r="AR86" s="535" t="str">
        <f t="shared" si="18"/>
        <v>□</v>
      </c>
      <c r="AS86" s="181" t="s">
        <v>28</v>
      </c>
      <c r="AT86" s="183" t="s">
        <v>28</v>
      </c>
      <c r="AU86" s="446" t="s">
        <v>28</v>
      </c>
      <c r="AV86" s="452" t="s">
        <v>28</v>
      </c>
      <c r="AW86" s="251" t="s">
        <v>28</v>
      </c>
      <c r="AX86" s="251" t="s">
        <v>28</v>
      </c>
      <c r="AY86" s="446" t="s">
        <v>28</v>
      </c>
      <c r="AZ86" s="437"/>
      <c r="BA86" s="976" t="str">
        <f>IF($F$11="","",IF($AZ86="","",HLOOKUP($F$11,別紙mast!$D$4:$K$7,3,FALSE)))</f>
        <v/>
      </c>
      <c r="BB86" s="977"/>
      <c r="BC86" s="537" t="str">
        <f t="shared" si="10"/>
        <v/>
      </c>
      <c r="BD86" s="538" t="str">
        <f>IF($F$11="","",IF($AZ86="","",HLOOKUP($F$11,別紙mast!$D$9:$K$11,3,FALSE)))</f>
        <v/>
      </c>
      <c r="BE86" s="537" t="str">
        <f t="shared" si="11"/>
        <v/>
      </c>
      <c r="BF86" s="413"/>
      <c r="BG86" s="978" t="str">
        <f>IF($F$11="","",IF($BF86="","",HLOOKUP($F$11,別紙mast!$D$4:$K$7,4,FALSE)))</f>
        <v/>
      </c>
      <c r="BH86" s="979"/>
      <c r="BI86" s="454" t="str">
        <f t="shared" si="0"/>
        <v/>
      </c>
      <c r="BJ86" s="621"/>
      <c r="BK86" s="463"/>
      <c r="BL86" s="463"/>
      <c r="BM86" s="601"/>
      <c r="BN86" s="462"/>
      <c r="BO86" s="463"/>
      <c r="BP86" s="463"/>
      <c r="BQ86" s="611"/>
      <c r="BR86" s="606"/>
      <c r="BS86" s="464"/>
      <c r="BT86" s="614"/>
      <c r="BU86" s="461"/>
      <c r="BV86" s="568"/>
      <c r="BW86" s="404"/>
      <c r="BX86" s="402"/>
      <c r="BY86" s="570" t="str">
        <f t="shared" si="1"/>
        <v/>
      </c>
      <c r="BZ86" s="565" t="str">
        <f t="shared" si="2"/>
        <v/>
      </c>
      <c r="CA86" s="565" t="str">
        <f t="shared" si="3"/>
        <v/>
      </c>
      <c r="CB86" s="565" t="str">
        <f t="shared" si="12"/>
        <v/>
      </c>
      <c r="CC86" s="577" t="str">
        <f t="shared" si="13"/>
        <v/>
      </c>
      <c r="CD86" s="577" t="str">
        <f t="shared" si="4"/>
        <v/>
      </c>
      <c r="CE86" s="577" t="str">
        <f t="shared" si="5"/>
        <v/>
      </c>
      <c r="CF86" s="577" t="str">
        <f t="shared" si="6"/>
        <v/>
      </c>
      <c r="CG86" s="591" t="str">
        <f t="shared" si="7"/>
        <v/>
      </c>
      <c r="CH86" s="591" t="str">
        <f t="shared" si="8"/>
        <v/>
      </c>
      <c r="CI86" s="591" t="str">
        <f t="shared" si="19"/>
        <v/>
      </c>
      <c r="CJ86" s="565" t="str">
        <f t="shared" si="9"/>
        <v/>
      </c>
      <c r="CK86" s="565" t="str">
        <f t="shared" si="14"/>
        <v/>
      </c>
      <c r="CL86" s="577" t="str">
        <f t="shared" si="15"/>
        <v/>
      </c>
      <c r="CM86" s="577" t="str">
        <f t="shared" si="16"/>
        <v/>
      </c>
      <c r="CN86" s="592" t="str">
        <f t="shared" si="17"/>
        <v/>
      </c>
      <c r="CO86" s="402"/>
      <c r="CP86" s="402"/>
      <c r="CQ86" s="402"/>
      <c r="CR86" s="402"/>
      <c r="CS86" s="402"/>
      <c r="CT86" s="402"/>
      <c r="CU86" s="412"/>
      <c r="CV86" s="402"/>
      <c r="CW86" s="402"/>
      <c r="CX86" s="402"/>
      <c r="CY86" s="402"/>
      <c r="CZ86" s="402"/>
      <c r="DA86" s="402"/>
      <c r="DB86" s="412"/>
    </row>
    <row r="87" spans="2:106" ht="15.95" customHeight="1" x14ac:dyDescent="0.15">
      <c r="B87" s="468">
        <v>57</v>
      </c>
      <c r="C87" s="994"/>
      <c r="D87" s="995"/>
      <c r="E87" s="995"/>
      <c r="F87" s="996"/>
      <c r="G87" s="997"/>
      <c r="H87" s="997"/>
      <c r="I87" s="998"/>
      <c r="J87" s="999"/>
      <c r="K87" s="1004"/>
      <c r="L87" s="1004"/>
      <c r="M87" s="1004"/>
      <c r="N87" s="1004"/>
      <c r="O87" s="1004"/>
      <c r="P87" s="181" t="s">
        <v>28</v>
      </c>
      <c r="Q87" s="434" t="s">
        <v>28</v>
      </c>
      <c r="R87" s="434" t="s">
        <v>28</v>
      </c>
      <c r="S87" s="251" t="s">
        <v>28</v>
      </c>
      <c r="T87" s="1005"/>
      <c r="U87" s="1006"/>
      <c r="V87" s="1007"/>
      <c r="W87" s="181" t="s">
        <v>28</v>
      </c>
      <c r="X87" s="434" t="s">
        <v>28</v>
      </c>
      <c r="Y87" s="434" t="s">
        <v>28</v>
      </c>
      <c r="Z87" s="251" t="s">
        <v>28</v>
      </c>
      <c r="AA87" s="1005"/>
      <c r="AB87" s="1006"/>
      <c r="AC87" s="1006"/>
      <c r="AD87" s="181" t="s">
        <v>28</v>
      </c>
      <c r="AE87" s="183" t="s">
        <v>28</v>
      </c>
      <c r="AF87" s="183" t="s">
        <v>28</v>
      </c>
      <c r="AG87" s="183" t="s">
        <v>28</v>
      </c>
      <c r="AH87" s="251" t="s">
        <v>28</v>
      </c>
      <c r="AI87" s="484"/>
      <c r="AJ87" s="251" t="s">
        <v>28</v>
      </c>
      <c r="AK87" s="486"/>
      <c r="AL87" s="181" t="s">
        <v>28</v>
      </c>
      <c r="AM87" s="251" t="s">
        <v>28</v>
      </c>
      <c r="AN87" s="181" t="s">
        <v>28</v>
      </c>
      <c r="AO87" s="183" t="s">
        <v>28</v>
      </c>
      <c r="AP87" s="183" t="s">
        <v>28</v>
      </c>
      <c r="AQ87" s="183" t="s">
        <v>28</v>
      </c>
      <c r="AR87" s="535" t="str">
        <f t="shared" si="18"/>
        <v>□</v>
      </c>
      <c r="AS87" s="181" t="s">
        <v>28</v>
      </c>
      <c r="AT87" s="183" t="s">
        <v>28</v>
      </c>
      <c r="AU87" s="446" t="s">
        <v>28</v>
      </c>
      <c r="AV87" s="452" t="s">
        <v>28</v>
      </c>
      <c r="AW87" s="251" t="s">
        <v>28</v>
      </c>
      <c r="AX87" s="251" t="s">
        <v>28</v>
      </c>
      <c r="AY87" s="446" t="s">
        <v>28</v>
      </c>
      <c r="AZ87" s="437"/>
      <c r="BA87" s="976" t="str">
        <f>IF($F$11="","",IF($AZ87="","",HLOOKUP($F$11,別紙mast!$D$4:$K$7,3,FALSE)))</f>
        <v/>
      </c>
      <c r="BB87" s="977"/>
      <c r="BC87" s="537" t="str">
        <f t="shared" si="10"/>
        <v/>
      </c>
      <c r="BD87" s="538" t="str">
        <f>IF($F$11="","",IF($AZ87="","",HLOOKUP($F$11,別紙mast!$D$9:$K$11,3,FALSE)))</f>
        <v/>
      </c>
      <c r="BE87" s="537" t="str">
        <f t="shared" si="11"/>
        <v/>
      </c>
      <c r="BF87" s="413"/>
      <c r="BG87" s="978" t="str">
        <f>IF($F$11="","",IF($BF87="","",HLOOKUP($F$11,別紙mast!$D$4:$K$7,4,FALSE)))</f>
        <v/>
      </c>
      <c r="BH87" s="979"/>
      <c r="BI87" s="454" t="str">
        <f t="shared" si="0"/>
        <v/>
      </c>
      <c r="BJ87" s="621"/>
      <c r="BK87" s="463"/>
      <c r="BL87" s="463"/>
      <c r="BM87" s="601"/>
      <c r="BN87" s="462"/>
      <c r="BO87" s="463"/>
      <c r="BP87" s="463"/>
      <c r="BQ87" s="611"/>
      <c r="BR87" s="606"/>
      <c r="BS87" s="464"/>
      <c r="BT87" s="614"/>
      <c r="BU87" s="461"/>
      <c r="BV87" s="568"/>
      <c r="BW87" s="404"/>
      <c r="BX87" s="402"/>
      <c r="BY87" s="570" t="str">
        <f t="shared" si="1"/>
        <v/>
      </c>
      <c r="BZ87" s="565" t="str">
        <f t="shared" si="2"/>
        <v/>
      </c>
      <c r="CA87" s="565" t="str">
        <f t="shared" si="3"/>
        <v/>
      </c>
      <c r="CB87" s="565" t="str">
        <f t="shared" si="12"/>
        <v/>
      </c>
      <c r="CC87" s="577" t="str">
        <f t="shared" si="13"/>
        <v/>
      </c>
      <c r="CD87" s="577" t="str">
        <f t="shared" si="4"/>
        <v/>
      </c>
      <c r="CE87" s="577" t="str">
        <f t="shared" si="5"/>
        <v/>
      </c>
      <c r="CF87" s="577" t="str">
        <f t="shared" si="6"/>
        <v/>
      </c>
      <c r="CG87" s="591" t="str">
        <f t="shared" si="7"/>
        <v/>
      </c>
      <c r="CH87" s="591" t="str">
        <f t="shared" si="8"/>
        <v/>
      </c>
      <c r="CI87" s="591" t="str">
        <f t="shared" si="19"/>
        <v/>
      </c>
      <c r="CJ87" s="565" t="str">
        <f t="shared" si="9"/>
        <v/>
      </c>
      <c r="CK87" s="565" t="str">
        <f t="shared" si="14"/>
        <v/>
      </c>
      <c r="CL87" s="577" t="str">
        <f t="shared" si="15"/>
        <v/>
      </c>
      <c r="CM87" s="577" t="str">
        <f t="shared" si="16"/>
        <v/>
      </c>
      <c r="CN87" s="592" t="str">
        <f t="shared" si="17"/>
        <v/>
      </c>
      <c r="CO87" s="402"/>
      <c r="CP87" s="402"/>
      <c r="CQ87" s="402"/>
      <c r="CR87" s="402"/>
      <c r="CS87" s="402"/>
      <c r="CT87" s="402"/>
      <c r="CU87" s="412"/>
      <c r="CV87" s="402"/>
      <c r="CW87" s="402"/>
      <c r="CX87" s="402"/>
      <c r="CY87" s="402"/>
      <c r="CZ87" s="402"/>
      <c r="DA87" s="402"/>
      <c r="DB87" s="412"/>
    </row>
    <row r="88" spans="2:106" ht="15.95" customHeight="1" x14ac:dyDescent="0.15">
      <c r="B88" s="468">
        <v>58</v>
      </c>
      <c r="C88" s="994"/>
      <c r="D88" s="995"/>
      <c r="E88" s="995"/>
      <c r="F88" s="996"/>
      <c r="G88" s="997"/>
      <c r="H88" s="997"/>
      <c r="I88" s="998"/>
      <c r="J88" s="999"/>
      <c r="K88" s="1004"/>
      <c r="L88" s="1004"/>
      <c r="M88" s="1004"/>
      <c r="N88" s="1004"/>
      <c r="O88" s="1004"/>
      <c r="P88" s="181" t="s">
        <v>28</v>
      </c>
      <c r="Q88" s="434" t="s">
        <v>28</v>
      </c>
      <c r="R88" s="434" t="s">
        <v>28</v>
      </c>
      <c r="S88" s="251" t="s">
        <v>28</v>
      </c>
      <c r="T88" s="1005"/>
      <c r="U88" s="1006"/>
      <c r="V88" s="1007"/>
      <c r="W88" s="181" t="s">
        <v>28</v>
      </c>
      <c r="X88" s="434" t="s">
        <v>28</v>
      </c>
      <c r="Y88" s="434" t="s">
        <v>28</v>
      </c>
      <c r="Z88" s="251" t="s">
        <v>28</v>
      </c>
      <c r="AA88" s="1005"/>
      <c r="AB88" s="1006"/>
      <c r="AC88" s="1006"/>
      <c r="AD88" s="181" t="s">
        <v>28</v>
      </c>
      <c r="AE88" s="183" t="s">
        <v>28</v>
      </c>
      <c r="AF88" s="183" t="s">
        <v>28</v>
      </c>
      <c r="AG88" s="183" t="s">
        <v>28</v>
      </c>
      <c r="AH88" s="251" t="s">
        <v>28</v>
      </c>
      <c r="AI88" s="484"/>
      <c r="AJ88" s="251" t="s">
        <v>28</v>
      </c>
      <c r="AK88" s="486"/>
      <c r="AL88" s="181" t="s">
        <v>28</v>
      </c>
      <c r="AM88" s="251" t="s">
        <v>28</v>
      </c>
      <c r="AN88" s="181" t="s">
        <v>28</v>
      </c>
      <c r="AO88" s="183" t="s">
        <v>28</v>
      </c>
      <c r="AP88" s="183" t="s">
        <v>28</v>
      </c>
      <c r="AQ88" s="183" t="s">
        <v>28</v>
      </c>
      <c r="AR88" s="535" t="str">
        <f t="shared" si="18"/>
        <v>□</v>
      </c>
      <c r="AS88" s="181" t="s">
        <v>28</v>
      </c>
      <c r="AT88" s="183" t="s">
        <v>28</v>
      </c>
      <c r="AU88" s="446" t="s">
        <v>28</v>
      </c>
      <c r="AV88" s="452" t="s">
        <v>28</v>
      </c>
      <c r="AW88" s="251" t="s">
        <v>28</v>
      </c>
      <c r="AX88" s="251" t="s">
        <v>28</v>
      </c>
      <c r="AY88" s="446" t="s">
        <v>28</v>
      </c>
      <c r="AZ88" s="437"/>
      <c r="BA88" s="976" t="str">
        <f>IF($F$11="","",IF($AZ88="","",HLOOKUP($F$11,別紙mast!$D$4:$K$7,3,FALSE)))</f>
        <v/>
      </c>
      <c r="BB88" s="977"/>
      <c r="BC88" s="537" t="str">
        <f t="shared" si="10"/>
        <v/>
      </c>
      <c r="BD88" s="538" t="str">
        <f>IF($F$11="","",IF($AZ88="","",HLOOKUP($F$11,別紙mast!$D$9:$K$11,3,FALSE)))</f>
        <v/>
      </c>
      <c r="BE88" s="537" t="str">
        <f t="shared" si="11"/>
        <v/>
      </c>
      <c r="BF88" s="413"/>
      <c r="BG88" s="978" t="str">
        <f>IF($F$11="","",IF($BF88="","",HLOOKUP($F$11,別紙mast!$D$4:$K$7,4,FALSE)))</f>
        <v/>
      </c>
      <c r="BH88" s="979"/>
      <c r="BI88" s="454" t="str">
        <f t="shared" si="0"/>
        <v/>
      </c>
      <c r="BJ88" s="621"/>
      <c r="BK88" s="463"/>
      <c r="BL88" s="463"/>
      <c r="BM88" s="601"/>
      <c r="BN88" s="462"/>
      <c r="BO88" s="463"/>
      <c r="BP88" s="463"/>
      <c r="BQ88" s="611"/>
      <c r="BR88" s="606"/>
      <c r="BS88" s="464"/>
      <c r="BT88" s="614"/>
      <c r="BU88" s="461"/>
      <c r="BV88" s="568"/>
      <c r="BW88" s="404"/>
      <c r="BX88" s="402"/>
      <c r="BY88" s="570" t="str">
        <f t="shared" si="1"/>
        <v/>
      </c>
      <c r="BZ88" s="565" t="str">
        <f t="shared" si="2"/>
        <v/>
      </c>
      <c r="CA88" s="565" t="str">
        <f t="shared" si="3"/>
        <v/>
      </c>
      <c r="CB88" s="565" t="str">
        <f t="shared" si="12"/>
        <v/>
      </c>
      <c r="CC88" s="577" t="str">
        <f t="shared" si="13"/>
        <v/>
      </c>
      <c r="CD88" s="577" t="str">
        <f t="shared" si="4"/>
        <v/>
      </c>
      <c r="CE88" s="577" t="str">
        <f t="shared" si="5"/>
        <v/>
      </c>
      <c r="CF88" s="577" t="str">
        <f t="shared" si="6"/>
        <v/>
      </c>
      <c r="CG88" s="591" t="str">
        <f t="shared" si="7"/>
        <v/>
      </c>
      <c r="CH88" s="591" t="str">
        <f t="shared" si="8"/>
        <v/>
      </c>
      <c r="CI88" s="591" t="str">
        <f t="shared" si="19"/>
        <v/>
      </c>
      <c r="CJ88" s="565" t="str">
        <f t="shared" si="9"/>
        <v/>
      </c>
      <c r="CK88" s="565" t="str">
        <f t="shared" si="14"/>
        <v/>
      </c>
      <c r="CL88" s="577" t="str">
        <f t="shared" si="15"/>
        <v/>
      </c>
      <c r="CM88" s="577" t="str">
        <f t="shared" si="16"/>
        <v/>
      </c>
      <c r="CN88" s="592" t="str">
        <f t="shared" si="17"/>
        <v/>
      </c>
      <c r="CO88" s="402"/>
      <c r="CP88" s="402"/>
      <c r="CQ88" s="402"/>
      <c r="CR88" s="402"/>
      <c r="CS88" s="402"/>
      <c r="CT88" s="402"/>
      <c r="CU88" s="412"/>
      <c r="CV88" s="402"/>
      <c r="CW88" s="402"/>
      <c r="CX88" s="402"/>
      <c r="CY88" s="402"/>
      <c r="CZ88" s="402"/>
      <c r="DA88" s="402"/>
      <c r="DB88" s="412"/>
    </row>
    <row r="89" spans="2:106" ht="15.95" customHeight="1" x14ac:dyDescent="0.15">
      <c r="B89" s="468">
        <v>59</v>
      </c>
      <c r="C89" s="994"/>
      <c r="D89" s="995"/>
      <c r="E89" s="995"/>
      <c r="F89" s="996"/>
      <c r="G89" s="997"/>
      <c r="H89" s="997"/>
      <c r="I89" s="998"/>
      <c r="J89" s="999"/>
      <c r="K89" s="1004"/>
      <c r="L89" s="1004"/>
      <c r="M89" s="1004"/>
      <c r="N89" s="1004"/>
      <c r="O89" s="1004"/>
      <c r="P89" s="181" t="s">
        <v>28</v>
      </c>
      <c r="Q89" s="434" t="s">
        <v>28</v>
      </c>
      <c r="R89" s="434" t="s">
        <v>28</v>
      </c>
      <c r="S89" s="251" t="s">
        <v>28</v>
      </c>
      <c r="T89" s="1005"/>
      <c r="U89" s="1006"/>
      <c r="V89" s="1007"/>
      <c r="W89" s="181" t="s">
        <v>28</v>
      </c>
      <c r="X89" s="434" t="s">
        <v>28</v>
      </c>
      <c r="Y89" s="434" t="s">
        <v>28</v>
      </c>
      <c r="Z89" s="251" t="s">
        <v>28</v>
      </c>
      <c r="AA89" s="1005"/>
      <c r="AB89" s="1006"/>
      <c r="AC89" s="1006"/>
      <c r="AD89" s="181" t="s">
        <v>28</v>
      </c>
      <c r="AE89" s="183" t="s">
        <v>28</v>
      </c>
      <c r="AF89" s="183" t="s">
        <v>28</v>
      </c>
      <c r="AG89" s="183" t="s">
        <v>28</v>
      </c>
      <c r="AH89" s="251" t="s">
        <v>28</v>
      </c>
      <c r="AI89" s="484"/>
      <c r="AJ89" s="251" t="s">
        <v>28</v>
      </c>
      <c r="AK89" s="486"/>
      <c r="AL89" s="181" t="s">
        <v>28</v>
      </c>
      <c r="AM89" s="251" t="s">
        <v>28</v>
      </c>
      <c r="AN89" s="181" t="s">
        <v>28</v>
      </c>
      <c r="AO89" s="183" t="s">
        <v>28</v>
      </c>
      <c r="AP89" s="183" t="s">
        <v>28</v>
      </c>
      <c r="AQ89" s="183" t="s">
        <v>28</v>
      </c>
      <c r="AR89" s="535" t="str">
        <f t="shared" si="18"/>
        <v>□</v>
      </c>
      <c r="AS89" s="181" t="s">
        <v>28</v>
      </c>
      <c r="AT89" s="183" t="s">
        <v>28</v>
      </c>
      <c r="AU89" s="446" t="s">
        <v>28</v>
      </c>
      <c r="AV89" s="452" t="s">
        <v>28</v>
      </c>
      <c r="AW89" s="251" t="s">
        <v>28</v>
      </c>
      <c r="AX89" s="251" t="s">
        <v>28</v>
      </c>
      <c r="AY89" s="446" t="s">
        <v>28</v>
      </c>
      <c r="AZ89" s="437"/>
      <c r="BA89" s="976" t="str">
        <f>IF($F$11="","",IF($AZ89="","",HLOOKUP($F$11,別紙mast!$D$4:$K$7,3,FALSE)))</f>
        <v/>
      </c>
      <c r="BB89" s="977"/>
      <c r="BC89" s="537" t="str">
        <f t="shared" si="10"/>
        <v/>
      </c>
      <c r="BD89" s="538" t="str">
        <f>IF($F$11="","",IF($AZ89="","",HLOOKUP($F$11,別紙mast!$D$9:$K$11,3,FALSE)))</f>
        <v/>
      </c>
      <c r="BE89" s="537" t="str">
        <f t="shared" si="11"/>
        <v/>
      </c>
      <c r="BF89" s="413"/>
      <c r="BG89" s="978" t="str">
        <f>IF($F$11="","",IF($BF89="","",HLOOKUP($F$11,別紙mast!$D$4:$K$7,4,FALSE)))</f>
        <v/>
      </c>
      <c r="BH89" s="979"/>
      <c r="BI89" s="454" t="str">
        <f t="shared" si="0"/>
        <v/>
      </c>
      <c r="BJ89" s="621"/>
      <c r="BK89" s="463"/>
      <c r="BL89" s="463"/>
      <c r="BM89" s="601"/>
      <c r="BN89" s="462"/>
      <c r="BO89" s="463"/>
      <c r="BP89" s="463"/>
      <c r="BQ89" s="611"/>
      <c r="BR89" s="606"/>
      <c r="BS89" s="464"/>
      <c r="BT89" s="614"/>
      <c r="BU89" s="461"/>
      <c r="BV89" s="568"/>
      <c r="BW89" s="404"/>
      <c r="BX89" s="402"/>
      <c r="BY89" s="570" t="str">
        <f t="shared" si="1"/>
        <v/>
      </c>
      <c r="BZ89" s="565" t="str">
        <f t="shared" si="2"/>
        <v/>
      </c>
      <c r="CA89" s="565" t="str">
        <f t="shared" si="3"/>
        <v/>
      </c>
      <c r="CB89" s="565" t="str">
        <f t="shared" si="12"/>
        <v/>
      </c>
      <c r="CC89" s="577" t="str">
        <f t="shared" si="13"/>
        <v/>
      </c>
      <c r="CD89" s="577" t="str">
        <f t="shared" si="4"/>
        <v/>
      </c>
      <c r="CE89" s="577" t="str">
        <f t="shared" si="5"/>
        <v/>
      </c>
      <c r="CF89" s="577" t="str">
        <f t="shared" si="6"/>
        <v/>
      </c>
      <c r="CG89" s="591" t="str">
        <f t="shared" si="7"/>
        <v/>
      </c>
      <c r="CH89" s="591" t="str">
        <f t="shared" si="8"/>
        <v/>
      </c>
      <c r="CI89" s="591" t="str">
        <f t="shared" si="19"/>
        <v/>
      </c>
      <c r="CJ89" s="565" t="str">
        <f t="shared" si="9"/>
        <v/>
      </c>
      <c r="CK89" s="565" t="str">
        <f t="shared" si="14"/>
        <v/>
      </c>
      <c r="CL89" s="577" t="str">
        <f t="shared" si="15"/>
        <v/>
      </c>
      <c r="CM89" s="577" t="str">
        <f t="shared" si="16"/>
        <v/>
      </c>
      <c r="CN89" s="592" t="str">
        <f t="shared" si="17"/>
        <v/>
      </c>
      <c r="CO89" s="402"/>
      <c r="CP89" s="402"/>
      <c r="CQ89" s="402"/>
      <c r="CR89" s="402"/>
      <c r="CS89" s="402"/>
      <c r="CT89" s="402"/>
      <c r="CU89" s="412"/>
      <c r="CV89" s="402"/>
      <c r="CW89" s="402"/>
      <c r="CX89" s="402"/>
      <c r="CY89" s="402"/>
      <c r="CZ89" s="402"/>
      <c r="DA89" s="402"/>
      <c r="DB89" s="412"/>
    </row>
    <row r="90" spans="2:106" ht="15.95" customHeight="1" x14ac:dyDescent="0.15">
      <c r="B90" s="468">
        <v>60</v>
      </c>
      <c r="C90" s="994"/>
      <c r="D90" s="995"/>
      <c r="E90" s="995"/>
      <c r="F90" s="996"/>
      <c r="G90" s="997"/>
      <c r="H90" s="997"/>
      <c r="I90" s="998"/>
      <c r="J90" s="999"/>
      <c r="K90" s="1004"/>
      <c r="L90" s="1004"/>
      <c r="M90" s="1004"/>
      <c r="N90" s="1004"/>
      <c r="O90" s="1004"/>
      <c r="P90" s="181" t="s">
        <v>28</v>
      </c>
      <c r="Q90" s="434" t="s">
        <v>28</v>
      </c>
      <c r="R90" s="434" t="s">
        <v>28</v>
      </c>
      <c r="S90" s="251" t="s">
        <v>28</v>
      </c>
      <c r="T90" s="1005"/>
      <c r="U90" s="1006"/>
      <c r="V90" s="1007"/>
      <c r="W90" s="181" t="s">
        <v>28</v>
      </c>
      <c r="X90" s="434" t="s">
        <v>28</v>
      </c>
      <c r="Y90" s="434" t="s">
        <v>28</v>
      </c>
      <c r="Z90" s="251" t="s">
        <v>28</v>
      </c>
      <c r="AA90" s="1005"/>
      <c r="AB90" s="1006"/>
      <c r="AC90" s="1006"/>
      <c r="AD90" s="181" t="s">
        <v>28</v>
      </c>
      <c r="AE90" s="183" t="s">
        <v>28</v>
      </c>
      <c r="AF90" s="183" t="s">
        <v>28</v>
      </c>
      <c r="AG90" s="183" t="s">
        <v>28</v>
      </c>
      <c r="AH90" s="251" t="s">
        <v>28</v>
      </c>
      <c r="AI90" s="484"/>
      <c r="AJ90" s="251" t="s">
        <v>28</v>
      </c>
      <c r="AK90" s="486"/>
      <c r="AL90" s="181" t="s">
        <v>28</v>
      </c>
      <c r="AM90" s="251" t="s">
        <v>28</v>
      </c>
      <c r="AN90" s="181" t="s">
        <v>28</v>
      </c>
      <c r="AO90" s="183" t="s">
        <v>28</v>
      </c>
      <c r="AP90" s="183" t="s">
        <v>28</v>
      </c>
      <c r="AQ90" s="183" t="s">
        <v>28</v>
      </c>
      <c r="AR90" s="535" t="str">
        <f t="shared" si="18"/>
        <v>□</v>
      </c>
      <c r="AS90" s="181" t="s">
        <v>28</v>
      </c>
      <c r="AT90" s="183" t="s">
        <v>28</v>
      </c>
      <c r="AU90" s="446" t="s">
        <v>28</v>
      </c>
      <c r="AV90" s="452" t="s">
        <v>28</v>
      </c>
      <c r="AW90" s="251" t="s">
        <v>28</v>
      </c>
      <c r="AX90" s="251" t="s">
        <v>28</v>
      </c>
      <c r="AY90" s="446" t="s">
        <v>28</v>
      </c>
      <c r="AZ90" s="437"/>
      <c r="BA90" s="976" t="str">
        <f>IF($F$11="","",IF($AZ90="","",HLOOKUP($F$11,別紙mast!$D$4:$K$7,3,FALSE)))</f>
        <v/>
      </c>
      <c r="BB90" s="977"/>
      <c r="BC90" s="537" t="str">
        <f t="shared" si="10"/>
        <v/>
      </c>
      <c r="BD90" s="538" t="str">
        <f>IF($F$11="","",IF($AZ90="","",HLOOKUP($F$11,別紙mast!$D$9:$K$11,3,FALSE)))</f>
        <v/>
      </c>
      <c r="BE90" s="537" t="str">
        <f t="shared" si="11"/>
        <v/>
      </c>
      <c r="BF90" s="413"/>
      <c r="BG90" s="978" t="str">
        <f>IF($F$11="","",IF($BF90="","",HLOOKUP($F$11,別紙mast!$D$4:$K$7,4,FALSE)))</f>
        <v/>
      </c>
      <c r="BH90" s="979"/>
      <c r="BI90" s="454" t="str">
        <f t="shared" si="0"/>
        <v/>
      </c>
      <c r="BJ90" s="621"/>
      <c r="BK90" s="463"/>
      <c r="BL90" s="463"/>
      <c r="BM90" s="601"/>
      <c r="BN90" s="462"/>
      <c r="BO90" s="463"/>
      <c r="BP90" s="463"/>
      <c r="BQ90" s="611"/>
      <c r="BR90" s="606"/>
      <c r="BS90" s="464"/>
      <c r="BT90" s="614"/>
      <c r="BU90" s="461"/>
      <c r="BV90" s="568"/>
      <c r="BW90" s="404"/>
      <c r="BX90" s="402"/>
      <c r="BY90" s="570" t="str">
        <f t="shared" si="1"/>
        <v/>
      </c>
      <c r="BZ90" s="565" t="str">
        <f t="shared" si="2"/>
        <v/>
      </c>
      <c r="CA90" s="565" t="str">
        <f t="shared" si="3"/>
        <v/>
      </c>
      <c r="CB90" s="565" t="str">
        <f t="shared" si="12"/>
        <v/>
      </c>
      <c r="CC90" s="577" t="str">
        <f t="shared" si="13"/>
        <v/>
      </c>
      <c r="CD90" s="577" t="str">
        <f t="shared" si="4"/>
        <v/>
      </c>
      <c r="CE90" s="577" t="str">
        <f t="shared" si="5"/>
        <v/>
      </c>
      <c r="CF90" s="577" t="str">
        <f t="shared" si="6"/>
        <v/>
      </c>
      <c r="CG90" s="591" t="str">
        <f t="shared" si="7"/>
        <v/>
      </c>
      <c r="CH90" s="591" t="str">
        <f t="shared" si="8"/>
        <v/>
      </c>
      <c r="CI90" s="591" t="str">
        <f t="shared" si="19"/>
        <v/>
      </c>
      <c r="CJ90" s="565" t="str">
        <f t="shared" si="9"/>
        <v/>
      </c>
      <c r="CK90" s="565" t="str">
        <f t="shared" si="14"/>
        <v/>
      </c>
      <c r="CL90" s="577" t="str">
        <f t="shared" si="15"/>
        <v/>
      </c>
      <c r="CM90" s="577" t="str">
        <f t="shared" si="16"/>
        <v/>
      </c>
      <c r="CN90" s="592" t="str">
        <f t="shared" si="17"/>
        <v/>
      </c>
      <c r="CO90" s="402"/>
      <c r="CP90" s="402"/>
      <c r="CQ90" s="402"/>
      <c r="CR90" s="402"/>
      <c r="CS90" s="402"/>
      <c r="CT90" s="402"/>
      <c r="CU90" s="412"/>
      <c r="CV90" s="402"/>
      <c r="CW90" s="402"/>
      <c r="CX90" s="402"/>
      <c r="CY90" s="402"/>
      <c r="CZ90" s="402"/>
      <c r="DA90" s="402"/>
      <c r="DB90" s="412"/>
    </row>
    <row r="91" spans="2:106" ht="15.95" customHeight="1" x14ac:dyDescent="0.15">
      <c r="B91" s="468">
        <v>61</v>
      </c>
      <c r="C91" s="994"/>
      <c r="D91" s="995"/>
      <c r="E91" s="995"/>
      <c r="F91" s="996"/>
      <c r="G91" s="997"/>
      <c r="H91" s="997"/>
      <c r="I91" s="998"/>
      <c r="J91" s="999"/>
      <c r="K91" s="1004"/>
      <c r="L91" s="1004"/>
      <c r="M91" s="1004"/>
      <c r="N91" s="1004"/>
      <c r="O91" s="1004"/>
      <c r="P91" s="181" t="s">
        <v>28</v>
      </c>
      <c r="Q91" s="434" t="s">
        <v>28</v>
      </c>
      <c r="R91" s="434" t="s">
        <v>28</v>
      </c>
      <c r="S91" s="251" t="s">
        <v>28</v>
      </c>
      <c r="T91" s="1005"/>
      <c r="U91" s="1006"/>
      <c r="V91" s="1007"/>
      <c r="W91" s="181" t="s">
        <v>28</v>
      </c>
      <c r="X91" s="434" t="s">
        <v>28</v>
      </c>
      <c r="Y91" s="434" t="s">
        <v>28</v>
      </c>
      <c r="Z91" s="251" t="s">
        <v>28</v>
      </c>
      <c r="AA91" s="1005"/>
      <c r="AB91" s="1006"/>
      <c r="AC91" s="1006"/>
      <c r="AD91" s="181" t="s">
        <v>28</v>
      </c>
      <c r="AE91" s="183" t="s">
        <v>28</v>
      </c>
      <c r="AF91" s="183" t="s">
        <v>28</v>
      </c>
      <c r="AG91" s="183" t="s">
        <v>28</v>
      </c>
      <c r="AH91" s="251" t="s">
        <v>28</v>
      </c>
      <c r="AI91" s="484"/>
      <c r="AJ91" s="251" t="s">
        <v>28</v>
      </c>
      <c r="AK91" s="486"/>
      <c r="AL91" s="181" t="s">
        <v>28</v>
      </c>
      <c r="AM91" s="251" t="s">
        <v>28</v>
      </c>
      <c r="AN91" s="181" t="s">
        <v>28</v>
      </c>
      <c r="AO91" s="183" t="s">
        <v>28</v>
      </c>
      <c r="AP91" s="183" t="s">
        <v>28</v>
      </c>
      <c r="AQ91" s="183" t="s">
        <v>28</v>
      </c>
      <c r="AR91" s="535" t="str">
        <f t="shared" si="18"/>
        <v>□</v>
      </c>
      <c r="AS91" s="182" t="s">
        <v>28</v>
      </c>
      <c r="AT91" s="183" t="s">
        <v>28</v>
      </c>
      <c r="AU91" s="446" t="s">
        <v>28</v>
      </c>
      <c r="AV91" s="452" t="s">
        <v>28</v>
      </c>
      <c r="AW91" s="251" t="s">
        <v>28</v>
      </c>
      <c r="AX91" s="251" t="s">
        <v>28</v>
      </c>
      <c r="AY91" s="446" t="s">
        <v>28</v>
      </c>
      <c r="AZ91" s="437"/>
      <c r="BA91" s="976" t="str">
        <f>IF($F$11="","",IF($AZ91="","",HLOOKUP($F$11,別紙mast!$D$4:$K$7,3,FALSE)))</f>
        <v/>
      </c>
      <c r="BB91" s="977"/>
      <c r="BC91" s="537" t="str">
        <f t="shared" si="10"/>
        <v/>
      </c>
      <c r="BD91" s="538" t="str">
        <f>IF($F$11="","",IF($AZ91="","",HLOOKUP($F$11,別紙mast!$D$9:$K$11,3,FALSE)))</f>
        <v/>
      </c>
      <c r="BE91" s="537" t="str">
        <f t="shared" si="11"/>
        <v/>
      </c>
      <c r="BF91" s="413"/>
      <c r="BG91" s="978" t="str">
        <f>IF($F$11="","",IF($BF91="","",HLOOKUP($F$11,別紙mast!$D$4:$K$7,4,FALSE)))</f>
        <v/>
      </c>
      <c r="BH91" s="979"/>
      <c r="BI91" s="454" t="str">
        <f t="shared" si="0"/>
        <v/>
      </c>
      <c r="BJ91" s="621"/>
      <c r="BK91" s="463"/>
      <c r="BL91" s="463"/>
      <c r="BM91" s="601"/>
      <c r="BN91" s="462"/>
      <c r="BO91" s="463"/>
      <c r="BP91" s="463"/>
      <c r="BQ91" s="611"/>
      <c r="BR91" s="606"/>
      <c r="BS91" s="464"/>
      <c r="BT91" s="614"/>
      <c r="BU91" s="461"/>
      <c r="BV91" s="568"/>
      <c r="BW91" s="404"/>
      <c r="BX91" s="402"/>
      <c r="BY91" s="570" t="str">
        <f t="shared" si="1"/>
        <v/>
      </c>
      <c r="BZ91" s="565" t="str">
        <f t="shared" si="2"/>
        <v/>
      </c>
      <c r="CA91" s="565" t="str">
        <f t="shared" si="3"/>
        <v/>
      </c>
      <c r="CB91" s="565" t="str">
        <f t="shared" si="12"/>
        <v/>
      </c>
      <c r="CC91" s="577" t="str">
        <f t="shared" si="13"/>
        <v/>
      </c>
      <c r="CD91" s="577" t="str">
        <f t="shared" si="4"/>
        <v/>
      </c>
      <c r="CE91" s="577" t="str">
        <f t="shared" si="5"/>
        <v/>
      </c>
      <c r="CF91" s="577" t="str">
        <f t="shared" si="6"/>
        <v/>
      </c>
      <c r="CG91" s="591" t="str">
        <f t="shared" si="7"/>
        <v/>
      </c>
      <c r="CH91" s="591" t="str">
        <f t="shared" si="8"/>
        <v/>
      </c>
      <c r="CI91" s="591" t="str">
        <f t="shared" si="19"/>
        <v/>
      </c>
      <c r="CJ91" s="565" t="str">
        <f t="shared" si="9"/>
        <v/>
      </c>
      <c r="CK91" s="565" t="str">
        <f t="shared" si="14"/>
        <v/>
      </c>
      <c r="CL91" s="577" t="str">
        <f t="shared" si="15"/>
        <v/>
      </c>
      <c r="CM91" s="577" t="str">
        <f t="shared" si="16"/>
        <v/>
      </c>
      <c r="CN91" s="592" t="str">
        <f t="shared" si="17"/>
        <v/>
      </c>
      <c r="CO91" s="402"/>
      <c r="CP91" s="402"/>
      <c r="CQ91" s="402"/>
      <c r="CR91" s="402"/>
      <c r="CS91" s="402"/>
      <c r="CT91" s="402"/>
      <c r="CU91" s="412"/>
      <c r="CV91" s="402"/>
      <c r="CW91" s="402"/>
      <c r="CX91" s="402"/>
      <c r="CY91" s="402"/>
      <c r="CZ91" s="402"/>
      <c r="DA91" s="402"/>
      <c r="DB91" s="412"/>
    </row>
    <row r="92" spans="2:106" ht="15.95" customHeight="1" x14ac:dyDescent="0.15">
      <c r="B92" s="468">
        <v>62</v>
      </c>
      <c r="C92" s="994"/>
      <c r="D92" s="995"/>
      <c r="E92" s="995"/>
      <c r="F92" s="996"/>
      <c r="G92" s="997"/>
      <c r="H92" s="997"/>
      <c r="I92" s="998"/>
      <c r="J92" s="999"/>
      <c r="K92" s="1004"/>
      <c r="L92" s="1004"/>
      <c r="M92" s="1004"/>
      <c r="N92" s="1004"/>
      <c r="O92" s="1004"/>
      <c r="P92" s="181" t="s">
        <v>28</v>
      </c>
      <c r="Q92" s="434" t="s">
        <v>28</v>
      </c>
      <c r="R92" s="434" t="s">
        <v>28</v>
      </c>
      <c r="S92" s="251" t="s">
        <v>28</v>
      </c>
      <c r="T92" s="1005"/>
      <c r="U92" s="1006"/>
      <c r="V92" s="1007"/>
      <c r="W92" s="181" t="s">
        <v>28</v>
      </c>
      <c r="X92" s="434" t="s">
        <v>28</v>
      </c>
      <c r="Y92" s="434" t="s">
        <v>28</v>
      </c>
      <c r="Z92" s="251" t="s">
        <v>28</v>
      </c>
      <c r="AA92" s="1005"/>
      <c r="AB92" s="1006"/>
      <c r="AC92" s="1006"/>
      <c r="AD92" s="181" t="s">
        <v>28</v>
      </c>
      <c r="AE92" s="183" t="s">
        <v>28</v>
      </c>
      <c r="AF92" s="183" t="s">
        <v>28</v>
      </c>
      <c r="AG92" s="183" t="s">
        <v>28</v>
      </c>
      <c r="AH92" s="251" t="s">
        <v>28</v>
      </c>
      <c r="AI92" s="484"/>
      <c r="AJ92" s="251" t="s">
        <v>28</v>
      </c>
      <c r="AK92" s="486"/>
      <c r="AL92" s="181" t="s">
        <v>28</v>
      </c>
      <c r="AM92" s="251" t="s">
        <v>28</v>
      </c>
      <c r="AN92" s="181" t="s">
        <v>28</v>
      </c>
      <c r="AO92" s="183" t="s">
        <v>28</v>
      </c>
      <c r="AP92" s="183" t="s">
        <v>28</v>
      </c>
      <c r="AQ92" s="183" t="s">
        <v>28</v>
      </c>
      <c r="AR92" s="535" t="str">
        <f t="shared" si="18"/>
        <v>□</v>
      </c>
      <c r="AS92" s="181" t="s">
        <v>28</v>
      </c>
      <c r="AT92" s="183" t="s">
        <v>28</v>
      </c>
      <c r="AU92" s="446" t="s">
        <v>28</v>
      </c>
      <c r="AV92" s="452" t="s">
        <v>28</v>
      </c>
      <c r="AW92" s="251" t="s">
        <v>28</v>
      </c>
      <c r="AX92" s="251" t="s">
        <v>28</v>
      </c>
      <c r="AY92" s="446" t="s">
        <v>28</v>
      </c>
      <c r="AZ92" s="437"/>
      <c r="BA92" s="976" t="str">
        <f>IF($F$11="","",IF($AZ92="","",HLOOKUP($F$11,別紙mast!$D$4:$K$7,3,FALSE)))</f>
        <v/>
      </c>
      <c r="BB92" s="977"/>
      <c r="BC92" s="537" t="str">
        <f t="shared" si="10"/>
        <v/>
      </c>
      <c r="BD92" s="538" t="str">
        <f>IF($F$11="","",IF($AZ92="","",HLOOKUP($F$11,別紙mast!$D$9:$K$11,3,FALSE)))</f>
        <v/>
      </c>
      <c r="BE92" s="537" t="str">
        <f t="shared" si="11"/>
        <v/>
      </c>
      <c r="BF92" s="413"/>
      <c r="BG92" s="978" t="str">
        <f>IF($F$11="","",IF($BF92="","",HLOOKUP($F$11,別紙mast!$D$4:$K$7,4,FALSE)))</f>
        <v/>
      </c>
      <c r="BH92" s="979"/>
      <c r="BI92" s="454" t="str">
        <f t="shared" si="0"/>
        <v/>
      </c>
      <c r="BJ92" s="621"/>
      <c r="BK92" s="463"/>
      <c r="BL92" s="463"/>
      <c r="BM92" s="601"/>
      <c r="BN92" s="462"/>
      <c r="BO92" s="463"/>
      <c r="BP92" s="463"/>
      <c r="BQ92" s="611"/>
      <c r="BR92" s="606"/>
      <c r="BS92" s="464"/>
      <c r="BT92" s="614"/>
      <c r="BU92" s="461"/>
      <c r="BV92" s="568"/>
      <c r="BW92" s="404"/>
      <c r="BX92" s="402"/>
      <c r="BY92" s="570" t="str">
        <f t="shared" si="1"/>
        <v/>
      </c>
      <c r="BZ92" s="565" t="str">
        <f t="shared" si="2"/>
        <v/>
      </c>
      <c r="CA92" s="565" t="str">
        <f t="shared" si="3"/>
        <v/>
      </c>
      <c r="CB92" s="565" t="str">
        <f t="shared" si="12"/>
        <v/>
      </c>
      <c r="CC92" s="577" t="str">
        <f t="shared" si="13"/>
        <v/>
      </c>
      <c r="CD92" s="577" t="str">
        <f t="shared" si="4"/>
        <v/>
      </c>
      <c r="CE92" s="577" t="str">
        <f t="shared" si="5"/>
        <v/>
      </c>
      <c r="CF92" s="577" t="str">
        <f t="shared" si="6"/>
        <v/>
      </c>
      <c r="CG92" s="591" t="str">
        <f t="shared" si="7"/>
        <v/>
      </c>
      <c r="CH92" s="591" t="str">
        <f t="shared" si="8"/>
        <v/>
      </c>
      <c r="CI92" s="591" t="str">
        <f t="shared" si="19"/>
        <v/>
      </c>
      <c r="CJ92" s="565" t="str">
        <f t="shared" si="9"/>
        <v/>
      </c>
      <c r="CK92" s="565" t="str">
        <f t="shared" si="14"/>
        <v/>
      </c>
      <c r="CL92" s="577" t="str">
        <f t="shared" si="15"/>
        <v/>
      </c>
      <c r="CM92" s="577" t="str">
        <f t="shared" si="16"/>
        <v/>
      </c>
      <c r="CN92" s="592" t="str">
        <f t="shared" si="17"/>
        <v/>
      </c>
      <c r="CO92" s="402"/>
      <c r="CP92" s="402"/>
      <c r="CQ92" s="402"/>
      <c r="CR92" s="402"/>
      <c r="CS92" s="402"/>
      <c r="CT92" s="402"/>
      <c r="CU92" s="412"/>
      <c r="CV92" s="402"/>
      <c r="CW92" s="402"/>
      <c r="CX92" s="402"/>
      <c r="CY92" s="402"/>
      <c r="CZ92" s="402"/>
      <c r="DA92" s="402"/>
      <c r="DB92" s="412"/>
    </row>
    <row r="93" spans="2:106" ht="15.95" customHeight="1" x14ac:dyDescent="0.15">
      <c r="B93" s="468">
        <v>63</v>
      </c>
      <c r="C93" s="994"/>
      <c r="D93" s="995"/>
      <c r="E93" s="995"/>
      <c r="F93" s="996"/>
      <c r="G93" s="997"/>
      <c r="H93" s="997"/>
      <c r="I93" s="998"/>
      <c r="J93" s="999"/>
      <c r="K93" s="1004"/>
      <c r="L93" s="1004"/>
      <c r="M93" s="1004"/>
      <c r="N93" s="1004"/>
      <c r="O93" s="1004"/>
      <c r="P93" s="181" t="s">
        <v>28</v>
      </c>
      <c r="Q93" s="434" t="s">
        <v>28</v>
      </c>
      <c r="R93" s="434" t="s">
        <v>28</v>
      </c>
      <c r="S93" s="251" t="s">
        <v>28</v>
      </c>
      <c r="T93" s="1005"/>
      <c r="U93" s="1006"/>
      <c r="V93" s="1007"/>
      <c r="W93" s="181" t="s">
        <v>28</v>
      </c>
      <c r="X93" s="434" t="s">
        <v>28</v>
      </c>
      <c r="Y93" s="434" t="s">
        <v>28</v>
      </c>
      <c r="Z93" s="251" t="s">
        <v>28</v>
      </c>
      <c r="AA93" s="1005"/>
      <c r="AB93" s="1006"/>
      <c r="AC93" s="1006"/>
      <c r="AD93" s="181" t="s">
        <v>28</v>
      </c>
      <c r="AE93" s="183" t="s">
        <v>28</v>
      </c>
      <c r="AF93" s="183" t="s">
        <v>28</v>
      </c>
      <c r="AG93" s="183" t="s">
        <v>28</v>
      </c>
      <c r="AH93" s="251" t="s">
        <v>28</v>
      </c>
      <c r="AI93" s="484"/>
      <c r="AJ93" s="251" t="s">
        <v>28</v>
      </c>
      <c r="AK93" s="486"/>
      <c r="AL93" s="181" t="s">
        <v>28</v>
      </c>
      <c r="AM93" s="251" t="s">
        <v>28</v>
      </c>
      <c r="AN93" s="181" t="s">
        <v>28</v>
      </c>
      <c r="AO93" s="183" t="s">
        <v>28</v>
      </c>
      <c r="AP93" s="183" t="s">
        <v>28</v>
      </c>
      <c r="AQ93" s="183" t="s">
        <v>28</v>
      </c>
      <c r="AR93" s="535" t="str">
        <f t="shared" si="18"/>
        <v>□</v>
      </c>
      <c r="AS93" s="181" t="s">
        <v>28</v>
      </c>
      <c r="AT93" s="183" t="s">
        <v>28</v>
      </c>
      <c r="AU93" s="446" t="s">
        <v>28</v>
      </c>
      <c r="AV93" s="452" t="s">
        <v>28</v>
      </c>
      <c r="AW93" s="251" t="s">
        <v>28</v>
      </c>
      <c r="AX93" s="251" t="s">
        <v>28</v>
      </c>
      <c r="AY93" s="446" t="s">
        <v>28</v>
      </c>
      <c r="AZ93" s="437"/>
      <c r="BA93" s="976" t="str">
        <f>IF($F$11="","",IF($AZ93="","",HLOOKUP($F$11,別紙mast!$D$4:$K$7,3,FALSE)))</f>
        <v/>
      </c>
      <c r="BB93" s="977"/>
      <c r="BC93" s="537" t="str">
        <f t="shared" si="10"/>
        <v/>
      </c>
      <c r="BD93" s="538" t="str">
        <f>IF($F$11="","",IF($AZ93="","",HLOOKUP($F$11,別紙mast!$D$9:$K$11,3,FALSE)))</f>
        <v/>
      </c>
      <c r="BE93" s="537" t="str">
        <f t="shared" si="11"/>
        <v/>
      </c>
      <c r="BF93" s="413"/>
      <c r="BG93" s="978" t="str">
        <f>IF($F$11="","",IF($BF93="","",HLOOKUP($F$11,別紙mast!$D$4:$K$7,4,FALSE)))</f>
        <v/>
      </c>
      <c r="BH93" s="979"/>
      <c r="BI93" s="454" t="str">
        <f t="shared" si="0"/>
        <v/>
      </c>
      <c r="BJ93" s="621"/>
      <c r="BK93" s="463"/>
      <c r="BL93" s="463"/>
      <c r="BM93" s="601"/>
      <c r="BN93" s="462"/>
      <c r="BO93" s="463"/>
      <c r="BP93" s="463"/>
      <c r="BQ93" s="611"/>
      <c r="BR93" s="606"/>
      <c r="BS93" s="464"/>
      <c r="BT93" s="614"/>
      <c r="BU93" s="461"/>
      <c r="BV93" s="568"/>
      <c r="BW93" s="404"/>
      <c r="BX93" s="402"/>
      <c r="BY93" s="570" t="str">
        <f t="shared" si="1"/>
        <v/>
      </c>
      <c r="BZ93" s="565" t="str">
        <f t="shared" si="2"/>
        <v/>
      </c>
      <c r="CA93" s="565" t="str">
        <f t="shared" si="3"/>
        <v/>
      </c>
      <c r="CB93" s="565" t="str">
        <f t="shared" si="12"/>
        <v/>
      </c>
      <c r="CC93" s="577" t="str">
        <f t="shared" si="13"/>
        <v/>
      </c>
      <c r="CD93" s="577" t="str">
        <f t="shared" si="4"/>
        <v/>
      </c>
      <c r="CE93" s="577" t="str">
        <f t="shared" si="5"/>
        <v/>
      </c>
      <c r="CF93" s="577" t="str">
        <f t="shared" si="6"/>
        <v/>
      </c>
      <c r="CG93" s="591" t="str">
        <f t="shared" si="7"/>
        <v/>
      </c>
      <c r="CH93" s="591" t="str">
        <f t="shared" si="8"/>
        <v/>
      </c>
      <c r="CI93" s="591" t="str">
        <f t="shared" si="19"/>
        <v/>
      </c>
      <c r="CJ93" s="565" t="str">
        <f t="shared" si="9"/>
        <v/>
      </c>
      <c r="CK93" s="565" t="str">
        <f t="shared" si="14"/>
        <v/>
      </c>
      <c r="CL93" s="577" t="str">
        <f t="shared" si="15"/>
        <v/>
      </c>
      <c r="CM93" s="577" t="str">
        <f t="shared" si="16"/>
        <v/>
      </c>
      <c r="CN93" s="592" t="str">
        <f t="shared" si="17"/>
        <v/>
      </c>
      <c r="CO93" s="402"/>
      <c r="CP93" s="402"/>
      <c r="CQ93" s="402"/>
      <c r="CR93" s="402"/>
      <c r="CS93" s="402"/>
      <c r="CT93" s="402"/>
      <c r="CU93" s="412"/>
      <c r="CV93" s="402"/>
      <c r="CW93" s="402"/>
      <c r="CX93" s="402"/>
      <c r="CY93" s="402"/>
      <c r="CZ93" s="402"/>
      <c r="DA93" s="402"/>
      <c r="DB93" s="412"/>
    </row>
    <row r="94" spans="2:106" ht="15.95" customHeight="1" x14ac:dyDescent="0.15">
      <c r="B94" s="468">
        <v>64</v>
      </c>
      <c r="C94" s="994"/>
      <c r="D94" s="995"/>
      <c r="E94" s="995"/>
      <c r="F94" s="996"/>
      <c r="G94" s="997"/>
      <c r="H94" s="997"/>
      <c r="I94" s="998"/>
      <c r="J94" s="999"/>
      <c r="K94" s="1004"/>
      <c r="L94" s="1004"/>
      <c r="M94" s="1004"/>
      <c r="N94" s="1004"/>
      <c r="O94" s="1004"/>
      <c r="P94" s="181" t="s">
        <v>28</v>
      </c>
      <c r="Q94" s="434" t="s">
        <v>28</v>
      </c>
      <c r="R94" s="434" t="s">
        <v>28</v>
      </c>
      <c r="S94" s="251" t="s">
        <v>28</v>
      </c>
      <c r="T94" s="1005"/>
      <c r="U94" s="1006"/>
      <c r="V94" s="1007"/>
      <c r="W94" s="181" t="s">
        <v>28</v>
      </c>
      <c r="X94" s="434" t="s">
        <v>28</v>
      </c>
      <c r="Y94" s="434" t="s">
        <v>28</v>
      </c>
      <c r="Z94" s="251" t="s">
        <v>28</v>
      </c>
      <c r="AA94" s="1005"/>
      <c r="AB94" s="1006"/>
      <c r="AC94" s="1006"/>
      <c r="AD94" s="181" t="s">
        <v>28</v>
      </c>
      <c r="AE94" s="183" t="s">
        <v>28</v>
      </c>
      <c r="AF94" s="183" t="s">
        <v>28</v>
      </c>
      <c r="AG94" s="183" t="s">
        <v>28</v>
      </c>
      <c r="AH94" s="251" t="s">
        <v>28</v>
      </c>
      <c r="AI94" s="484"/>
      <c r="AJ94" s="251" t="s">
        <v>28</v>
      </c>
      <c r="AK94" s="486"/>
      <c r="AL94" s="181" t="s">
        <v>28</v>
      </c>
      <c r="AM94" s="251" t="s">
        <v>28</v>
      </c>
      <c r="AN94" s="181" t="s">
        <v>28</v>
      </c>
      <c r="AO94" s="183" t="s">
        <v>28</v>
      </c>
      <c r="AP94" s="183" t="s">
        <v>28</v>
      </c>
      <c r="AQ94" s="183" t="s">
        <v>28</v>
      </c>
      <c r="AR94" s="535" t="str">
        <f t="shared" si="18"/>
        <v>□</v>
      </c>
      <c r="AS94" s="181" t="s">
        <v>28</v>
      </c>
      <c r="AT94" s="183" t="s">
        <v>28</v>
      </c>
      <c r="AU94" s="446" t="s">
        <v>28</v>
      </c>
      <c r="AV94" s="452" t="s">
        <v>28</v>
      </c>
      <c r="AW94" s="251" t="s">
        <v>28</v>
      </c>
      <c r="AX94" s="251" t="s">
        <v>28</v>
      </c>
      <c r="AY94" s="446" t="s">
        <v>28</v>
      </c>
      <c r="AZ94" s="437"/>
      <c r="BA94" s="976" t="str">
        <f>IF($F$11="","",IF($AZ94="","",HLOOKUP($F$11,別紙mast!$D$4:$K$7,3,FALSE)))</f>
        <v/>
      </c>
      <c r="BB94" s="977"/>
      <c r="BC94" s="537" t="str">
        <f t="shared" si="10"/>
        <v/>
      </c>
      <c r="BD94" s="538" t="str">
        <f>IF($F$11="","",IF($AZ94="","",HLOOKUP($F$11,別紙mast!$D$9:$K$11,3,FALSE)))</f>
        <v/>
      </c>
      <c r="BE94" s="537" t="str">
        <f t="shared" si="11"/>
        <v/>
      </c>
      <c r="BF94" s="413"/>
      <c r="BG94" s="978" t="str">
        <f>IF($F$11="","",IF($BF94="","",HLOOKUP($F$11,別紙mast!$D$4:$K$7,4,FALSE)))</f>
        <v/>
      </c>
      <c r="BH94" s="979"/>
      <c r="BI94" s="454" t="str">
        <f t="shared" si="0"/>
        <v/>
      </c>
      <c r="BJ94" s="621"/>
      <c r="BK94" s="463"/>
      <c r="BL94" s="463"/>
      <c r="BM94" s="601"/>
      <c r="BN94" s="462"/>
      <c r="BO94" s="463"/>
      <c r="BP94" s="463"/>
      <c r="BQ94" s="611"/>
      <c r="BR94" s="606"/>
      <c r="BS94" s="464"/>
      <c r="BT94" s="614"/>
      <c r="BU94" s="461"/>
      <c r="BV94" s="568"/>
      <c r="BW94" s="404"/>
      <c r="BX94" s="402"/>
      <c r="BY94" s="570" t="str">
        <f t="shared" si="1"/>
        <v/>
      </c>
      <c r="BZ94" s="565" t="str">
        <f t="shared" si="2"/>
        <v/>
      </c>
      <c r="CA94" s="565" t="str">
        <f t="shared" si="3"/>
        <v/>
      </c>
      <c r="CB94" s="565" t="str">
        <f t="shared" si="12"/>
        <v/>
      </c>
      <c r="CC94" s="577" t="str">
        <f t="shared" si="13"/>
        <v/>
      </c>
      <c r="CD94" s="577" t="str">
        <f t="shared" si="4"/>
        <v/>
      </c>
      <c r="CE94" s="577" t="str">
        <f t="shared" si="5"/>
        <v/>
      </c>
      <c r="CF94" s="577" t="str">
        <f t="shared" si="6"/>
        <v/>
      </c>
      <c r="CG94" s="591" t="str">
        <f t="shared" si="7"/>
        <v/>
      </c>
      <c r="CH94" s="591" t="str">
        <f t="shared" si="8"/>
        <v/>
      </c>
      <c r="CI94" s="591" t="str">
        <f t="shared" si="19"/>
        <v/>
      </c>
      <c r="CJ94" s="565" t="str">
        <f t="shared" si="9"/>
        <v/>
      </c>
      <c r="CK94" s="565" t="str">
        <f t="shared" si="14"/>
        <v/>
      </c>
      <c r="CL94" s="577" t="str">
        <f t="shared" si="15"/>
        <v/>
      </c>
      <c r="CM94" s="577" t="str">
        <f t="shared" si="16"/>
        <v/>
      </c>
      <c r="CN94" s="592" t="str">
        <f t="shared" si="17"/>
        <v/>
      </c>
      <c r="CO94" s="402"/>
      <c r="CP94" s="402"/>
      <c r="CQ94" s="402"/>
      <c r="CR94" s="402"/>
      <c r="CS94" s="402"/>
      <c r="CT94" s="402"/>
      <c r="CU94" s="412"/>
      <c r="CV94" s="402"/>
      <c r="CW94" s="402"/>
      <c r="CX94" s="402"/>
      <c r="CY94" s="402"/>
      <c r="CZ94" s="402"/>
      <c r="DA94" s="402"/>
      <c r="DB94" s="412"/>
    </row>
    <row r="95" spans="2:106" ht="15.95" customHeight="1" x14ac:dyDescent="0.15">
      <c r="B95" s="468">
        <v>65</v>
      </c>
      <c r="C95" s="994"/>
      <c r="D95" s="995"/>
      <c r="E95" s="995"/>
      <c r="F95" s="996"/>
      <c r="G95" s="997"/>
      <c r="H95" s="997"/>
      <c r="I95" s="998"/>
      <c r="J95" s="999"/>
      <c r="K95" s="1004"/>
      <c r="L95" s="1004"/>
      <c r="M95" s="1004"/>
      <c r="N95" s="1004"/>
      <c r="O95" s="1004"/>
      <c r="P95" s="181" t="s">
        <v>28</v>
      </c>
      <c r="Q95" s="434" t="s">
        <v>28</v>
      </c>
      <c r="R95" s="434" t="s">
        <v>28</v>
      </c>
      <c r="S95" s="251" t="s">
        <v>28</v>
      </c>
      <c r="T95" s="1005"/>
      <c r="U95" s="1006"/>
      <c r="V95" s="1007"/>
      <c r="W95" s="181" t="s">
        <v>28</v>
      </c>
      <c r="X95" s="434" t="s">
        <v>28</v>
      </c>
      <c r="Y95" s="434" t="s">
        <v>28</v>
      </c>
      <c r="Z95" s="251" t="s">
        <v>28</v>
      </c>
      <c r="AA95" s="1005"/>
      <c r="AB95" s="1006"/>
      <c r="AC95" s="1006"/>
      <c r="AD95" s="181" t="s">
        <v>28</v>
      </c>
      <c r="AE95" s="183" t="s">
        <v>28</v>
      </c>
      <c r="AF95" s="183" t="s">
        <v>28</v>
      </c>
      <c r="AG95" s="183" t="s">
        <v>28</v>
      </c>
      <c r="AH95" s="251" t="s">
        <v>28</v>
      </c>
      <c r="AI95" s="484"/>
      <c r="AJ95" s="251" t="s">
        <v>28</v>
      </c>
      <c r="AK95" s="486"/>
      <c r="AL95" s="181" t="s">
        <v>28</v>
      </c>
      <c r="AM95" s="251" t="s">
        <v>28</v>
      </c>
      <c r="AN95" s="181" t="s">
        <v>28</v>
      </c>
      <c r="AO95" s="183" t="s">
        <v>28</v>
      </c>
      <c r="AP95" s="183" t="s">
        <v>28</v>
      </c>
      <c r="AQ95" s="183" t="s">
        <v>28</v>
      </c>
      <c r="AR95" s="535" t="str">
        <f t="shared" si="18"/>
        <v>□</v>
      </c>
      <c r="AS95" s="181" t="s">
        <v>28</v>
      </c>
      <c r="AT95" s="183" t="s">
        <v>28</v>
      </c>
      <c r="AU95" s="446" t="s">
        <v>28</v>
      </c>
      <c r="AV95" s="452" t="s">
        <v>28</v>
      </c>
      <c r="AW95" s="251" t="s">
        <v>28</v>
      </c>
      <c r="AX95" s="251" t="s">
        <v>28</v>
      </c>
      <c r="AY95" s="446" t="s">
        <v>28</v>
      </c>
      <c r="AZ95" s="437"/>
      <c r="BA95" s="976" t="str">
        <f>IF($F$11="","",IF($AZ95="","",HLOOKUP($F$11,別紙mast!$D$4:$K$7,3,FALSE)))</f>
        <v/>
      </c>
      <c r="BB95" s="977"/>
      <c r="BC95" s="537" t="str">
        <f t="shared" si="10"/>
        <v/>
      </c>
      <c r="BD95" s="538" t="str">
        <f>IF($F$11="","",IF($AZ95="","",HLOOKUP($F$11,別紙mast!$D$9:$K$11,3,FALSE)))</f>
        <v/>
      </c>
      <c r="BE95" s="537" t="str">
        <f t="shared" si="11"/>
        <v/>
      </c>
      <c r="BF95" s="413"/>
      <c r="BG95" s="978" t="str">
        <f>IF($F$11="","",IF($BF95="","",HLOOKUP($F$11,別紙mast!$D$4:$K$7,4,FALSE)))</f>
        <v/>
      </c>
      <c r="BH95" s="979"/>
      <c r="BI95" s="454" t="str">
        <f t="shared" si="0"/>
        <v/>
      </c>
      <c r="BJ95" s="621"/>
      <c r="BK95" s="463"/>
      <c r="BL95" s="463"/>
      <c r="BM95" s="601"/>
      <c r="BN95" s="462"/>
      <c r="BO95" s="463"/>
      <c r="BP95" s="463"/>
      <c r="BQ95" s="611"/>
      <c r="BR95" s="606"/>
      <c r="BS95" s="464"/>
      <c r="BT95" s="614"/>
      <c r="BU95" s="461"/>
      <c r="BV95" s="568"/>
      <c r="BW95" s="404"/>
      <c r="BX95" s="402"/>
      <c r="BY95" s="570" t="str">
        <f t="shared" si="1"/>
        <v/>
      </c>
      <c r="BZ95" s="565" t="str">
        <f t="shared" si="2"/>
        <v/>
      </c>
      <c r="CA95" s="565" t="str">
        <f t="shared" si="3"/>
        <v/>
      </c>
      <c r="CB95" s="565" t="str">
        <f t="shared" si="12"/>
        <v/>
      </c>
      <c r="CC95" s="577" t="str">
        <f t="shared" si="13"/>
        <v/>
      </c>
      <c r="CD95" s="577" t="str">
        <f t="shared" si="4"/>
        <v/>
      </c>
      <c r="CE95" s="577" t="str">
        <f t="shared" si="5"/>
        <v/>
      </c>
      <c r="CF95" s="577" t="str">
        <f t="shared" si="6"/>
        <v/>
      </c>
      <c r="CG95" s="591" t="str">
        <f t="shared" si="7"/>
        <v/>
      </c>
      <c r="CH95" s="591" t="str">
        <f t="shared" si="8"/>
        <v/>
      </c>
      <c r="CI95" s="591" t="str">
        <f t="shared" si="19"/>
        <v/>
      </c>
      <c r="CJ95" s="565" t="str">
        <f t="shared" si="9"/>
        <v/>
      </c>
      <c r="CK95" s="565" t="str">
        <f t="shared" si="14"/>
        <v/>
      </c>
      <c r="CL95" s="577" t="str">
        <f t="shared" si="15"/>
        <v/>
      </c>
      <c r="CM95" s="577" t="str">
        <f t="shared" si="16"/>
        <v/>
      </c>
      <c r="CN95" s="592" t="str">
        <f t="shared" si="17"/>
        <v/>
      </c>
      <c r="CO95" s="402"/>
      <c r="CP95" s="402"/>
      <c r="CQ95" s="402"/>
      <c r="CR95" s="402"/>
      <c r="CS95" s="402"/>
      <c r="CT95" s="402"/>
      <c r="CU95" s="412"/>
      <c r="CV95" s="402"/>
      <c r="CW95" s="402"/>
      <c r="CX95" s="402"/>
      <c r="CY95" s="402"/>
      <c r="CZ95" s="402"/>
      <c r="DA95" s="402"/>
      <c r="DB95" s="412"/>
    </row>
    <row r="96" spans="2:106" ht="15.95" customHeight="1" x14ac:dyDescent="0.15">
      <c r="B96" s="468">
        <v>66</v>
      </c>
      <c r="C96" s="994"/>
      <c r="D96" s="995"/>
      <c r="E96" s="995"/>
      <c r="F96" s="996"/>
      <c r="G96" s="997"/>
      <c r="H96" s="997"/>
      <c r="I96" s="998"/>
      <c r="J96" s="999"/>
      <c r="K96" s="1004"/>
      <c r="L96" s="1004"/>
      <c r="M96" s="1004"/>
      <c r="N96" s="1004"/>
      <c r="O96" s="1004"/>
      <c r="P96" s="181" t="s">
        <v>28</v>
      </c>
      <c r="Q96" s="434" t="s">
        <v>28</v>
      </c>
      <c r="R96" s="434" t="s">
        <v>28</v>
      </c>
      <c r="S96" s="251" t="s">
        <v>28</v>
      </c>
      <c r="T96" s="1005"/>
      <c r="U96" s="1006"/>
      <c r="V96" s="1007"/>
      <c r="W96" s="181" t="s">
        <v>28</v>
      </c>
      <c r="X96" s="434" t="s">
        <v>28</v>
      </c>
      <c r="Y96" s="434" t="s">
        <v>28</v>
      </c>
      <c r="Z96" s="251" t="s">
        <v>28</v>
      </c>
      <c r="AA96" s="1005"/>
      <c r="AB96" s="1006"/>
      <c r="AC96" s="1006"/>
      <c r="AD96" s="181" t="s">
        <v>28</v>
      </c>
      <c r="AE96" s="183" t="s">
        <v>28</v>
      </c>
      <c r="AF96" s="183" t="s">
        <v>28</v>
      </c>
      <c r="AG96" s="183" t="s">
        <v>28</v>
      </c>
      <c r="AH96" s="251" t="s">
        <v>28</v>
      </c>
      <c r="AI96" s="484"/>
      <c r="AJ96" s="251" t="s">
        <v>28</v>
      </c>
      <c r="AK96" s="486"/>
      <c r="AL96" s="181" t="s">
        <v>28</v>
      </c>
      <c r="AM96" s="251" t="s">
        <v>28</v>
      </c>
      <c r="AN96" s="181" t="s">
        <v>28</v>
      </c>
      <c r="AO96" s="183" t="s">
        <v>28</v>
      </c>
      <c r="AP96" s="183" t="s">
        <v>28</v>
      </c>
      <c r="AQ96" s="183" t="s">
        <v>28</v>
      </c>
      <c r="AR96" s="535" t="str">
        <f t="shared" si="18"/>
        <v>□</v>
      </c>
      <c r="AS96" s="181" t="s">
        <v>28</v>
      </c>
      <c r="AT96" s="183" t="s">
        <v>28</v>
      </c>
      <c r="AU96" s="446" t="s">
        <v>28</v>
      </c>
      <c r="AV96" s="452" t="s">
        <v>28</v>
      </c>
      <c r="AW96" s="251" t="s">
        <v>28</v>
      </c>
      <c r="AX96" s="251" t="s">
        <v>28</v>
      </c>
      <c r="AY96" s="446" t="s">
        <v>28</v>
      </c>
      <c r="AZ96" s="437"/>
      <c r="BA96" s="976" t="str">
        <f>IF($F$11="","",IF($AZ96="","",HLOOKUP($F$11,別紙mast!$D$4:$K$7,3,FALSE)))</f>
        <v/>
      </c>
      <c r="BB96" s="977"/>
      <c r="BC96" s="537" t="str">
        <f t="shared" si="10"/>
        <v/>
      </c>
      <c r="BD96" s="538" t="str">
        <f>IF($F$11="","",IF($AZ96="","",HLOOKUP($F$11,別紙mast!$D$9:$K$11,3,FALSE)))</f>
        <v/>
      </c>
      <c r="BE96" s="537" t="str">
        <f t="shared" si="11"/>
        <v/>
      </c>
      <c r="BF96" s="413"/>
      <c r="BG96" s="978" t="str">
        <f>IF($F$11="","",IF($BF96="","",HLOOKUP($F$11,別紙mast!$D$4:$K$7,4,FALSE)))</f>
        <v/>
      </c>
      <c r="BH96" s="979"/>
      <c r="BI96" s="454" t="str">
        <f t="shared" ref="BI96:BI159" si="20">IF(AND(BG96=""),"",IF(BF96&lt;=BG96,"○","×"))</f>
        <v/>
      </c>
      <c r="BJ96" s="621"/>
      <c r="BK96" s="463"/>
      <c r="BL96" s="463"/>
      <c r="BM96" s="601"/>
      <c r="BN96" s="462"/>
      <c r="BO96" s="463"/>
      <c r="BP96" s="463"/>
      <c r="BQ96" s="611"/>
      <c r="BR96" s="606"/>
      <c r="BS96" s="464"/>
      <c r="BT96" s="614"/>
      <c r="BU96" s="461"/>
      <c r="BV96" s="568"/>
      <c r="BW96" s="404"/>
      <c r="BX96" s="402"/>
      <c r="BY96" s="570" t="str">
        <f t="shared" ref="BY96:BY159" si="21">IF($BJ96="","",SUM($BJ96*$I96))</f>
        <v/>
      </c>
      <c r="BZ96" s="565" t="str">
        <f t="shared" ref="BZ96:BZ159" si="22">IF($BK96="","",SUM($BK96*$I96))</f>
        <v/>
      </c>
      <c r="CA96" s="565" t="str">
        <f t="shared" ref="CA96:CA159" si="23">IF($BL96="","",SUM($BL96*$I96))</f>
        <v/>
      </c>
      <c r="CB96" s="565" t="str">
        <f t="shared" ref="CB96:CB159" si="24">IF($BM96="","",SUM($BM96*$I96))</f>
        <v/>
      </c>
      <c r="CC96" s="577" t="str">
        <f t="shared" ref="CC96:CC159" si="25">IF($BN96="","",SUM($BN96*$I96))</f>
        <v/>
      </c>
      <c r="CD96" s="577" t="str">
        <f t="shared" ref="CD96:CD159" si="26">IF($BO96="","",SUM($BO96*$I96))</f>
        <v/>
      </c>
      <c r="CE96" s="577" t="str">
        <f t="shared" ref="CE96:CE159" si="27">IF($BP96="","",SUM($BP96*$I96))</f>
        <v/>
      </c>
      <c r="CF96" s="577" t="str">
        <f t="shared" ref="CF96:CF159" si="28">IF($BQ96="","",SUM($BQ96*$I96))</f>
        <v/>
      </c>
      <c r="CG96" s="591" t="str">
        <f t="shared" ref="CG96:CG159" si="29">IF($BR96="","",SUM($BR96*$I96))</f>
        <v/>
      </c>
      <c r="CH96" s="591" t="str">
        <f t="shared" ref="CH96:CH159" si="30">IF($BS96="","",$BS96*$I96)</f>
        <v/>
      </c>
      <c r="CI96" s="591" t="str">
        <f t="shared" ref="CI96:CI159" si="31">IF($BT96="","",SUM($BT96*$I96))</f>
        <v/>
      </c>
      <c r="CJ96" s="565" t="str">
        <f t="shared" ref="CJ96:CJ159" si="32">IF($BU96="","",SUM($BU96*$I96))</f>
        <v/>
      </c>
      <c r="CK96" s="565" t="str">
        <f t="shared" ref="CK96:CK159" si="33">IF($BV96="","",SUM($BV96*$I96))</f>
        <v/>
      </c>
      <c r="CL96" s="577" t="str">
        <f t="shared" si="15"/>
        <v/>
      </c>
      <c r="CM96" s="577" t="str">
        <f t="shared" ref="CM96:CM159" si="34">IF(BY96="","",ROUNDUP((CB96-BY96)/1000,1))</f>
        <v/>
      </c>
      <c r="CN96" s="592" t="str">
        <f t="shared" si="17"/>
        <v/>
      </c>
      <c r="CO96" s="402"/>
      <c r="CP96" s="402"/>
      <c r="CQ96" s="402"/>
      <c r="CR96" s="402"/>
      <c r="CS96" s="402"/>
      <c r="CT96" s="402"/>
      <c r="CU96" s="412"/>
      <c r="CV96" s="402"/>
      <c r="CW96" s="402"/>
      <c r="CX96" s="402"/>
      <c r="CY96" s="402"/>
      <c r="CZ96" s="402"/>
      <c r="DA96" s="402"/>
      <c r="DB96" s="412"/>
    </row>
    <row r="97" spans="2:106" ht="15.95" customHeight="1" x14ac:dyDescent="0.15">
      <c r="B97" s="468">
        <v>67</v>
      </c>
      <c r="C97" s="994"/>
      <c r="D97" s="995"/>
      <c r="E97" s="995"/>
      <c r="F97" s="996"/>
      <c r="G97" s="997"/>
      <c r="H97" s="997"/>
      <c r="I97" s="998"/>
      <c r="J97" s="999"/>
      <c r="K97" s="1004"/>
      <c r="L97" s="1004"/>
      <c r="M97" s="1004"/>
      <c r="N97" s="1004"/>
      <c r="O97" s="1004"/>
      <c r="P97" s="181" t="s">
        <v>28</v>
      </c>
      <c r="Q97" s="434" t="s">
        <v>28</v>
      </c>
      <c r="R97" s="434" t="s">
        <v>28</v>
      </c>
      <c r="S97" s="251" t="s">
        <v>28</v>
      </c>
      <c r="T97" s="1005"/>
      <c r="U97" s="1006"/>
      <c r="V97" s="1007"/>
      <c r="W97" s="181" t="s">
        <v>28</v>
      </c>
      <c r="X97" s="434" t="s">
        <v>28</v>
      </c>
      <c r="Y97" s="434" t="s">
        <v>28</v>
      </c>
      <c r="Z97" s="251" t="s">
        <v>28</v>
      </c>
      <c r="AA97" s="1005"/>
      <c r="AB97" s="1006"/>
      <c r="AC97" s="1006"/>
      <c r="AD97" s="181" t="s">
        <v>28</v>
      </c>
      <c r="AE97" s="183" t="s">
        <v>28</v>
      </c>
      <c r="AF97" s="183" t="s">
        <v>28</v>
      </c>
      <c r="AG97" s="183" t="s">
        <v>28</v>
      </c>
      <c r="AH97" s="251" t="s">
        <v>28</v>
      </c>
      <c r="AI97" s="484"/>
      <c r="AJ97" s="251" t="s">
        <v>28</v>
      </c>
      <c r="AK97" s="486"/>
      <c r="AL97" s="181" t="s">
        <v>28</v>
      </c>
      <c r="AM97" s="251" t="s">
        <v>28</v>
      </c>
      <c r="AN97" s="181" t="s">
        <v>28</v>
      </c>
      <c r="AO97" s="183" t="s">
        <v>28</v>
      </c>
      <c r="AP97" s="183" t="s">
        <v>28</v>
      </c>
      <c r="AQ97" s="183" t="s">
        <v>28</v>
      </c>
      <c r="AR97" s="535" t="str">
        <f t="shared" si="18"/>
        <v>□</v>
      </c>
      <c r="AS97" s="181" t="s">
        <v>28</v>
      </c>
      <c r="AT97" s="183" t="s">
        <v>28</v>
      </c>
      <c r="AU97" s="446" t="s">
        <v>28</v>
      </c>
      <c r="AV97" s="452" t="s">
        <v>28</v>
      </c>
      <c r="AW97" s="251" t="s">
        <v>28</v>
      </c>
      <c r="AX97" s="251" t="s">
        <v>28</v>
      </c>
      <c r="AY97" s="446" t="s">
        <v>28</v>
      </c>
      <c r="AZ97" s="437"/>
      <c r="BA97" s="976" t="str">
        <f>IF($F$11="","",IF($AZ97="","",HLOOKUP($F$11,別紙mast!$D$4:$K$7,3,FALSE)))</f>
        <v/>
      </c>
      <c r="BB97" s="977"/>
      <c r="BC97" s="537" t="str">
        <f t="shared" ref="BC97:BC160" si="35">IF(AND($AZ97=""),"",IF($AZ97&lt;=$BA97,"○","×"))</f>
        <v/>
      </c>
      <c r="BD97" s="538" t="str">
        <f>IF($F$11="","",IF($AZ97="","",HLOOKUP($F$11,別紙mast!$D$9:$K$11,3,FALSE)))</f>
        <v/>
      </c>
      <c r="BE97" s="537" t="str">
        <f t="shared" ref="BE97:BE160" si="36">IF(AND($BD97=""),"",IF($AZ97&lt;=$BD97,"○","×"))</f>
        <v/>
      </c>
      <c r="BF97" s="413"/>
      <c r="BG97" s="978" t="str">
        <f>IF($F$11="","",IF($BF97="","",HLOOKUP($F$11,別紙mast!$D$4:$K$7,4,FALSE)))</f>
        <v/>
      </c>
      <c r="BH97" s="979"/>
      <c r="BI97" s="454" t="str">
        <f t="shared" si="20"/>
        <v/>
      </c>
      <c r="BJ97" s="621"/>
      <c r="BK97" s="463"/>
      <c r="BL97" s="463"/>
      <c r="BM97" s="601"/>
      <c r="BN97" s="462"/>
      <c r="BO97" s="463"/>
      <c r="BP97" s="463"/>
      <c r="BQ97" s="611"/>
      <c r="BR97" s="606"/>
      <c r="BS97" s="464"/>
      <c r="BT97" s="614"/>
      <c r="BU97" s="461"/>
      <c r="BV97" s="568"/>
      <c r="BW97" s="404"/>
      <c r="BX97" s="402"/>
      <c r="BY97" s="570" t="str">
        <f t="shared" si="21"/>
        <v/>
      </c>
      <c r="BZ97" s="565" t="str">
        <f t="shared" si="22"/>
        <v/>
      </c>
      <c r="CA97" s="565" t="str">
        <f t="shared" si="23"/>
        <v/>
      </c>
      <c r="CB97" s="565" t="str">
        <f t="shared" si="24"/>
        <v/>
      </c>
      <c r="CC97" s="577" t="str">
        <f t="shared" si="25"/>
        <v/>
      </c>
      <c r="CD97" s="577" t="str">
        <f t="shared" si="26"/>
        <v/>
      </c>
      <c r="CE97" s="577" t="str">
        <f t="shared" si="27"/>
        <v/>
      </c>
      <c r="CF97" s="577" t="str">
        <f t="shared" si="28"/>
        <v/>
      </c>
      <c r="CG97" s="591" t="str">
        <f t="shared" si="29"/>
        <v/>
      </c>
      <c r="CH97" s="591" t="str">
        <f t="shared" si="30"/>
        <v/>
      </c>
      <c r="CI97" s="591" t="str">
        <f t="shared" si="31"/>
        <v/>
      </c>
      <c r="CJ97" s="565" t="str">
        <f t="shared" si="32"/>
        <v/>
      </c>
      <c r="CK97" s="565" t="str">
        <f t="shared" si="33"/>
        <v/>
      </c>
      <c r="CL97" s="577" t="str">
        <f t="shared" ref="CL97:CL160" si="37">IF($BY97="","",ROUNDUP((BZ97-BY97-CK97)/1000,1))</f>
        <v/>
      </c>
      <c r="CM97" s="577" t="str">
        <f t="shared" si="34"/>
        <v/>
      </c>
      <c r="CN97" s="592" t="str">
        <f t="shared" ref="CN97:CN160" si="38">IF(CL97="","",$CL97/$CM97)</f>
        <v/>
      </c>
      <c r="CO97" s="402"/>
      <c r="CP97" s="402"/>
      <c r="CQ97" s="402"/>
      <c r="CR97" s="402"/>
      <c r="CS97" s="402"/>
      <c r="CT97" s="402"/>
      <c r="CU97" s="412"/>
      <c r="CV97" s="402"/>
      <c r="CW97" s="402"/>
      <c r="CX97" s="402"/>
      <c r="CY97" s="402"/>
      <c r="CZ97" s="402"/>
      <c r="DA97" s="402"/>
      <c r="DB97" s="412"/>
    </row>
    <row r="98" spans="2:106" ht="15.95" customHeight="1" x14ac:dyDescent="0.15">
      <c r="B98" s="468">
        <v>68</v>
      </c>
      <c r="C98" s="994"/>
      <c r="D98" s="995"/>
      <c r="E98" s="995"/>
      <c r="F98" s="996"/>
      <c r="G98" s="997"/>
      <c r="H98" s="997"/>
      <c r="I98" s="998"/>
      <c r="J98" s="999"/>
      <c r="K98" s="1004"/>
      <c r="L98" s="1004"/>
      <c r="M98" s="1004"/>
      <c r="N98" s="1004"/>
      <c r="O98" s="1004"/>
      <c r="P98" s="181" t="s">
        <v>28</v>
      </c>
      <c r="Q98" s="434" t="s">
        <v>28</v>
      </c>
      <c r="R98" s="434" t="s">
        <v>28</v>
      </c>
      <c r="S98" s="251" t="s">
        <v>28</v>
      </c>
      <c r="T98" s="1005"/>
      <c r="U98" s="1006"/>
      <c r="V98" s="1007"/>
      <c r="W98" s="181" t="s">
        <v>28</v>
      </c>
      <c r="X98" s="434" t="s">
        <v>28</v>
      </c>
      <c r="Y98" s="434" t="s">
        <v>28</v>
      </c>
      <c r="Z98" s="251" t="s">
        <v>28</v>
      </c>
      <c r="AA98" s="1005"/>
      <c r="AB98" s="1006"/>
      <c r="AC98" s="1006"/>
      <c r="AD98" s="181" t="s">
        <v>28</v>
      </c>
      <c r="AE98" s="183" t="s">
        <v>28</v>
      </c>
      <c r="AF98" s="183" t="s">
        <v>28</v>
      </c>
      <c r="AG98" s="183" t="s">
        <v>28</v>
      </c>
      <c r="AH98" s="251" t="s">
        <v>28</v>
      </c>
      <c r="AI98" s="484"/>
      <c r="AJ98" s="251" t="s">
        <v>28</v>
      </c>
      <c r="AK98" s="486"/>
      <c r="AL98" s="181" t="s">
        <v>28</v>
      </c>
      <c r="AM98" s="251" t="s">
        <v>28</v>
      </c>
      <c r="AN98" s="181" t="s">
        <v>28</v>
      </c>
      <c r="AO98" s="183" t="s">
        <v>28</v>
      </c>
      <c r="AP98" s="183" t="s">
        <v>28</v>
      </c>
      <c r="AQ98" s="183" t="s">
        <v>28</v>
      </c>
      <c r="AR98" s="535" t="str">
        <f t="shared" ref="AR98:AR161" si="39">IF($F98="","□",IF(OR(AM98="■",AN98="■",AO98="■",AP98="■",AQ98="■"),"□","■"))</f>
        <v>□</v>
      </c>
      <c r="AS98" s="181" t="s">
        <v>28</v>
      </c>
      <c r="AT98" s="183" t="s">
        <v>28</v>
      </c>
      <c r="AU98" s="446" t="s">
        <v>28</v>
      </c>
      <c r="AV98" s="452" t="s">
        <v>28</v>
      </c>
      <c r="AW98" s="251" t="s">
        <v>28</v>
      </c>
      <c r="AX98" s="251" t="s">
        <v>28</v>
      </c>
      <c r="AY98" s="446" t="s">
        <v>28</v>
      </c>
      <c r="AZ98" s="437"/>
      <c r="BA98" s="976" t="str">
        <f>IF($F$11="","",IF($AZ98="","",HLOOKUP($F$11,別紙mast!$D$4:$K$7,3,FALSE)))</f>
        <v/>
      </c>
      <c r="BB98" s="977"/>
      <c r="BC98" s="537" t="str">
        <f t="shared" si="35"/>
        <v/>
      </c>
      <c r="BD98" s="538" t="str">
        <f>IF($F$11="","",IF($AZ98="","",HLOOKUP($F$11,別紙mast!$D$9:$K$11,3,FALSE)))</f>
        <v/>
      </c>
      <c r="BE98" s="537" t="str">
        <f t="shared" si="36"/>
        <v/>
      </c>
      <c r="BF98" s="413"/>
      <c r="BG98" s="978" t="str">
        <f>IF($F$11="","",IF($BF98="","",HLOOKUP($F$11,別紙mast!$D$4:$K$7,4,FALSE)))</f>
        <v/>
      </c>
      <c r="BH98" s="979"/>
      <c r="BI98" s="454" t="str">
        <f t="shared" si="20"/>
        <v/>
      </c>
      <c r="BJ98" s="621"/>
      <c r="BK98" s="463"/>
      <c r="BL98" s="463"/>
      <c r="BM98" s="601"/>
      <c r="BN98" s="462"/>
      <c r="BO98" s="463"/>
      <c r="BP98" s="463"/>
      <c r="BQ98" s="611"/>
      <c r="BR98" s="606"/>
      <c r="BS98" s="464"/>
      <c r="BT98" s="614"/>
      <c r="BU98" s="461"/>
      <c r="BV98" s="568"/>
      <c r="BW98" s="404"/>
      <c r="BX98" s="402"/>
      <c r="BY98" s="570" t="str">
        <f t="shared" si="21"/>
        <v/>
      </c>
      <c r="BZ98" s="565" t="str">
        <f t="shared" si="22"/>
        <v/>
      </c>
      <c r="CA98" s="565" t="str">
        <f t="shared" si="23"/>
        <v/>
      </c>
      <c r="CB98" s="565" t="str">
        <f t="shared" si="24"/>
        <v/>
      </c>
      <c r="CC98" s="577" t="str">
        <f t="shared" si="25"/>
        <v/>
      </c>
      <c r="CD98" s="577" t="str">
        <f t="shared" si="26"/>
        <v/>
      </c>
      <c r="CE98" s="577" t="str">
        <f t="shared" si="27"/>
        <v/>
      </c>
      <c r="CF98" s="577" t="str">
        <f t="shared" si="28"/>
        <v/>
      </c>
      <c r="CG98" s="591" t="str">
        <f t="shared" si="29"/>
        <v/>
      </c>
      <c r="CH98" s="591" t="str">
        <f t="shared" si="30"/>
        <v/>
      </c>
      <c r="CI98" s="591" t="str">
        <f t="shared" si="31"/>
        <v/>
      </c>
      <c r="CJ98" s="565" t="str">
        <f t="shared" si="32"/>
        <v/>
      </c>
      <c r="CK98" s="565" t="str">
        <f t="shared" si="33"/>
        <v/>
      </c>
      <c r="CL98" s="577" t="str">
        <f t="shared" si="37"/>
        <v/>
      </c>
      <c r="CM98" s="577" t="str">
        <f t="shared" si="34"/>
        <v/>
      </c>
      <c r="CN98" s="592" t="str">
        <f t="shared" si="38"/>
        <v/>
      </c>
      <c r="CO98" s="402"/>
      <c r="CP98" s="402"/>
      <c r="CQ98" s="402"/>
      <c r="CR98" s="402"/>
      <c r="CS98" s="402"/>
      <c r="CT98" s="402"/>
      <c r="CU98" s="412"/>
      <c r="CV98" s="402"/>
      <c r="CW98" s="402"/>
      <c r="CX98" s="402"/>
      <c r="CY98" s="402"/>
      <c r="CZ98" s="402"/>
      <c r="DA98" s="402"/>
      <c r="DB98" s="412"/>
    </row>
    <row r="99" spans="2:106" ht="15.95" customHeight="1" x14ac:dyDescent="0.15">
      <c r="B99" s="468">
        <v>69</v>
      </c>
      <c r="C99" s="994"/>
      <c r="D99" s="995"/>
      <c r="E99" s="995"/>
      <c r="F99" s="996"/>
      <c r="G99" s="997"/>
      <c r="H99" s="997"/>
      <c r="I99" s="998"/>
      <c r="J99" s="999"/>
      <c r="K99" s="1004"/>
      <c r="L99" s="1004"/>
      <c r="M99" s="1004"/>
      <c r="N99" s="1004"/>
      <c r="O99" s="1004"/>
      <c r="P99" s="181" t="s">
        <v>28</v>
      </c>
      <c r="Q99" s="434" t="s">
        <v>28</v>
      </c>
      <c r="R99" s="434" t="s">
        <v>28</v>
      </c>
      <c r="S99" s="251" t="s">
        <v>28</v>
      </c>
      <c r="T99" s="1005"/>
      <c r="U99" s="1006"/>
      <c r="V99" s="1007"/>
      <c r="W99" s="181" t="s">
        <v>28</v>
      </c>
      <c r="X99" s="434" t="s">
        <v>28</v>
      </c>
      <c r="Y99" s="434" t="s">
        <v>28</v>
      </c>
      <c r="Z99" s="251" t="s">
        <v>28</v>
      </c>
      <c r="AA99" s="1005"/>
      <c r="AB99" s="1006"/>
      <c r="AC99" s="1006"/>
      <c r="AD99" s="181" t="s">
        <v>28</v>
      </c>
      <c r="AE99" s="183" t="s">
        <v>28</v>
      </c>
      <c r="AF99" s="183" t="s">
        <v>28</v>
      </c>
      <c r="AG99" s="183" t="s">
        <v>28</v>
      </c>
      <c r="AH99" s="251" t="s">
        <v>28</v>
      </c>
      <c r="AI99" s="484"/>
      <c r="AJ99" s="251" t="s">
        <v>28</v>
      </c>
      <c r="AK99" s="486"/>
      <c r="AL99" s="181" t="s">
        <v>28</v>
      </c>
      <c r="AM99" s="251" t="s">
        <v>28</v>
      </c>
      <c r="AN99" s="181" t="s">
        <v>28</v>
      </c>
      <c r="AO99" s="183" t="s">
        <v>28</v>
      </c>
      <c r="AP99" s="183" t="s">
        <v>28</v>
      </c>
      <c r="AQ99" s="183" t="s">
        <v>28</v>
      </c>
      <c r="AR99" s="535" t="str">
        <f t="shared" si="39"/>
        <v>□</v>
      </c>
      <c r="AS99" s="181" t="s">
        <v>28</v>
      </c>
      <c r="AT99" s="183" t="s">
        <v>28</v>
      </c>
      <c r="AU99" s="446" t="s">
        <v>28</v>
      </c>
      <c r="AV99" s="452" t="s">
        <v>28</v>
      </c>
      <c r="AW99" s="251" t="s">
        <v>28</v>
      </c>
      <c r="AX99" s="251" t="s">
        <v>28</v>
      </c>
      <c r="AY99" s="446" t="s">
        <v>28</v>
      </c>
      <c r="AZ99" s="437"/>
      <c r="BA99" s="976" t="str">
        <f>IF($F$11="","",IF($AZ99="","",HLOOKUP($F$11,別紙mast!$D$4:$K$7,3,FALSE)))</f>
        <v/>
      </c>
      <c r="BB99" s="977"/>
      <c r="BC99" s="537" t="str">
        <f t="shared" si="35"/>
        <v/>
      </c>
      <c r="BD99" s="538" t="str">
        <f>IF($F$11="","",IF($AZ99="","",HLOOKUP($F$11,別紙mast!$D$9:$K$11,3,FALSE)))</f>
        <v/>
      </c>
      <c r="BE99" s="537" t="str">
        <f t="shared" si="36"/>
        <v/>
      </c>
      <c r="BF99" s="413"/>
      <c r="BG99" s="978" t="str">
        <f>IF($F$11="","",IF($BF99="","",HLOOKUP($F$11,別紙mast!$D$4:$K$7,4,FALSE)))</f>
        <v/>
      </c>
      <c r="BH99" s="979"/>
      <c r="BI99" s="454" t="str">
        <f t="shared" si="20"/>
        <v/>
      </c>
      <c r="BJ99" s="621"/>
      <c r="BK99" s="463"/>
      <c r="BL99" s="463"/>
      <c r="BM99" s="601"/>
      <c r="BN99" s="462"/>
      <c r="BO99" s="463"/>
      <c r="BP99" s="463"/>
      <c r="BQ99" s="611"/>
      <c r="BR99" s="606"/>
      <c r="BS99" s="464"/>
      <c r="BT99" s="614"/>
      <c r="BU99" s="461"/>
      <c r="BV99" s="568"/>
      <c r="BW99" s="404"/>
      <c r="BX99" s="402"/>
      <c r="BY99" s="570" t="str">
        <f t="shared" si="21"/>
        <v/>
      </c>
      <c r="BZ99" s="565" t="str">
        <f t="shared" si="22"/>
        <v/>
      </c>
      <c r="CA99" s="565" t="str">
        <f t="shared" si="23"/>
        <v/>
      </c>
      <c r="CB99" s="565" t="str">
        <f t="shared" si="24"/>
        <v/>
      </c>
      <c r="CC99" s="577" t="str">
        <f t="shared" si="25"/>
        <v/>
      </c>
      <c r="CD99" s="577" t="str">
        <f t="shared" si="26"/>
        <v/>
      </c>
      <c r="CE99" s="577" t="str">
        <f t="shared" si="27"/>
        <v/>
      </c>
      <c r="CF99" s="577" t="str">
        <f t="shared" si="28"/>
        <v/>
      </c>
      <c r="CG99" s="591" t="str">
        <f t="shared" si="29"/>
        <v/>
      </c>
      <c r="CH99" s="591" t="str">
        <f t="shared" si="30"/>
        <v/>
      </c>
      <c r="CI99" s="591" t="str">
        <f t="shared" si="31"/>
        <v/>
      </c>
      <c r="CJ99" s="565" t="str">
        <f t="shared" si="32"/>
        <v/>
      </c>
      <c r="CK99" s="565" t="str">
        <f t="shared" si="33"/>
        <v/>
      </c>
      <c r="CL99" s="577" t="str">
        <f t="shared" si="37"/>
        <v/>
      </c>
      <c r="CM99" s="577" t="str">
        <f t="shared" si="34"/>
        <v/>
      </c>
      <c r="CN99" s="592" t="str">
        <f t="shared" si="38"/>
        <v/>
      </c>
      <c r="CO99" s="402"/>
      <c r="CP99" s="402"/>
      <c r="CQ99" s="402"/>
      <c r="CR99" s="402"/>
      <c r="CS99" s="402"/>
      <c r="CT99" s="402"/>
      <c r="CU99" s="412"/>
      <c r="CV99" s="402"/>
      <c r="CW99" s="402"/>
      <c r="CX99" s="402"/>
      <c r="CY99" s="402"/>
      <c r="CZ99" s="402"/>
      <c r="DA99" s="402"/>
      <c r="DB99" s="412"/>
    </row>
    <row r="100" spans="2:106" ht="15.95" customHeight="1" x14ac:dyDescent="0.15">
      <c r="B100" s="468">
        <v>70</v>
      </c>
      <c r="C100" s="994"/>
      <c r="D100" s="995"/>
      <c r="E100" s="995"/>
      <c r="F100" s="996"/>
      <c r="G100" s="997"/>
      <c r="H100" s="997"/>
      <c r="I100" s="998"/>
      <c r="J100" s="999"/>
      <c r="K100" s="1004"/>
      <c r="L100" s="1004"/>
      <c r="M100" s="1004"/>
      <c r="N100" s="1004"/>
      <c r="O100" s="1004"/>
      <c r="P100" s="181" t="s">
        <v>28</v>
      </c>
      <c r="Q100" s="434" t="s">
        <v>28</v>
      </c>
      <c r="R100" s="434" t="s">
        <v>28</v>
      </c>
      <c r="S100" s="251" t="s">
        <v>28</v>
      </c>
      <c r="T100" s="1005"/>
      <c r="U100" s="1006"/>
      <c r="V100" s="1007"/>
      <c r="W100" s="181" t="s">
        <v>28</v>
      </c>
      <c r="X100" s="434" t="s">
        <v>28</v>
      </c>
      <c r="Y100" s="434" t="s">
        <v>28</v>
      </c>
      <c r="Z100" s="251" t="s">
        <v>28</v>
      </c>
      <c r="AA100" s="1005"/>
      <c r="AB100" s="1006"/>
      <c r="AC100" s="1006"/>
      <c r="AD100" s="181" t="s">
        <v>28</v>
      </c>
      <c r="AE100" s="183" t="s">
        <v>28</v>
      </c>
      <c r="AF100" s="183" t="s">
        <v>28</v>
      </c>
      <c r="AG100" s="183" t="s">
        <v>28</v>
      </c>
      <c r="AH100" s="251" t="s">
        <v>28</v>
      </c>
      <c r="AI100" s="484"/>
      <c r="AJ100" s="251" t="s">
        <v>28</v>
      </c>
      <c r="AK100" s="486"/>
      <c r="AL100" s="181" t="s">
        <v>28</v>
      </c>
      <c r="AM100" s="251" t="s">
        <v>28</v>
      </c>
      <c r="AN100" s="181" t="s">
        <v>28</v>
      </c>
      <c r="AO100" s="183" t="s">
        <v>28</v>
      </c>
      <c r="AP100" s="183" t="s">
        <v>28</v>
      </c>
      <c r="AQ100" s="183" t="s">
        <v>28</v>
      </c>
      <c r="AR100" s="535" t="str">
        <f t="shared" si="39"/>
        <v>□</v>
      </c>
      <c r="AS100" s="181" t="s">
        <v>28</v>
      </c>
      <c r="AT100" s="183" t="s">
        <v>28</v>
      </c>
      <c r="AU100" s="446" t="s">
        <v>28</v>
      </c>
      <c r="AV100" s="452" t="s">
        <v>28</v>
      </c>
      <c r="AW100" s="251" t="s">
        <v>28</v>
      </c>
      <c r="AX100" s="251" t="s">
        <v>28</v>
      </c>
      <c r="AY100" s="446" t="s">
        <v>28</v>
      </c>
      <c r="AZ100" s="437"/>
      <c r="BA100" s="976" t="str">
        <f>IF($F$11="","",IF($AZ100="","",HLOOKUP($F$11,別紙mast!$D$4:$K$7,3,FALSE)))</f>
        <v/>
      </c>
      <c r="BB100" s="977"/>
      <c r="BC100" s="537" t="str">
        <f t="shared" si="35"/>
        <v/>
      </c>
      <c r="BD100" s="538" t="str">
        <f>IF($F$11="","",IF($AZ100="","",HLOOKUP($F$11,別紙mast!$D$9:$K$11,3,FALSE)))</f>
        <v/>
      </c>
      <c r="BE100" s="537" t="str">
        <f t="shared" si="36"/>
        <v/>
      </c>
      <c r="BF100" s="413"/>
      <c r="BG100" s="978" t="str">
        <f>IF($F$11="","",IF($BF100="","",HLOOKUP($F$11,別紙mast!$D$4:$K$7,4,FALSE)))</f>
        <v/>
      </c>
      <c r="BH100" s="979"/>
      <c r="BI100" s="454" t="str">
        <f t="shared" si="20"/>
        <v/>
      </c>
      <c r="BJ100" s="621"/>
      <c r="BK100" s="463"/>
      <c r="BL100" s="463"/>
      <c r="BM100" s="601"/>
      <c r="BN100" s="462"/>
      <c r="BO100" s="463"/>
      <c r="BP100" s="463"/>
      <c r="BQ100" s="611"/>
      <c r="BR100" s="606"/>
      <c r="BS100" s="464"/>
      <c r="BT100" s="614"/>
      <c r="BU100" s="461"/>
      <c r="BV100" s="568"/>
      <c r="BW100" s="404"/>
      <c r="BX100" s="402"/>
      <c r="BY100" s="570" t="str">
        <f t="shared" si="21"/>
        <v/>
      </c>
      <c r="BZ100" s="565" t="str">
        <f t="shared" si="22"/>
        <v/>
      </c>
      <c r="CA100" s="565" t="str">
        <f t="shared" si="23"/>
        <v/>
      </c>
      <c r="CB100" s="565" t="str">
        <f t="shared" si="24"/>
        <v/>
      </c>
      <c r="CC100" s="577" t="str">
        <f t="shared" si="25"/>
        <v/>
      </c>
      <c r="CD100" s="577" t="str">
        <f t="shared" si="26"/>
        <v/>
      </c>
      <c r="CE100" s="577" t="str">
        <f t="shared" si="27"/>
        <v/>
      </c>
      <c r="CF100" s="577" t="str">
        <f t="shared" si="28"/>
        <v/>
      </c>
      <c r="CG100" s="591" t="str">
        <f t="shared" si="29"/>
        <v/>
      </c>
      <c r="CH100" s="591" t="str">
        <f t="shared" si="30"/>
        <v/>
      </c>
      <c r="CI100" s="591" t="str">
        <f t="shared" si="31"/>
        <v/>
      </c>
      <c r="CJ100" s="565" t="str">
        <f t="shared" si="32"/>
        <v/>
      </c>
      <c r="CK100" s="565" t="str">
        <f t="shared" si="33"/>
        <v/>
      </c>
      <c r="CL100" s="577" t="str">
        <f t="shared" si="37"/>
        <v/>
      </c>
      <c r="CM100" s="577" t="str">
        <f t="shared" si="34"/>
        <v/>
      </c>
      <c r="CN100" s="592" t="str">
        <f t="shared" si="38"/>
        <v/>
      </c>
      <c r="CO100" s="402"/>
      <c r="CP100" s="402"/>
      <c r="CQ100" s="402"/>
      <c r="CR100" s="402"/>
      <c r="CS100" s="402"/>
      <c r="CT100" s="402"/>
      <c r="CU100" s="412"/>
      <c r="CV100" s="402"/>
      <c r="CW100" s="402"/>
      <c r="CX100" s="402"/>
      <c r="CY100" s="402"/>
      <c r="CZ100" s="402"/>
      <c r="DA100" s="402"/>
      <c r="DB100" s="412"/>
    </row>
    <row r="101" spans="2:106" ht="15.95" customHeight="1" x14ac:dyDescent="0.15">
      <c r="B101" s="468">
        <v>71</v>
      </c>
      <c r="C101" s="994"/>
      <c r="D101" s="995"/>
      <c r="E101" s="995"/>
      <c r="F101" s="996"/>
      <c r="G101" s="997"/>
      <c r="H101" s="997"/>
      <c r="I101" s="998"/>
      <c r="J101" s="999"/>
      <c r="K101" s="1004"/>
      <c r="L101" s="1004"/>
      <c r="M101" s="1004"/>
      <c r="N101" s="1004"/>
      <c r="O101" s="1004"/>
      <c r="P101" s="181" t="s">
        <v>28</v>
      </c>
      <c r="Q101" s="434" t="s">
        <v>28</v>
      </c>
      <c r="R101" s="434" t="s">
        <v>28</v>
      </c>
      <c r="S101" s="251" t="s">
        <v>28</v>
      </c>
      <c r="T101" s="1005"/>
      <c r="U101" s="1006"/>
      <c r="V101" s="1007"/>
      <c r="W101" s="181" t="s">
        <v>28</v>
      </c>
      <c r="X101" s="434" t="s">
        <v>28</v>
      </c>
      <c r="Y101" s="434" t="s">
        <v>28</v>
      </c>
      <c r="Z101" s="251" t="s">
        <v>28</v>
      </c>
      <c r="AA101" s="1005"/>
      <c r="AB101" s="1006"/>
      <c r="AC101" s="1006"/>
      <c r="AD101" s="181" t="s">
        <v>28</v>
      </c>
      <c r="AE101" s="183" t="s">
        <v>28</v>
      </c>
      <c r="AF101" s="183" t="s">
        <v>28</v>
      </c>
      <c r="AG101" s="183" t="s">
        <v>28</v>
      </c>
      <c r="AH101" s="251" t="s">
        <v>28</v>
      </c>
      <c r="AI101" s="484"/>
      <c r="AJ101" s="251" t="s">
        <v>28</v>
      </c>
      <c r="AK101" s="486"/>
      <c r="AL101" s="181" t="s">
        <v>28</v>
      </c>
      <c r="AM101" s="251" t="s">
        <v>28</v>
      </c>
      <c r="AN101" s="181" t="s">
        <v>28</v>
      </c>
      <c r="AO101" s="183" t="s">
        <v>28</v>
      </c>
      <c r="AP101" s="183" t="s">
        <v>28</v>
      </c>
      <c r="AQ101" s="183" t="s">
        <v>28</v>
      </c>
      <c r="AR101" s="535" t="str">
        <f t="shared" si="39"/>
        <v>□</v>
      </c>
      <c r="AS101" s="181" t="s">
        <v>28</v>
      </c>
      <c r="AT101" s="183" t="s">
        <v>28</v>
      </c>
      <c r="AU101" s="446" t="s">
        <v>28</v>
      </c>
      <c r="AV101" s="452" t="s">
        <v>28</v>
      </c>
      <c r="AW101" s="251" t="s">
        <v>28</v>
      </c>
      <c r="AX101" s="251" t="s">
        <v>28</v>
      </c>
      <c r="AY101" s="446" t="s">
        <v>28</v>
      </c>
      <c r="AZ101" s="437"/>
      <c r="BA101" s="976" t="str">
        <f>IF($F$11="","",IF($AZ101="","",HLOOKUP($F$11,別紙mast!$D$4:$K$7,3,FALSE)))</f>
        <v/>
      </c>
      <c r="BB101" s="977"/>
      <c r="BC101" s="537" t="str">
        <f t="shared" si="35"/>
        <v/>
      </c>
      <c r="BD101" s="538" t="str">
        <f>IF($F$11="","",IF($AZ101="","",HLOOKUP($F$11,別紙mast!$D$9:$K$11,3,FALSE)))</f>
        <v/>
      </c>
      <c r="BE101" s="537" t="str">
        <f t="shared" si="36"/>
        <v/>
      </c>
      <c r="BF101" s="413"/>
      <c r="BG101" s="978" t="str">
        <f>IF($F$11="","",IF($BF101="","",HLOOKUP($F$11,別紙mast!$D$4:$K$7,4,FALSE)))</f>
        <v/>
      </c>
      <c r="BH101" s="979"/>
      <c r="BI101" s="454" t="str">
        <f t="shared" si="20"/>
        <v/>
      </c>
      <c r="BJ101" s="621"/>
      <c r="BK101" s="463"/>
      <c r="BL101" s="463"/>
      <c r="BM101" s="601"/>
      <c r="BN101" s="462"/>
      <c r="BO101" s="463"/>
      <c r="BP101" s="463"/>
      <c r="BQ101" s="611"/>
      <c r="BR101" s="606"/>
      <c r="BS101" s="464"/>
      <c r="BT101" s="614"/>
      <c r="BU101" s="461"/>
      <c r="BV101" s="568"/>
      <c r="BW101" s="404"/>
      <c r="BX101" s="402"/>
      <c r="BY101" s="570" t="str">
        <f t="shared" si="21"/>
        <v/>
      </c>
      <c r="BZ101" s="565" t="str">
        <f t="shared" si="22"/>
        <v/>
      </c>
      <c r="CA101" s="565" t="str">
        <f t="shared" si="23"/>
        <v/>
      </c>
      <c r="CB101" s="565" t="str">
        <f t="shared" si="24"/>
        <v/>
      </c>
      <c r="CC101" s="577" t="str">
        <f t="shared" si="25"/>
        <v/>
      </c>
      <c r="CD101" s="577" t="str">
        <f t="shared" si="26"/>
        <v/>
      </c>
      <c r="CE101" s="577" t="str">
        <f t="shared" si="27"/>
        <v/>
      </c>
      <c r="CF101" s="577" t="str">
        <f t="shared" si="28"/>
        <v/>
      </c>
      <c r="CG101" s="591" t="str">
        <f t="shared" si="29"/>
        <v/>
      </c>
      <c r="CH101" s="591" t="str">
        <f t="shared" si="30"/>
        <v/>
      </c>
      <c r="CI101" s="591" t="str">
        <f t="shared" si="31"/>
        <v/>
      </c>
      <c r="CJ101" s="565" t="str">
        <f t="shared" si="32"/>
        <v/>
      </c>
      <c r="CK101" s="565" t="str">
        <f t="shared" si="33"/>
        <v/>
      </c>
      <c r="CL101" s="577" t="str">
        <f t="shared" si="37"/>
        <v/>
      </c>
      <c r="CM101" s="577" t="str">
        <f t="shared" si="34"/>
        <v/>
      </c>
      <c r="CN101" s="592" t="str">
        <f t="shared" si="38"/>
        <v/>
      </c>
      <c r="CO101" s="402"/>
      <c r="CP101" s="402"/>
      <c r="CQ101" s="402"/>
      <c r="CR101" s="402"/>
      <c r="CS101" s="402"/>
      <c r="CT101" s="402"/>
      <c r="CU101" s="412"/>
      <c r="CV101" s="402"/>
      <c r="CW101" s="402"/>
      <c r="CX101" s="402"/>
      <c r="CY101" s="402"/>
      <c r="CZ101" s="402"/>
      <c r="DA101" s="402"/>
      <c r="DB101" s="412"/>
    </row>
    <row r="102" spans="2:106" ht="15.95" customHeight="1" x14ac:dyDescent="0.15">
      <c r="B102" s="468">
        <v>72</v>
      </c>
      <c r="C102" s="994"/>
      <c r="D102" s="995"/>
      <c r="E102" s="995"/>
      <c r="F102" s="996"/>
      <c r="G102" s="997"/>
      <c r="H102" s="997"/>
      <c r="I102" s="998"/>
      <c r="J102" s="999"/>
      <c r="K102" s="1004"/>
      <c r="L102" s="1004"/>
      <c r="M102" s="1004"/>
      <c r="N102" s="1004"/>
      <c r="O102" s="1004"/>
      <c r="P102" s="181" t="s">
        <v>28</v>
      </c>
      <c r="Q102" s="434" t="s">
        <v>28</v>
      </c>
      <c r="R102" s="434" t="s">
        <v>28</v>
      </c>
      <c r="S102" s="251" t="s">
        <v>28</v>
      </c>
      <c r="T102" s="1005"/>
      <c r="U102" s="1006"/>
      <c r="V102" s="1007"/>
      <c r="W102" s="181" t="s">
        <v>28</v>
      </c>
      <c r="X102" s="434" t="s">
        <v>28</v>
      </c>
      <c r="Y102" s="434" t="s">
        <v>28</v>
      </c>
      <c r="Z102" s="251" t="s">
        <v>28</v>
      </c>
      <c r="AA102" s="1005"/>
      <c r="AB102" s="1006"/>
      <c r="AC102" s="1006"/>
      <c r="AD102" s="181" t="s">
        <v>28</v>
      </c>
      <c r="AE102" s="183" t="s">
        <v>28</v>
      </c>
      <c r="AF102" s="183" t="s">
        <v>28</v>
      </c>
      <c r="AG102" s="183" t="s">
        <v>28</v>
      </c>
      <c r="AH102" s="251" t="s">
        <v>28</v>
      </c>
      <c r="AI102" s="484"/>
      <c r="AJ102" s="251" t="s">
        <v>28</v>
      </c>
      <c r="AK102" s="486"/>
      <c r="AL102" s="181" t="s">
        <v>28</v>
      </c>
      <c r="AM102" s="251" t="s">
        <v>28</v>
      </c>
      <c r="AN102" s="181" t="s">
        <v>28</v>
      </c>
      <c r="AO102" s="183" t="s">
        <v>28</v>
      </c>
      <c r="AP102" s="183" t="s">
        <v>28</v>
      </c>
      <c r="AQ102" s="183" t="s">
        <v>28</v>
      </c>
      <c r="AR102" s="535" t="str">
        <f t="shared" si="39"/>
        <v>□</v>
      </c>
      <c r="AS102" s="181" t="s">
        <v>28</v>
      </c>
      <c r="AT102" s="183" t="s">
        <v>28</v>
      </c>
      <c r="AU102" s="446" t="s">
        <v>28</v>
      </c>
      <c r="AV102" s="452" t="s">
        <v>28</v>
      </c>
      <c r="AW102" s="251" t="s">
        <v>28</v>
      </c>
      <c r="AX102" s="251" t="s">
        <v>28</v>
      </c>
      <c r="AY102" s="446" t="s">
        <v>28</v>
      </c>
      <c r="AZ102" s="437"/>
      <c r="BA102" s="976" t="str">
        <f>IF($F$11="","",IF($AZ102="","",HLOOKUP($F$11,別紙mast!$D$4:$K$7,3,FALSE)))</f>
        <v/>
      </c>
      <c r="BB102" s="977"/>
      <c r="BC102" s="537" t="str">
        <f t="shared" si="35"/>
        <v/>
      </c>
      <c r="BD102" s="538" t="str">
        <f>IF($F$11="","",IF($AZ102="","",HLOOKUP($F$11,別紙mast!$D$9:$K$11,3,FALSE)))</f>
        <v/>
      </c>
      <c r="BE102" s="537" t="str">
        <f t="shared" si="36"/>
        <v/>
      </c>
      <c r="BF102" s="413"/>
      <c r="BG102" s="978" t="str">
        <f>IF($F$11="","",IF($BF102="","",HLOOKUP($F$11,別紙mast!$D$4:$K$7,4,FALSE)))</f>
        <v/>
      </c>
      <c r="BH102" s="979"/>
      <c r="BI102" s="454" t="str">
        <f t="shared" si="20"/>
        <v/>
      </c>
      <c r="BJ102" s="621"/>
      <c r="BK102" s="463"/>
      <c r="BL102" s="463"/>
      <c r="BM102" s="601"/>
      <c r="BN102" s="462"/>
      <c r="BO102" s="463"/>
      <c r="BP102" s="463"/>
      <c r="BQ102" s="611"/>
      <c r="BR102" s="606"/>
      <c r="BS102" s="464"/>
      <c r="BT102" s="614"/>
      <c r="BU102" s="461"/>
      <c r="BV102" s="568"/>
      <c r="BW102" s="404"/>
      <c r="BX102" s="402"/>
      <c r="BY102" s="570" t="str">
        <f t="shared" si="21"/>
        <v/>
      </c>
      <c r="BZ102" s="565" t="str">
        <f t="shared" si="22"/>
        <v/>
      </c>
      <c r="CA102" s="565" t="str">
        <f t="shared" si="23"/>
        <v/>
      </c>
      <c r="CB102" s="565" t="str">
        <f t="shared" si="24"/>
        <v/>
      </c>
      <c r="CC102" s="577" t="str">
        <f t="shared" si="25"/>
        <v/>
      </c>
      <c r="CD102" s="577" t="str">
        <f t="shared" si="26"/>
        <v/>
      </c>
      <c r="CE102" s="577" t="str">
        <f t="shared" si="27"/>
        <v/>
      </c>
      <c r="CF102" s="577" t="str">
        <f t="shared" si="28"/>
        <v/>
      </c>
      <c r="CG102" s="591" t="str">
        <f t="shared" si="29"/>
        <v/>
      </c>
      <c r="CH102" s="591" t="str">
        <f t="shared" si="30"/>
        <v/>
      </c>
      <c r="CI102" s="591" t="str">
        <f t="shared" si="31"/>
        <v/>
      </c>
      <c r="CJ102" s="565" t="str">
        <f t="shared" si="32"/>
        <v/>
      </c>
      <c r="CK102" s="565" t="str">
        <f t="shared" si="33"/>
        <v/>
      </c>
      <c r="CL102" s="577" t="str">
        <f t="shared" si="37"/>
        <v/>
      </c>
      <c r="CM102" s="577" t="str">
        <f t="shared" si="34"/>
        <v/>
      </c>
      <c r="CN102" s="592" t="str">
        <f t="shared" si="38"/>
        <v/>
      </c>
      <c r="CO102" s="402"/>
      <c r="CP102" s="402"/>
      <c r="CQ102" s="402"/>
      <c r="CR102" s="402"/>
      <c r="CS102" s="402"/>
      <c r="CT102" s="402"/>
      <c r="CU102" s="412"/>
      <c r="CV102" s="402"/>
      <c r="CW102" s="402"/>
      <c r="CX102" s="402"/>
      <c r="CY102" s="402"/>
      <c r="CZ102" s="402"/>
      <c r="DA102" s="402"/>
      <c r="DB102" s="412"/>
    </row>
    <row r="103" spans="2:106" ht="15.95" customHeight="1" x14ac:dyDescent="0.15">
      <c r="B103" s="468">
        <v>73</v>
      </c>
      <c r="C103" s="994"/>
      <c r="D103" s="995"/>
      <c r="E103" s="995"/>
      <c r="F103" s="996"/>
      <c r="G103" s="997"/>
      <c r="H103" s="997"/>
      <c r="I103" s="998"/>
      <c r="J103" s="999"/>
      <c r="K103" s="1004"/>
      <c r="L103" s="1004"/>
      <c r="M103" s="1004"/>
      <c r="N103" s="1004"/>
      <c r="O103" s="1004"/>
      <c r="P103" s="181" t="s">
        <v>28</v>
      </c>
      <c r="Q103" s="434" t="s">
        <v>28</v>
      </c>
      <c r="R103" s="434" t="s">
        <v>28</v>
      </c>
      <c r="S103" s="251" t="s">
        <v>28</v>
      </c>
      <c r="T103" s="1005"/>
      <c r="U103" s="1006"/>
      <c r="V103" s="1007"/>
      <c r="W103" s="181" t="s">
        <v>28</v>
      </c>
      <c r="X103" s="434" t="s">
        <v>28</v>
      </c>
      <c r="Y103" s="434" t="s">
        <v>28</v>
      </c>
      <c r="Z103" s="251" t="s">
        <v>28</v>
      </c>
      <c r="AA103" s="1005"/>
      <c r="AB103" s="1006"/>
      <c r="AC103" s="1006"/>
      <c r="AD103" s="181" t="s">
        <v>28</v>
      </c>
      <c r="AE103" s="183" t="s">
        <v>28</v>
      </c>
      <c r="AF103" s="183" t="s">
        <v>28</v>
      </c>
      <c r="AG103" s="183" t="s">
        <v>28</v>
      </c>
      <c r="AH103" s="251" t="s">
        <v>28</v>
      </c>
      <c r="AI103" s="484"/>
      <c r="AJ103" s="251" t="s">
        <v>28</v>
      </c>
      <c r="AK103" s="486"/>
      <c r="AL103" s="181" t="s">
        <v>28</v>
      </c>
      <c r="AM103" s="251" t="s">
        <v>28</v>
      </c>
      <c r="AN103" s="181" t="s">
        <v>28</v>
      </c>
      <c r="AO103" s="183" t="s">
        <v>28</v>
      </c>
      <c r="AP103" s="183" t="s">
        <v>28</v>
      </c>
      <c r="AQ103" s="183" t="s">
        <v>28</v>
      </c>
      <c r="AR103" s="535" t="str">
        <f t="shared" si="39"/>
        <v>□</v>
      </c>
      <c r="AS103" s="181" t="s">
        <v>28</v>
      </c>
      <c r="AT103" s="183" t="s">
        <v>28</v>
      </c>
      <c r="AU103" s="446" t="s">
        <v>28</v>
      </c>
      <c r="AV103" s="452" t="s">
        <v>28</v>
      </c>
      <c r="AW103" s="251" t="s">
        <v>28</v>
      </c>
      <c r="AX103" s="251" t="s">
        <v>28</v>
      </c>
      <c r="AY103" s="446" t="s">
        <v>28</v>
      </c>
      <c r="AZ103" s="437"/>
      <c r="BA103" s="976" t="str">
        <f>IF($F$11="","",IF($AZ103="","",HLOOKUP($F$11,別紙mast!$D$4:$K$7,3,FALSE)))</f>
        <v/>
      </c>
      <c r="BB103" s="977"/>
      <c r="BC103" s="537" t="str">
        <f t="shared" si="35"/>
        <v/>
      </c>
      <c r="BD103" s="538" t="str">
        <f>IF($F$11="","",IF($AZ103="","",HLOOKUP($F$11,別紙mast!$D$9:$K$11,3,FALSE)))</f>
        <v/>
      </c>
      <c r="BE103" s="537" t="str">
        <f t="shared" si="36"/>
        <v/>
      </c>
      <c r="BF103" s="413"/>
      <c r="BG103" s="978" t="str">
        <f>IF($F$11="","",IF($BF103="","",HLOOKUP($F$11,別紙mast!$D$4:$K$7,4,FALSE)))</f>
        <v/>
      </c>
      <c r="BH103" s="979"/>
      <c r="BI103" s="454" t="str">
        <f t="shared" si="20"/>
        <v/>
      </c>
      <c r="BJ103" s="621"/>
      <c r="BK103" s="463"/>
      <c r="BL103" s="463"/>
      <c r="BM103" s="601"/>
      <c r="BN103" s="462"/>
      <c r="BO103" s="463"/>
      <c r="BP103" s="463"/>
      <c r="BQ103" s="611"/>
      <c r="BR103" s="606"/>
      <c r="BS103" s="464"/>
      <c r="BT103" s="614"/>
      <c r="BU103" s="461"/>
      <c r="BV103" s="568"/>
      <c r="BW103" s="404"/>
      <c r="BX103" s="402"/>
      <c r="BY103" s="570" t="str">
        <f t="shared" si="21"/>
        <v/>
      </c>
      <c r="BZ103" s="565" t="str">
        <f t="shared" si="22"/>
        <v/>
      </c>
      <c r="CA103" s="565" t="str">
        <f t="shared" si="23"/>
        <v/>
      </c>
      <c r="CB103" s="565" t="str">
        <f t="shared" si="24"/>
        <v/>
      </c>
      <c r="CC103" s="577" t="str">
        <f t="shared" si="25"/>
        <v/>
      </c>
      <c r="CD103" s="577" t="str">
        <f t="shared" si="26"/>
        <v/>
      </c>
      <c r="CE103" s="577" t="str">
        <f t="shared" si="27"/>
        <v/>
      </c>
      <c r="CF103" s="577" t="str">
        <f t="shared" si="28"/>
        <v/>
      </c>
      <c r="CG103" s="591" t="str">
        <f t="shared" si="29"/>
        <v/>
      </c>
      <c r="CH103" s="591" t="str">
        <f t="shared" si="30"/>
        <v/>
      </c>
      <c r="CI103" s="591" t="str">
        <f t="shared" si="31"/>
        <v/>
      </c>
      <c r="CJ103" s="565" t="str">
        <f t="shared" si="32"/>
        <v/>
      </c>
      <c r="CK103" s="565" t="str">
        <f t="shared" si="33"/>
        <v/>
      </c>
      <c r="CL103" s="577" t="str">
        <f t="shared" si="37"/>
        <v/>
      </c>
      <c r="CM103" s="577" t="str">
        <f t="shared" si="34"/>
        <v/>
      </c>
      <c r="CN103" s="592" t="str">
        <f t="shared" si="38"/>
        <v/>
      </c>
      <c r="CO103" s="402"/>
      <c r="CP103" s="402"/>
      <c r="CQ103" s="402"/>
      <c r="CR103" s="402"/>
      <c r="CS103" s="402"/>
      <c r="CT103" s="402"/>
      <c r="CU103" s="412"/>
      <c r="CV103" s="402"/>
      <c r="CW103" s="402"/>
      <c r="CX103" s="402"/>
      <c r="CY103" s="402"/>
      <c r="CZ103" s="402"/>
      <c r="DA103" s="402"/>
      <c r="DB103" s="412"/>
    </row>
    <row r="104" spans="2:106" ht="15.95" customHeight="1" x14ac:dyDescent="0.15">
      <c r="B104" s="468">
        <v>74</v>
      </c>
      <c r="C104" s="994"/>
      <c r="D104" s="995"/>
      <c r="E104" s="995"/>
      <c r="F104" s="996"/>
      <c r="G104" s="997"/>
      <c r="H104" s="997"/>
      <c r="I104" s="998"/>
      <c r="J104" s="999"/>
      <c r="K104" s="1004"/>
      <c r="L104" s="1004"/>
      <c r="M104" s="1004"/>
      <c r="N104" s="1004"/>
      <c r="O104" s="1004"/>
      <c r="P104" s="181" t="s">
        <v>28</v>
      </c>
      <c r="Q104" s="434" t="s">
        <v>28</v>
      </c>
      <c r="R104" s="434" t="s">
        <v>28</v>
      </c>
      <c r="S104" s="251" t="s">
        <v>28</v>
      </c>
      <c r="T104" s="1005"/>
      <c r="U104" s="1006"/>
      <c r="V104" s="1007"/>
      <c r="W104" s="181" t="s">
        <v>28</v>
      </c>
      <c r="X104" s="434" t="s">
        <v>28</v>
      </c>
      <c r="Y104" s="434" t="s">
        <v>28</v>
      </c>
      <c r="Z104" s="251" t="s">
        <v>28</v>
      </c>
      <c r="AA104" s="1005"/>
      <c r="AB104" s="1006"/>
      <c r="AC104" s="1006"/>
      <c r="AD104" s="181" t="s">
        <v>28</v>
      </c>
      <c r="AE104" s="183" t="s">
        <v>28</v>
      </c>
      <c r="AF104" s="183" t="s">
        <v>28</v>
      </c>
      <c r="AG104" s="183" t="s">
        <v>28</v>
      </c>
      <c r="AH104" s="251" t="s">
        <v>28</v>
      </c>
      <c r="AI104" s="484"/>
      <c r="AJ104" s="251" t="s">
        <v>28</v>
      </c>
      <c r="AK104" s="486"/>
      <c r="AL104" s="181" t="s">
        <v>28</v>
      </c>
      <c r="AM104" s="251" t="s">
        <v>28</v>
      </c>
      <c r="AN104" s="181" t="s">
        <v>28</v>
      </c>
      <c r="AO104" s="183" t="s">
        <v>28</v>
      </c>
      <c r="AP104" s="183" t="s">
        <v>28</v>
      </c>
      <c r="AQ104" s="183" t="s">
        <v>28</v>
      </c>
      <c r="AR104" s="535" t="str">
        <f t="shared" si="39"/>
        <v>□</v>
      </c>
      <c r="AS104" s="181" t="s">
        <v>28</v>
      </c>
      <c r="AT104" s="183" t="s">
        <v>28</v>
      </c>
      <c r="AU104" s="446" t="s">
        <v>28</v>
      </c>
      <c r="AV104" s="452" t="s">
        <v>28</v>
      </c>
      <c r="AW104" s="251" t="s">
        <v>28</v>
      </c>
      <c r="AX104" s="251" t="s">
        <v>28</v>
      </c>
      <c r="AY104" s="446" t="s">
        <v>28</v>
      </c>
      <c r="AZ104" s="437"/>
      <c r="BA104" s="976" t="str">
        <f>IF($F$11="","",IF($AZ104="","",HLOOKUP($F$11,別紙mast!$D$4:$K$7,3,FALSE)))</f>
        <v/>
      </c>
      <c r="BB104" s="977"/>
      <c r="BC104" s="537" t="str">
        <f t="shared" si="35"/>
        <v/>
      </c>
      <c r="BD104" s="538" t="str">
        <f>IF($F$11="","",IF($AZ104="","",HLOOKUP($F$11,別紙mast!$D$9:$K$11,3,FALSE)))</f>
        <v/>
      </c>
      <c r="BE104" s="537" t="str">
        <f t="shared" si="36"/>
        <v/>
      </c>
      <c r="BF104" s="413"/>
      <c r="BG104" s="978" t="str">
        <f>IF($F$11="","",IF($BF104="","",HLOOKUP($F$11,別紙mast!$D$4:$K$7,4,FALSE)))</f>
        <v/>
      </c>
      <c r="BH104" s="979"/>
      <c r="BI104" s="454" t="str">
        <f t="shared" si="20"/>
        <v/>
      </c>
      <c r="BJ104" s="621"/>
      <c r="BK104" s="463"/>
      <c r="BL104" s="463"/>
      <c r="BM104" s="601"/>
      <c r="BN104" s="462"/>
      <c r="BO104" s="463"/>
      <c r="BP104" s="463"/>
      <c r="BQ104" s="611"/>
      <c r="BR104" s="606"/>
      <c r="BS104" s="464"/>
      <c r="BT104" s="614"/>
      <c r="BU104" s="461"/>
      <c r="BV104" s="568"/>
      <c r="BW104" s="404"/>
      <c r="BX104" s="402"/>
      <c r="BY104" s="570" t="str">
        <f t="shared" si="21"/>
        <v/>
      </c>
      <c r="BZ104" s="565" t="str">
        <f t="shared" si="22"/>
        <v/>
      </c>
      <c r="CA104" s="565" t="str">
        <f t="shared" si="23"/>
        <v/>
      </c>
      <c r="CB104" s="565" t="str">
        <f t="shared" si="24"/>
        <v/>
      </c>
      <c r="CC104" s="577" t="str">
        <f t="shared" si="25"/>
        <v/>
      </c>
      <c r="CD104" s="577" t="str">
        <f t="shared" si="26"/>
        <v/>
      </c>
      <c r="CE104" s="577" t="str">
        <f t="shared" si="27"/>
        <v/>
      </c>
      <c r="CF104" s="577" t="str">
        <f t="shared" si="28"/>
        <v/>
      </c>
      <c r="CG104" s="591" t="str">
        <f t="shared" si="29"/>
        <v/>
      </c>
      <c r="CH104" s="591" t="str">
        <f t="shared" si="30"/>
        <v/>
      </c>
      <c r="CI104" s="591" t="str">
        <f t="shared" si="31"/>
        <v/>
      </c>
      <c r="CJ104" s="565" t="str">
        <f t="shared" si="32"/>
        <v/>
      </c>
      <c r="CK104" s="565" t="str">
        <f t="shared" si="33"/>
        <v/>
      </c>
      <c r="CL104" s="577" t="str">
        <f t="shared" si="37"/>
        <v/>
      </c>
      <c r="CM104" s="577" t="str">
        <f t="shared" si="34"/>
        <v/>
      </c>
      <c r="CN104" s="592" t="str">
        <f t="shared" si="38"/>
        <v/>
      </c>
      <c r="CO104" s="402"/>
      <c r="CP104" s="402"/>
      <c r="CQ104" s="402"/>
      <c r="CR104" s="402"/>
      <c r="CS104" s="402"/>
      <c r="CT104" s="402"/>
      <c r="CU104" s="412"/>
      <c r="CV104" s="402"/>
      <c r="CW104" s="402"/>
      <c r="CX104" s="402"/>
      <c r="CY104" s="402"/>
      <c r="CZ104" s="402"/>
      <c r="DA104" s="402"/>
      <c r="DB104" s="412"/>
    </row>
    <row r="105" spans="2:106" ht="15.95" customHeight="1" x14ac:dyDescent="0.15">
      <c r="B105" s="468">
        <v>75</v>
      </c>
      <c r="C105" s="994"/>
      <c r="D105" s="995"/>
      <c r="E105" s="995"/>
      <c r="F105" s="996"/>
      <c r="G105" s="997"/>
      <c r="H105" s="997"/>
      <c r="I105" s="998"/>
      <c r="J105" s="999"/>
      <c r="K105" s="1004"/>
      <c r="L105" s="1004"/>
      <c r="M105" s="1004"/>
      <c r="N105" s="1004"/>
      <c r="O105" s="1004"/>
      <c r="P105" s="181" t="s">
        <v>28</v>
      </c>
      <c r="Q105" s="434" t="s">
        <v>28</v>
      </c>
      <c r="R105" s="434" t="s">
        <v>28</v>
      </c>
      <c r="S105" s="251" t="s">
        <v>28</v>
      </c>
      <c r="T105" s="1005"/>
      <c r="U105" s="1006"/>
      <c r="V105" s="1007"/>
      <c r="W105" s="181" t="s">
        <v>28</v>
      </c>
      <c r="X105" s="434" t="s">
        <v>28</v>
      </c>
      <c r="Y105" s="434" t="s">
        <v>28</v>
      </c>
      <c r="Z105" s="251" t="s">
        <v>28</v>
      </c>
      <c r="AA105" s="1005"/>
      <c r="AB105" s="1006"/>
      <c r="AC105" s="1006"/>
      <c r="AD105" s="181" t="s">
        <v>28</v>
      </c>
      <c r="AE105" s="183" t="s">
        <v>28</v>
      </c>
      <c r="AF105" s="183" t="s">
        <v>28</v>
      </c>
      <c r="AG105" s="183" t="s">
        <v>28</v>
      </c>
      <c r="AH105" s="251" t="s">
        <v>28</v>
      </c>
      <c r="AI105" s="484"/>
      <c r="AJ105" s="251" t="s">
        <v>28</v>
      </c>
      <c r="AK105" s="486"/>
      <c r="AL105" s="181" t="s">
        <v>28</v>
      </c>
      <c r="AM105" s="251" t="s">
        <v>28</v>
      </c>
      <c r="AN105" s="181" t="s">
        <v>28</v>
      </c>
      <c r="AO105" s="183" t="s">
        <v>28</v>
      </c>
      <c r="AP105" s="183" t="s">
        <v>28</v>
      </c>
      <c r="AQ105" s="183" t="s">
        <v>28</v>
      </c>
      <c r="AR105" s="535" t="str">
        <f t="shared" si="39"/>
        <v>□</v>
      </c>
      <c r="AS105" s="181" t="s">
        <v>28</v>
      </c>
      <c r="AT105" s="183" t="s">
        <v>28</v>
      </c>
      <c r="AU105" s="446" t="s">
        <v>28</v>
      </c>
      <c r="AV105" s="452" t="s">
        <v>28</v>
      </c>
      <c r="AW105" s="251" t="s">
        <v>28</v>
      </c>
      <c r="AX105" s="251" t="s">
        <v>28</v>
      </c>
      <c r="AY105" s="446" t="s">
        <v>28</v>
      </c>
      <c r="AZ105" s="437"/>
      <c r="BA105" s="976" t="str">
        <f>IF($F$11="","",IF($AZ105="","",HLOOKUP($F$11,別紙mast!$D$4:$K$7,3,FALSE)))</f>
        <v/>
      </c>
      <c r="BB105" s="977"/>
      <c r="BC105" s="537" t="str">
        <f t="shared" si="35"/>
        <v/>
      </c>
      <c r="BD105" s="538" t="str">
        <f>IF($F$11="","",IF($AZ105="","",HLOOKUP($F$11,別紙mast!$D$9:$K$11,3,FALSE)))</f>
        <v/>
      </c>
      <c r="BE105" s="537" t="str">
        <f t="shared" si="36"/>
        <v/>
      </c>
      <c r="BF105" s="413"/>
      <c r="BG105" s="978" t="str">
        <f>IF($F$11="","",IF($BF105="","",HLOOKUP($F$11,別紙mast!$D$4:$K$7,4,FALSE)))</f>
        <v/>
      </c>
      <c r="BH105" s="979"/>
      <c r="BI105" s="454" t="str">
        <f t="shared" si="20"/>
        <v/>
      </c>
      <c r="BJ105" s="621"/>
      <c r="BK105" s="463"/>
      <c r="BL105" s="463"/>
      <c r="BM105" s="601"/>
      <c r="BN105" s="462"/>
      <c r="BO105" s="463"/>
      <c r="BP105" s="463"/>
      <c r="BQ105" s="611"/>
      <c r="BR105" s="606"/>
      <c r="BS105" s="464"/>
      <c r="BT105" s="614"/>
      <c r="BU105" s="461"/>
      <c r="BV105" s="568"/>
      <c r="BW105" s="404"/>
      <c r="BX105" s="402"/>
      <c r="BY105" s="570" t="str">
        <f t="shared" si="21"/>
        <v/>
      </c>
      <c r="BZ105" s="565" t="str">
        <f t="shared" si="22"/>
        <v/>
      </c>
      <c r="CA105" s="565" t="str">
        <f t="shared" si="23"/>
        <v/>
      </c>
      <c r="CB105" s="565" t="str">
        <f t="shared" si="24"/>
        <v/>
      </c>
      <c r="CC105" s="577" t="str">
        <f t="shared" si="25"/>
        <v/>
      </c>
      <c r="CD105" s="577" t="str">
        <f t="shared" si="26"/>
        <v/>
      </c>
      <c r="CE105" s="577" t="str">
        <f t="shared" si="27"/>
        <v/>
      </c>
      <c r="CF105" s="577" t="str">
        <f t="shared" si="28"/>
        <v/>
      </c>
      <c r="CG105" s="591" t="str">
        <f t="shared" si="29"/>
        <v/>
      </c>
      <c r="CH105" s="591" t="str">
        <f t="shared" si="30"/>
        <v/>
      </c>
      <c r="CI105" s="591" t="str">
        <f t="shared" si="31"/>
        <v/>
      </c>
      <c r="CJ105" s="565" t="str">
        <f t="shared" si="32"/>
        <v/>
      </c>
      <c r="CK105" s="565" t="str">
        <f t="shared" si="33"/>
        <v/>
      </c>
      <c r="CL105" s="577" t="str">
        <f t="shared" si="37"/>
        <v/>
      </c>
      <c r="CM105" s="577" t="str">
        <f t="shared" si="34"/>
        <v/>
      </c>
      <c r="CN105" s="592" t="str">
        <f t="shared" si="38"/>
        <v/>
      </c>
      <c r="CO105" s="402"/>
      <c r="CP105" s="402"/>
      <c r="CQ105" s="402"/>
      <c r="CR105" s="402"/>
      <c r="CS105" s="402"/>
      <c r="CT105" s="402"/>
      <c r="CU105" s="412"/>
      <c r="CV105" s="402"/>
      <c r="CW105" s="402"/>
      <c r="CX105" s="402"/>
      <c r="CY105" s="402"/>
      <c r="CZ105" s="402"/>
      <c r="DA105" s="402"/>
      <c r="DB105" s="412"/>
    </row>
    <row r="106" spans="2:106" ht="15.95" customHeight="1" x14ac:dyDescent="0.15">
      <c r="B106" s="468">
        <v>76</v>
      </c>
      <c r="C106" s="994"/>
      <c r="D106" s="995"/>
      <c r="E106" s="995"/>
      <c r="F106" s="996"/>
      <c r="G106" s="997"/>
      <c r="H106" s="997"/>
      <c r="I106" s="998"/>
      <c r="J106" s="999"/>
      <c r="K106" s="1004"/>
      <c r="L106" s="1004"/>
      <c r="M106" s="1004"/>
      <c r="N106" s="1004"/>
      <c r="O106" s="1004"/>
      <c r="P106" s="181" t="s">
        <v>28</v>
      </c>
      <c r="Q106" s="434" t="s">
        <v>28</v>
      </c>
      <c r="R106" s="434" t="s">
        <v>28</v>
      </c>
      <c r="S106" s="251" t="s">
        <v>28</v>
      </c>
      <c r="T106" s="1005"/>
      <c r="U106" s="1006"/>
      <c r="V106" s="1007"/>
      <c r="W106" s="181" t="s">
        <v>28</v>
      </c>
      <c r="X106" s="434" t="s">
        <v>28</v>
      </c>
      <c r="Y106" s="434" t="s">
        <v>28</v>
      </c>
      <c r="Z106" s="251" t="s">
        <v>28</v>
      </c>
      <c r="AA106" s="1005"/>
      <c r="AB106" s="1006"/>
      <c r="AC106" s="1006"/>
      <c r="AD106" s="181" t="s">
        <v>28</v>
      </c>
      <c r="AE106" s="183" t="s">
        <v>28</v>
      </c>
      <c r="AF106" s="183" t="s">
        <v>28</v>
      </c>
      <c r="AG106" s="183" t="s">
        <v>28</v>
      </c>
      <c r="AH106" s="251" t="s">
        <v>28</v>
      </c>
      <c r="AI106" s="484"/>
      <c r="AJ106" s="251" t="s">
        <v>28</v>
      </c>
      <c r="AK106" s="486"/>
      <c r="AL106" s="181" t="s">
        <v>28</v>
      </c>
      <c r="AM106" s="251" t="s">
        <v>28</v>
      </c>
      <c r="AN106" s="181" t="s">
        <v>28</v>
      </c>
      <c r="AO106" s="183" t="s">
        <v>28</v>
      </c>
      <c r="AP106" s="183" t="s">
        <v>28</v>
      </c>
      <c r="AQ106" s="183" t="s">
        <v>28</v>
      </c>
      <c r="AR106" s="535" t="str">
        <f t="shared" si="39"/>
        <v>□</v>
      </c>
      <c r="AS106" s="181" t="s">
        <v>28</v>
      </c>
      <c r="AT106" s="183" t="s">
        <v>28</v>
      </c>
      <c r="AU106" s="446" t="s">
        <v>28</v>
      </c>
      <c r="AV106" s="452" t="s">
        <v>28</v>
      </c>
      <c r="AW106" s="251" t="s">
        <v>28</v>
      </c>
      <c r="AX106" s="251" t="s">
        <v>28</v>
      </c>
      <c r="AY106" s="446" t="s">
        <v>28</v>
      </c>
      <c r="AZ106" s="437"/>
      <c r="BA106" s="976" t="str">
        <f>IF($F$11="","",IF($AZ106="","",HLOOKUP($F$11,別紙mast!$D$4:$K$7,3,FALSE)))</f>
        <v/>
      </c>
      <c r="BB106" s="977"/>
      <c r="BC106" s="537" t="str">
        <f t="shared" si="35"/>
        <v/>
      </c>
      <c r="BD106" s="538" t="str">
        <f>IF($F$11="","",IF($AZ106="","",HLOOKUP($F$11,別紙mast!$D$9:$K$11,3,FALSE)))</f>
        <v/>
      </c>
      <c r="BE106" s="537" t="str">
        <f t="shared" si="36"/>
        <v/>
      </c>
      <c r="BF106" s="413"/>
      <c r="BG106" s="978" t="str">
        <f>IF($F$11="","",IF($BF106="","",HLOOKUP($F$11,別紙mast!$D$4:$K$7,4,FALSE)))</f>
        <v/>
      </c>
      <c r="BH106" s="979"/>
      <c r="BI106" s="454" t="str">
        <f t="shared" si="20"/>
        <v/>
      </c>
      <c r="BJ106" s="621"/>
      <c r="BK106" s="463"/>
      <c r="BL106" s="463"/>
      <c r="BM106" s="601"/>
      <c r="BN106" s="462"/>
      <c r="BO106" s="463"/>
      <c r="BP106" s="463"/>
      <c r="BQ106" s="611"/>
      <c r="BR106" s="606"/>
      <c r="BS106" s="464"/>
      <c r="BT106" s="614"/>
      <c r="BU106" s="461"/>
      <c r="BV106" s="568"/>
      <c r="BW106" s="404"/>
      <c r="BX106" s="402"/>
      <c r="BY106" s="570" t="str">
        <f t="shared" si="21"/>
        <v/>
      </c>
      <c r="BZ106" s="565" t="str">
        <f t="shared" si="22"/>
        <v/>
      </c>
      <c r="CA106" s="565" t="str">
        <f t="shared" si="23"/>
        <v/>
      </c>
      <c r="CB106" s="565" t="str">
        <f t="shared" si="24"/>
        <v/>
      </c>
      <c r="CC106" s="577" t="str">
        <f t="shared" si="25"/>
        <v/>
      </c>
      <c r="CD106" s="577" t="str">
        <f t="shared" si="26"/>
        <v/>
      </c>
      <c r="CE106" s="577" t="str">
        <f t="shared" si="27"/>
        <v/>
      </c>
      <c r="CF106" s="577" t="str">
        <f t="shared" si="28"/>
        <v/>
      </c>
      <c r="CG106" s="591" t="str">
        <f t="shared" si="29"/>
        <v/>
      </c>
      <c r="CH106" s="591" t="str">
        <f t="shared" si="30"/>
        <v/>
      </c>
      <c r="CI106" s="591" t="str">
        <f t="shared" si="31"/>
        <v/>
      </c>
      <c r="CJ106" s="565" t="str">
        <f t="shared" si="32"/>
        <v/>
      </c>
      <c r="CK106" s="565" t="str">
        <f t="shared" si="33"/>
        <v/>
      </c>
      <c r="CL106" s="577" t="str">
        <f t="shared" si="37"/>
        <v/>
      </c>
      <c r="CM106" s="577" t="str">
        <f t="shared" si="34"/>
        <v/>
      </c>
      <c r="CN106" s="592" t="str">
        <f t="shared" si="38"/>
        <v/>
      </c>
      <c r="CO106" s="402"/>
      <c r="CP106" s="402"/>
      <c r="CQ106" s="402"/>
      <c r="CR106" s="402"/>
      <c r="CS106" s="402"/>
      <c r="CT106" s="402"/>
      <c r="CU106" s="412"/>
      <c r="CV106" s="402"/>
      <c r="CW106" s="402"/>
      <c r="CX106" s="402"/>
      <c r="CY106" s="402"/>
      <c r="CZ106" s="402"/>
      <c r="DA106" s="402"/>
      <c r="DB106" s="412"/>
    </row>
    <row r="107" spans="2:106" ht="15.95" customHeight="1" x14ac:dyDescent="0.15">
      <c r="B107" s="468">
        <v>77</v>
      </c>
      <c r="C107" s="994"/>
      <c r="D107" s="995"/>
      <c r="E107" s="995"/>
      <c r="F107" s="996"/>
      <c r="G107" s="997"/>
      <c r="H107" s="997"/>
      <c r="I107" s="998"/>
      <c r="J107" s="999"/>
      <c r="K107" s="1004"/>
      <c r="L107" s="1004"/>
      <c r="M107" s="1004"/>
      <c r="N107" s="1004"/>
      <c r="O107" s="1004"/>
      <c r="P107" s="181" t="s">
        <v>28</v>
      </c>
      <c r="Q107" s="434" t="s">
        <v>28</v>
      </c>
      <c r="R107" s="434" t="s">
        <v>28</v>
      </c>
      <c r="S107" s="251" t="s">
        <v>28</v>
      </c>
      <c r="T107" s="1005"/>
      <c r="U107" s="1006"/>
      <c r="V107" s="1007"/>
      <c r="W107" s="181" t="s">
        <v>28</v>
      </c>
      <c r="X107" s="434" t="s">
        <v>28</v>
      </c>
      <c r="Y107" s="434" t="s">
        <v>28</v>
      </c>
      <c r="Z107" s="251" t="s">
        <v>28</v>
      </c>
      <c r="AA107" s="1005"/>
      <c r="AB107" s="1006"/>
      <c r="AC107" s="1006"/>
      <c r="AD107" s="181" t="s">
        <v>28</v>
      </c>
      <c r="AE107" s="183" t="s">
        <v>28</v>
      </c>
      <c r="AF107" s="183" t="s">
        <v>28</v>
      </c>
      <c r="AG107" s="183" t="s">
        <v>28</v>
      </c>
      <c r="AH107" s="251" t="s">
        <v>28</v>
      </c>
      <c r="AI107" s="484"/>
      <c r="AJ107" s="251" t="s">
        <v>28</v>
      </c>
      <c r="AK107" s="486"/>
      <c r="AL107" s="181" t="s">
        <v>28</v>
      </c>
      <c r="AM107" s="251" t="s">
        <v>28</v>
      </c>
      <c r="AN107" s="181" t="s">
        <v>28</v>
      </c>
      <c r="AO107" s="183" t="s">
        <v>28</v>
      </c>
      <c r="AP107" s="183" t="s">
        <v>28</v>
      </c>
      <c r="AQ107" s="183" t="s">
        <v>28</v>
      </c>
      <c r="AR107" s="535" t="str">
        <f t="shared" si="39"/>
        <v>□</v>
      </c>
      <c r="AS107" s="181" t="s">
        <v>28</v>
      </c>
      <c r="AT107" s="183" t="s">
        <v>28</v>
      </c>
      <c r="AU107" s="446" t="s">
        <v>28</v>
      </c>
      <c r="AV107" s="452" t="s">
        <v>28</v>
      </c>
      <c r="AW107" s="251" t="s">
        <v>28</v>
      </c>
      <c r="AX107" s="251" t="s">
        <v>28</v>
      </c>
      <c r="AY107" s="446" t="s">
        <v>28</v>
      </c>
      <c r="AZ107" s="437"/>
      <c r="BA107" s="976" t="str">
        <f>IF($F$11="","",IF($AZ107="","",HLOOKUP($F$11,別紙mast!$D$4:$K$7,3,FALSE)))</f>
        <v/>
      </c>
      <c r="BB107" s="977"/>
      <c r="BC107" s="537" t="str">
        <f t="shared" si="35"/>
        <v/>
      </c>
      <c r="BD107" s="538" t="str">
        <f>IF($F$11="","",IF($AZ107="","",HLOOKUP($F$11,別紙mast!$D$9:$K$11,3,FALSE)))</f>
        <v/>
      </c>
      <c r="BE107" s="537" t="str">
        <f t="shared" si="36"/>
        <v/>
      </c>
      <c r="BF107" s="413"/>
      <c r="BG107" s="978" t="str">
        <f>IF($F$11="","",IF($BF107="","",HLOOKUP($F$11,別紙mast!$D$4:$K$7,4,FALSE)))</f>
        <v/>
      </c>
      <c r="BH107" s="979"/>
      <c r="BI107" s="454" t="str">
        <f t="shared" si="20"/>
        <v/>
      </c>
      <c r="BJ107" s="621"/>
      <c r="BK107" s="463"/>
      <c r="BL107" s="463"/>
      <c r="BM107" s="601"/>
      <c r="BN107" s="462"/>
      <c r="BO107" s="463"/>
      <c r="BP107" s="463"/>
      <c r="BQ107" s="611"/>
      <c r="BR107" s="606"/>
      <c r="BS107" s="464"/>
      <c r="BT107" s="614"/>
      <c r="BU107" s="461"/>
      <c r="BV107" s="568"/>
      <c r="BW107" s="404"/>
      <c r="BX107" s="402"/>
      <c r="BY107" s="570" t="str">
        <f t="shared" si="21"/>
        <v/>
      </c>
      <c r="BZ107" s="565" t="str">
        <f t="shared" si="22"/>
        <v/>
      </c>
      <c r="CA107" s="565" t="str">
        <f t="shared" si="23"/>
        <v/>
      </c>
      <c r="CB107" s="565" t="str">
        <f t="shared" si="24"/>
        <v/>
      </c>
      <c r="CC107" s="577" t="str">
        <f t="shared" si="25"/>
        <v/>
      </c>
      <c r="CD107" s="577" t="str">
        <f t="shared" si="26"/>
        <v/>
      </c>
      <c r="CE107" s="577" t="str">
        <f t="shared" si="27"/>
        <v/>
      </c>
      <c r="CF107" s="577" t="str">
        <f t="shared" si="28"/>
        <v/>
      </c>
      <c r="CG107" s="591" t="str">
        <f t="shared" si="29"/>
        <v/>
      </c>
      <c r="CH107" s="591" t="str">
        <f t="shared" si="30"/>
        <v/>
      </c>
      <c r="CI107" s="591" t="str">
        <f t="shared" si="31"/>
        <v/>
      </c>
      <c r="CJ107" s="565" t="str">
        <f t="shared" si="32"/>
        <v/>
      </c>
      <c r="CK107" s="565" t="str">
        <f t="shared" si="33"/>
        <v/>
      </c>
      <c r="CL107" s="577" t="str">
        <f t="shared" si="37"/>
        <v/>
      </c>
      <c r="CM107" s="577" t="str">
        <f t="shared" si="34"/>
        <v/>
      </c>
      <c r="CN107" s="592" t="str">
        <f t="shared" si="38"/>
        <v/>
      </c>
      <c r="CO107" s="402"/>
      <c r="CP107" s="402"/>
      <c r="CQ107" s="402"/>
      <c r="CR107" s="402"/>
      <c r="CS107" s="402"/>
      <c r="CT107" s="402"/>
      <c r="CU107" s="412"/>
      <c r="CV107" s="402"/>
      <c r="CW107" s="402"/>
      <c r="CX107" s="402"/>
      <c r="CY107" s="402"/>
      <c r="CZ107" s="402"/>
      <c r="DA107" s="402"/>
      <c r="DB107" s="412"/>
    </row>
    <row r="108" spans="2:106" ht="15.95" customHeight="1" x14ac:dyDescent="0.15">
      <c r="B108" s="468">
        <v>78</v>
      </c>
      <c r="C108" s="994"/>
      <c r="D108" s="995"/>
      <c r="E108" s="995"/>
      <c r="F108" s="996"/>
      <c r="G108" s="997"/>
      <c r="H108" s="997"/>
      <c r="I108" s="998"/>
      <c r="J108" s="999"/>
      <c r="K108" s="1004"/>
      <c r="L108" s="1004"/>
      <c r="M108" s="1004"/>
      <c r="N108" s="1004"/>
      <c r="O108" s="1004"/>
      <c r="P108" s="181" t="s">
        <v>28</v>
      </c>
      <c r="Q108" s="434" t="s">
        <v>28</v>
      </c>
      <c r="R108" s="434" t="s">
        <v>28</v>
      </c>
      <c r="S108" s="251" t="s">
        <v>28</v>
      </c>
      <c r="T108" s="1005"/>
      <c r="U108" s="1006"/>
      <c r="V108" s="1007"/>
      <c r="W108" s="181" t="s">
        <v>28</v>
      </c>
      <c r="X108" s="434" t="s">
        <v>28</v>
      </c>
      <c r="Y108" s="434" t="s">
        <v>28</v>
      </c>
      <c r="Z108" s="251" t="s">
        <v>28</v>
      </c>
      <c r="AA108" s="1005"/>
      <c r="AB108" s="1006"/>
      <c r="AC108" s="1006"/>
      <c r="AD108" s="181" t="s">
        <v>28</v>
      </c>
      <c r="AE108" s="183" t="s">
        <v>28</v>
      </c>
      <c r="AF108" s="183" t="s">
        <v>28</v>
      </c>
      <c r="AG108" s="183" t="s">
        <v>28</v>
      </c>
      <c r="AH108" s="251" t="s">
        <v>28</v>
      </c>
      <c r="AI108" s="484"/>
      <c r="AJ108" s="251" t="s">
        <v>28</v>
      </c>
      <c r="AK108" s="486"/>
      <c r="AL108" s="181" t="s">
        <v>28</v>
      </c>
      <c r="AM108" s="251" t="s">
        <v>28</v>
      </c>
      <c r="AN108" s="181" t="s">
        <v>28</v>
      </c>
      <c r="AO108" s="183" t="s">
        <v>28</v>
      </c>
      <c r="AP108" s="183" t="s">
        <v>28</v>
      </c>
      <c r="AQ108" s="183" t="s">
        <v>28</v>
      </c>
      <c r="AR108" s="535" t="str">
        <f t="shared" si="39"/>
        <v>□</v>
      </c>
      <c r="AS108" s="181" t="s">
        <v>28</v>
      </c>
      <c r="AT108" s="183" t="s">
        <v>28</v>
      </c>
      <c r="AU108" s="446" t="s">
        <v>28</v>
      </c>
      <c r="AV108" s="452" t="s">
        <v>28</v>
      </c>
      <c r="AW108" s="251" t="s">
        <v>28</v>
      </c>
      <c r="AX108" s="251" t="s">
        <v>28</v>
      </c>
      <c r="AY108" s="446" t="s">
        <v>28</v>
      </c>
      <c r="AZ108" s="437"/>
      <c r="BA108" s="976" t="str">
        <f>IF($F$11="","",IF($AZ108="","",HLOOKUP($F$11,別紙mast!$D$4:$K$7,3,FALSE)))</f>
        <v/>
      </c>
      <c r="BB108" s="977"/>
      <c r="BC108" s="537" t="str">
        <f t="shared" si="35"/>
        <v/>
      </c>
      <c r="BD108" s="538" t="str">
        <f>IF($F$11="","",IF($AZ108="","",HLOOKUP($F$11,別紙mast!$D$9:$K$11,3,FALSE)))</f>
        <v/>
      </c>
      <c r="BE108" s="537" t="str">
        <f t="shared" si="36"/>
        <v/>
      </c>
      <c r="BF108" s="413"/>
      <c r="BG108" s="978" t="str">
        <f>IF($F$11="","",IF($BF108="","",HLOOKUP($F$11,別紙mast!$D$4:$K$7,4,FALSE)))</f>
        <v/>
      </c>
      <c r="BH108" s="979"/>
      <c r="BI108" s="454" t="str">
        <f t="shared" si="20"/>
        <v/>
      </c>
      <c r="BJ108" s="621"/>
      <c r="BK108" s="463"/>
      <c r="BL108" s="463"/>
      <c r="BM108" s="601"/>
      <c r="BN108" s="462"/>
      <c r="BO108" s="463"/>
      <c r="BP108" s="463"/>
      <c r="BQ108" s="611"/>
      <c r="BR108" s="606"/>
      <c r="BS108" s="464"/>
      <c r="BT108" s="614"/>
      <c r="BU108" s="461"/>
      <c r="BV108" s="568"/>
      <c r="BW108" s="404"/>
      <c r="BX108" s="402"/>
      <c r="BY108" s="570" t="str">
        <f t="shared" si="21"/>
        <v/>
      </c>
      <c r="BZ108" s="565" t="str">
        <f t="shared" si="22"/>
        <v/>
      </c>
      <c r="CA108" s="565" t="str">
        <f t="shared" si="23"/>
        <v/>
      </c>
      <c r="CB108" s="565" t="str">
        <f t="shared" si="24"/>
        <v/>
      </c>
      <c r="CC108" s="577" t="str">
        <f t="shared" si="25"/>
        <v/>
      </c>
      <c r="CD108" s="577" t="str">
        <f t="shared" si="26"/>
        <v/>
      </c>
      <c r="CE108" s="577" t="str">
        <f t="shared" si="27"/>
        <v/>
      </c>
      <c r="CF108" s="577" t="str">
        <f t="shared" si="28"/>
        <v/>
      </c>
      <c r="CG108" s="591" t="str">
        <f t="shared" si="29"/>
        <v/>
      </c>
      <c r="CH108" s="591" t="str">
        <f t="shared" si="30"/>
        <v/>
      </c>
      <c r="CI108" s="591" t="str">
        <f t="shared" si="31"/>
        <v/>
      </c>
      <c r="CJ108" s="565" t="str">
        <f t="shared" si="32"/>
        <v/>
      </c>
      <c r="CK108" s="565" t="str">
        <f t="shared" si="33"/>
        <v/>
      </c>
      <c r="CL108" s="577" t="str">
        <f t="shared" si="37"/>
        <v/>
      </c>
      <c r="CM108" s="577" t="str">
        <f t="shared" si="34"/>
        <v/>
      </c>
      <c r="CN108" s="592" t="str">
        <f t="shared" si="38"/>
        <v/>
      </c>
      <c r="CO108" s="402"/>
      <c r="CP108" s="402"/>
      <c r="CQ108" s="402"/>
      <c r="CR108" s="402"/>
      <c r="CS108" s="402"/>
      <c r="CT108" s="402"/>
      <c r="CU108" s="412"/>
      <c r="CV108" s="402"/>
      <c r="CW108" s="402"/>
      <c r="CX108" s="402"/>
      <c r="CY108" s="402"/>
      <c r="CZ108" s="402"/>
      <c r="DA108" s="402"/>
      <c r="DB108" s="412"/>
    </row>
    <row r="109" spans="2:106" ht="15.95" customHeight="1" x14ac:dyDescent="0.15">
      <c r="B109" s="468">
        <v>79</v>
      </c>
      <c r="C109" s="994"/>
      <c r="D109" s="995"/>
      <c r="E109" s="995"/>
      <c r="F109" s="996"/>
      <c r="G109" s="997"/>
      <c r="H109" s="997"/>
      <c r="I109" s="998"/>
      <c r="J109" s="999"/>
      <c r="K109" s="1004"/>
      <c r="L109" s="1004"/>
      <c r="M109" s="1004"/>
      <c r="N109" s="1004"/>
      <c r="O109" s="1004"/>
      <c r="P109" s="181" t="s">
        <v>28</v>
      </c>
      <c r="Q109" s="434" t="s">
        <v>28</v>
      </c>
      <c r="R109" s="434" t="s">
        <v>28</v>
      </c>
      <c r="S109" s="251" t="s">
        <v>28</v>
      </c>
      <c r="T109" s="1005"/>
      <c r="U109" s="1006"/>
      <c r="V109" s="1007"/>
      <c r="W109" s="181" t="s">
        <v>28</v>
      </c>
      <c r="X109" s="434" t="s">
        <v>28</v>
      </c>
      <c r="Y109" s="434" t="s">
        <v>28</v>
      </c>
      <c r="Z109" s="251" t="s">
        <v>28</v>
      </c>
      <c r="AA109" s="1005"/>
      <c r="AB109" s="1006"/>
      <c r="AC109" s="1006"/>
      <c r="AD109" s="181" t="s">
        <v>28</v>
      </c>
      <c r="AE109" s="183" t="s">
        <v>28</v>
      </c>
      <c r="AF109" s="183" t="s">
        <v>28</v>
      </c>
      <c r="AG109" s="183" t="s">
        <v>28</v>
      </c>
      <c r="AH109" s="251" t="s">
        <v>28</v>
      </c>
      <c r="AI109" s="484"/>
      <c r="AJ109" s="251" t="s">
        <v>28</v>
      </c>
      <c r="AK109" s="486"/>
      <c r="AL109" s="181" t="s">
        <v>28</v>
      </c>
      <c r="AM109" s="251" t="s">
        <v>28</v>
      </c>
      <c r="AN109" s="181" t="s">
        <v>28</v>
      </c>
      <c r="AO109" s="183" t="s">
        <v>28</v>
      </c>
      <c r="AP109" s="183" t="s">
        <v>28</v>
      </c>
      <c r="AQ109" s="183" t="s">
        <v>28</v>
      </c>
      <c r="AR109" s="535" t="str">
        <f t="shared" si="39"/>
        <v>□</v>
      </c>
      <c r="AS109" s="181" t="s">
        <v>28</v>
      </c>
      <c r="AT109" s="183" t="s">
        <v>28</v>
      </c>
      <c r="AU109" s="446" t="s">
        <v>28</v>
      </c>
      <c r="AV109" s="452" t="s">
        <v>28</v>
      </c>
      <c r="AW109" s="251" t="s">
        <v>28</v>
      </c>
      <c r="AX109" s="251" t="s">
        <v>28</v>
      </c>
      <c r="AY109" s="446" t="s">
        <v>28</v>
      </c>
      <c r="AZ109" s="437"/>
      <c r="BA109" s="976" t="str">
        <f>IF($F$11="","",IF($AZ109="","",HLOOKUP($F$11,別紙mast!$D$4:$K$7,3,FALSE)))</f>
        <v/>
      </c>
      <c r="BB109" s="977"/>
      <c r="BC109" s="537" t="str">
        <f t="shared" si="35"/>
        <v/>
      </c>
      <c r="BD109" s="538" t="str">
        <f>IF($F$11="","",IF($AZ109="","",HLOOKUP($F$11,別紙mast!$D$9:$K$11,3,FALSE)))</f>
        <v/>
      </c>
      <c r="BE109" s="537" t="str">
        <f t="shared" si="36"/>
        <v/>
      </c>
      <c r="BF109" s="413"/>
      <c r="BG109" s="978" t="str">
        <f>IF($F$11="","",IF($BF109="","",HLOOKUP($F$11,別紙mast!$D$4:$K$7,4,FALSE)))</f>
        <v/>
      </c>
      <c r="BH109" s="979"/>
      <c r="BI109" s="454" t="str">
        <f t="shared" si="20"/>
        <v/>
      </c>
      <c r="BJ109" s="621"/>
      <c r="BK109" s="463"/>
      <c r="BL109" s="463"/>
      <c r="BM109" s="601"/>
      <c r="BN109" s="462"/>
      <c r="BO109" s="463"/>
      <c r="BP109" s="463"/>
      <c r="BQ109" s="611"/>
      <c r="BR109" s="606"/>
      <c r="BS109" s="464"/>
      <c r="BT109" s="614"/>
      <c r="BU109" s="461"/>
      <c r="BV109" s="568"/>
      <c r="BW109" s="404"/>
      <c r="BX109" s="402"/>
      <c r="BY109" s="570" t="str">
        <f t="shared" si="21"/>
        <v/>
      </c>
      <c r="BZ109" s="565" t="str">
        <f t="shared" si="22"/>
        <v/>
      </c>
      <c r="CA109" s="565" t="str">
        <f t="shared" si="23"/>
        <v/>
      </c>
      <c r="CB109" s="565" t="str">
        <f t="shared" si="24"/>
        <v/>
      </c>
      <c r="CC109" s="577" t="str">
        <f t="shared" si="25"/>
        <v/>
      </c>
      <c r="CD109" s="577" t="str">
        <f t="shared" si="26"/>
        <v/>
      </c>
      <c r="CE109" s="577" t="str">
        <f t="shared" si="27"/>
        <v/>
      </c>
      <c r="CF109" s="577" t="str">
        <f t="shared" si="28"/>
        <v/>
      </c>
      <c r="CG109" s="591" t="str">
        <f t="shared" si="29"/>
        <v/>
      </c>
      <c r="CH109" s="591" t="str">
        <f t="shared" si="30"/>
        <v/>
      </c>
      <c r="CI109" s="591" t="str">
        <f t="shared" si="31"/>
        <v/>
      </c>
      <c r="CJ109" s="565" t="str">
        <f t="shared" si="32"/>
        <v/>
      </c>
      <c r="CK109" s="565" t="str">
        <f t="shared" si="33"/>
        <v/>
      </c>
      <c r="CL109" s="577" t="str">
        <f t="shared" si="37"/>
        <v/>
      </c>
      <c r="CM109" s="577" t="str">
        <f t="shared" si="34"/>
        <v/>
      </c>
      <c r="CN109" s="592" t="str">
        <f t="shared" si="38"/>
        <v/>
      </c>
      <c r="CO109" s="402"/>
      <c r="CP109" s="402"/>
      <c r="CQ109" s="402"/>
      <c r="CR109" s="402"/>
      <c r="CS109" s="402"/>
      <c r="CT109" s="402"/>
      <c r="CU109" s="412"/>
      <c r="CV109" s="402"/>
      <c r="CW109" s="402"/>
      <c r="CX109" s="402"/>
      <c r="CY109" s="402"/>
      <c r="CZ109" s="402"/>
      <c r="DA109" s="402"/>
      <c r="DB109" s="412"/>
    </row>
    <row r="110" spans="2:106" ht="15.95" customHeight="1" x14ac:dyDescent="0.15">
      <c r="B110" s="468">
        <v>80</v>
      </c>
      <c r="C110" s="994"/>
      <c r="D110" s="995"/>
      <c r="E110" s="995"/>
      <c r="F110" s="996"/>
      <c r="G110" s="997"/>
      <c r="H110" s="997"/>
      <c r="I110" s="998"/>
      <c r="J110" s="999"/>
      <c r="K110" s="1004"/>
      <c r="L110" s="1004"/>
      <c r="M110" s="1004"/>
      <c r="N110" s="1004"/>
      <c r="O110" s="1004"/>
      <c r="P110" s="181" t="s">
        <v>28</v>
      </c>
      <c r="Q110" s="434" t="s">
        <v>28</v>
      </c>
      <c r="R110" s="434" t="s">
        <v>28</v>
      </c>
      <c r="S110" s="251" t="s">
        <v>28</v>
      </c>
      <c r="T110" s="1005"/>
      <c r="U110" s="1006"/>
      <c r="V110" s="1007"/>
      <c r="W110" s="181" t="s">
        <v>28</v>
      </c>
      <c r="X110" s="434" t="s">
        <v>28</v>
      </c>
      <c r="Y110" s="434" t="s">
        <v>28</v>
      </c>
      <c r="Z110" s="251" t="s">
        <v>28</v>
      </c>
      <c r="AA110" s="1005"/>
      <c r="AB110" s="1006"/>
      <c r="AC110" s="1006"/>
      <c r="AD110" s="181" t="s">
        <v>28</v>
      </c>
      <c r="AE110" s="183" t="s">
        <v>28</v>
      </c>
      <c r="AF110" s="183" t="s">
        <v>28</v>
      </c>
      <c r="AG110" s="183" t="s">
        <v>28</v>
      </c>
      <c r="AH110" s="251" t="s">
        <v>28</v>
      </c>
      <c r="AI110" s="484"/>
      <c r="AJ110" s="251" t="s">
        <v>28</v>
      </c>
      <c r="AK110" s="486"/>
      <c r="AL110" s="181" t="s">
        <v>28</v>
      </c>
      <c r="AM110" s="251" t="s">
        <v>28</v>
      </c>
      <c r="AN110" s="181" t="s">
        <v>28</v>
      </c>
      <c r="AO110" s="183" t="s">
        <v>28</v>
      </c>
      <c r="AP110" s="183" t="s">
        <v>28</v>
      </c>
      <c r="AQ110" s="183" t="s">
        <v>28</v>
      </c>
      <c r="AR110" s="535" t="str">
        <f t="shared" si="39"/>
        <v>□</v>
      </c>
      <c r="AS110" s="181" t="s">
        <v>28</v>
      </c>
      <c r="AT110" s="183" t="s">
        <v>28</v>
      </c>
      <c r="AU110" s="446" t="s">
        <v>28</v>
      </c>
      <c r="AV110" s="452" t="s">
        <v>28</v>
      </c>
      <c r="AW110" s="251" t="s">
        <v>28</v>
      </c>
      <c r="AX110" s="251" t="s">
        <v>28</v>
      </c>
      <c r="AY110" s="446" t="s">
        <v>28</v>
      </c>
      <c r="AZ110" s="437"/>
      <c r="BA110" s="976" t="str">
        <f>IF($F$11="","",IF($AZ110="","",HLOOKUP($F$11,別紙mast!$D$4:$K$7,3,FALSE)))</f>
        <v/>
      </c>
      <c r="BB110" s="977"/>
      <c r="BC110" s="537" t="str">
        <f t="shared" si="35"/>
        <v/>
      </c>
      <c r="BD110" s="538" t="str">
        <f>IF($F$11="","",IF($AZ110="","",HLOOKUP($F$11,別紙mast!$D$9:$K$11,3,FALSE)))</f>
        <v/>
      </c>
      <c r="BE110" s="537" t="str">
        <f t="shared" si="36"/>
        <v/>
      </c>
      <c r="BF110" s="413"/>
      <c r="BG110" s="978" t="str">
        <f>IF($F$11="","",IF($BF110="","",HLOOKUP($F$11,別紙mast!$D$4:$K$7,4,FALSE)))</f>
        <v/>
      </c>
      <c r="BH110" s="979"/>
      <c r="BI110" s="454" t="str">
        <f t="shared" si="20"/>
        <v/>
      </c>
      <c r="BJ110" s="621"/>
      <c r="BK110" s="463"/>
      <c r="BL110" s="463"/>
      <c r="BM110" s="601"/>
      <c r="BN110" s="462"/>
      <c r="BO110" s="463"/>
      <c r="BP110" s="463"/>
      <c r="BQ110" s="611"/>
      <c r="BR110" s="606"/>
      <c r="BS110" s="464"/>
      <c r="BT110" s="614"/>
      <c r="BU110" s="461"/>
      <c r="BV110" s="568"/>
      <c r="BW110" s="404"/>
      <c r="BX110" s="402"/>
      <c r="BY110" s="570" t="str">
        <f t="shared" si="21"/>
        <v/>
      </c>
      <c r="BZ110" s="565" t="str">
        <f t="shared" si="22"/>
        <v/>
      </c>
      <c r="CA110" s="565" t="str">
        <f t="shared" si="23"/>
        <v/>
      </c>
      <c r="CB110" s="565" t="str">
        <f t="shared" si="24"/>
        <v/>
      </c>
      <c r="CC110" s="577" t="str">
        <f t="shared" si="25"/>
        <v/>
      </c>
      <c r="CD110" s="577" t="str">
        <f t="shared" si="26"/>
        <v/>
      </c>
      <c r="CE110" s="577" t="str">
        <f t="shared" si="27"/>
        <v/>
      </c>
      <c r="CF110" s="577" t="str">
        <f t="shared" si="28"/>
        <v/>
      </c>
      <c r="CG110" s="591" t="str">
        <f t="shared" si="29"/>
        <v/>
      </c>
      <c r="CH110" s="591" t="str">
        <f t="shared" si="30"/>
        <v/>
      </c>
      <c r="CI110" s="591" t="str">
        <f t="shared" si="31"/>
        <v/>
      </c>
      <c r="CJ110" s="565" t="str">
        <f t="shared" si="32"/>
        <v/>
      </c>
      <c r="CK110" s="565" t="str">
        <f t="shared" si="33"/>
        <v/>
      </c>
      <c r="CL110" s="577" t="str">
        <f t="shared" si="37"/>
        <v/>
      </c>
      <c r="CM110" s="577" t="str">
        <f t="shared" si="34"/>
        <v/>
      </c>
      <c r="CN110" s="592" t="str">
        <f t="shared" si="38"/>
        <v/>
      </c>
      <c r="CO110" s="402"/>
      <c r="CP110" s="402"/>
      <c r="CQ110" s="402"/>
      <c r="CR110" s="402"/>
      <c r="CS110" s="402"/>
      <c r="CT110" s="402"/>
      <c r="CU110" s="412"/>
      <c r="CV110" s="402"/>
      <c r="CW110" s="402"/>
      <c r="CX110" s="402"/>
      <c r="CY110" s="402"/>
      <c r="CZ110" s="402"/>
      <c r="DA110" s="402"/>
      <c r="DB110" s="412"/>
    </row>
    <row r="111" spans="2:106" ht="15.95" customHeight="1" x14ac:dyDescent="0.15">
      <c r="B111" s="468">
        <v>81</v>
      </c>
      <c r="C111" s="994"/>
      <c r="D111" s="995"/>
      <c r="E111" s="995"/>
      <c r="F111" s="996"/>
      <c r="G111" s="997"/>
      <c r="H111" s="997"/>
      <c r="I111" s="998"/>
      <c r="J111" s="999"/>
      <c r="K111" s="1004"/>
      <c r="L111" s="1004"/>
      <c r="M111" s="1004"/>
      <c r="N111" s="1004"/>
      <c r="O111" s="1004"/>
      <c r="P111" s="181" t="s">
        <v>28</v>
      </c>
      <c r="Q111" s="434" t="s">
        <v>28</v>
      </c>
      <c r="R111" s="434" t="s">
        <v>28</v>
      </c>
      <c r="S111" s="251" t="s">
        <v>28</v>
      </c>
      <c r="T111" s="1005"/>
      <c r="U111" s="1006"/>
      <c r="V111" s="1007"/>
      <c r="W111" s="181" t="s">
        <v>28</v>
      </c>
      <c r="X111" s="434" t="s">
        <v>28</v>
      </c>
      <c r="Y111" s="434" t="s">
        <v>28</v>
      </c>
      <c r="Z111" s="251" t="s">
        <v>28</v>
      </c>
      <c r="AA111" s="1005"/>
      <c r="AB111" s="1006"/>
      <c r="AC111" s="1006"/>
      <c r="AD111" s="181" t="s">
        <v>28</v>
      </c>
      <c r="AE111" s="183" t="s">
        <v>28</v>
      </c>
      <c r="AF111" s="183" t="s">
        <v>28</v>
      </c>
      <c r="AG111" s="183" t="s">
        <v>28</v>
      </c>
      <c r="AH111" s="251" t="s">
        <v>28</v>
      </c>
      <c r="AI111" s="484"/>
      <c r="AJ111" s="251" t="s">
        <v>28</v>
      </c>
      <c r="AK111" s="486"/>
      <c r="AL111" s="181" t="s">
        <v>28</v>
      </c>
      <c r="AM111" s="251" t="s">
        <v>28</v>
      </c>
      <c r="AN111" s="181" t="s">
        <v>28</v>
      </c>
      <c r="AO111" s="183" t="s">
        <v>28</v>
      </c>
      <c r="AP111" s="183" t="s">
        <v>28</v>
      </c>
      <c r="AQ111" s="183" t="s">
        <v>28</v>
      </c>
      <c r="AR111" s="535" t="str">
        <f t="shared" si="39"/>
        <v>□</v>
      </c>
      <c r="AS111" s="181" t="s">
        <v>28</v>
      </c>
      <c r="AT111" s="183" t="s">
        <v>28</v>
      </c>
      <c r="AU111" s="446" t="s">
        <v>28</v>
      </c>
      <c r="AV111" s="452" t="s">
        <v>28</v>
      </c>
      <c r="AW111" s="251" t="s">
        <v>28</v>
      </c>
      <c r="AX111" s="251" t="s">
        <v>28</v>
      </c>
      <c r="AY111" s="446" t="s">
        <v>28</v>
      </c>
      <c r="AZ111" s="437"/>
      <c r="BA111" s="976" t="str">
        <f>IF($F$11="","",IF($AZ111="","",HLOOKUP($F$11,別紙mast!$D$4:$K$7,3,FALSE)))</f>
        <v/>
      </c>
      <c r="BB111" s="977"/>
      <c r="BC111" s="537" t="str">
        <f t="shared" si="35"/>
        <v/>
      </c>
      <c r="BD111" s="538" t="str">
        <f>IF($F$11="","",IF($AZ111="","",HLOOKUP($F$11,別紙mast!$D$9:$K$11,3,FALSE)))</f>
        <v/>
      </c>
      <c r="BE111" s="537" t="str">
        <f t="shared" si="36"/>
        <v/>
      </c>
      <c r="BF111" s="413"/>
      <c r="BG111" s="978" t="str">
        <f>IF($F$11="","",IF($BF111="","",HLOOKUP($F$11,別紙mast!$D$4:$K$7,4,FALSE)))</f>
        <v/>
      </c>
      <c r="BH111" s="979"/>
      <c r="BI111" s="454" t="str">
        <f t="shared" si="20"/>
        <v/>
      </c>
      <c r="BJ111" s="621"/>
      <c r="BK111" s="463"/>
      <c r="BL111" s="463"/>
      <c r="BM111" s="601"/>
      <c r="BN111" s="462"/>
      <c r="BO111" s="463"/>
      <c r="BP111" s="463"/>
      <c r="BQ111" s="611"/>
      <c r="BR111" s="606"/>
      <c r="BS111" s="464"/>
      <c r="BT111" s="614"/>
      <c r="BU111" s="461"/>
      <c r="BV111" s="568"/>
      <c r="BW111" s="404"/>
      <c r="BX111" s="402"/>
      <c r="BY111" s="570" t="str">
        <f t="shared" si="21"/>
        <v/>
      </c>
      <c r="BZ111" s="565" t="str">
        <f t="shared" si="22"/>
        <v/>
      </c>
      <c r="CA111" s="565" t="str">
        <f t="shared" si="23"/>
        <v/>
      </c>
      <c r="CB111" s="565" t="str">
        <f t="shared" si="24"/>
        <v/>
      </c>
      <c r="CC111" s="577" t="str">
        <f t="shared" si="25"/>
        <v/>
      </c>
      <c r="CD111" s="577" t="str">
        <f t="shared" si="26"/>
        <v/>
      </c>
      <c r="CE111" s="577" t="str">
        <f t="shared" si="27"/>
        <v/>
      </c>
      <c r="CF111" s="577" t="str">
        <f t="shared" si="28"/>
        <v/>
      </c>
      <c r="CG111" s="591" t="str">
        <f t="shared" si="29"/>
        <v/>
      </c>
      <c r="CH111" s="591" t="str">
        <f t="shared" si="30"/>
        <v/>
      </c>
      <c r="CI111" s="591" t="str">
        <f t="shared" si="31"/>
        <v/>
      </c>
      <c r="CJ111" s="565" t="str">
        <f t="shared" si="32"/>
        <v/>
      </c>
      <c r="CK111" s="565" t="str">
        <f t="shared" si="33"/>
        <v/>
      </c>
      <c r="CL111" s="577" t="str">
        <f t="shared" si="37"/>
        <v/>
      </c>
      <c r="CM111" s="577" t="str">
        <f t="shared" si="34"/>
        <v/>
      </c>
      <c r="CN111" s="592" t="str">
        <f t="shared" si="38"/>
        <v/>
      </c>
      <c r="CO111" s="402"/>
      <c r="CP111" s="402"/>
      <c r="CQ111" s="402"/>
      <c r="CR111" s="402"/>
      <c r="CS111" s="402"/>
      <c r="CT111" s="402"/>
      <c r="CU111" s="412"/>
      <c r="CV111" s="402"/>
      <c r="CW111" s="402"/>
      <c r="CX111" s="402"/>
      <c r="CY111" s="402"/>
      <c r="CZ111" s="402"/>
      <c r="DA111" s="402"/>
      <c r="DB111" s="412"/>
    </row>
    <row r="112" spans="2:106" ht="15.95" customHeight="1" x14ac:dyDescent="0.15">
      <c r="B112" s="468">
        <v>82</v>
      </c>
      <c r="C112" s="994"/>
      <c r="D112" s="995"/>
      <c r="E112" s="995"/>
      <c r="F112" s="996"/>
      <c r="G112" s="997"/>
      <c r="H112" s="997"/>
      <c r="I112" s="998"/>
      <c r="J112" s="999"/>
      <c r="K112" s="1004"/>
      <c r="L112" s="1004"/>
      <c r="M112" s="1004"/>
      <c r="N112" s="1004"/>
      <c r="O112" s="1004"/>
      <c r="P112" s="181" t="s">
        <v>28</v>
      </c>
      <c r="Q112" s="434" t="s">
        <v>28</v>
      </c>
      <c r="R112" s="434" t="s">
        <v>28</v>
      </c>
      <c r="S112" s="251" t="s">
        <v>28</v>
      </c>
      <c r="T112" s="1005"/>
      <c r="U112" s="1006"/>
      <c r="V112" s="1007"/>
      <c r="W112" s="181" t="s">
        <v>28</v>
      </c>
      <c r="X112" s="434" t="s">
        <v>28</v>
      </c>
      <c r="Y112" s="434" t="s">
        <v>28</v>
      </c>
      <c r="Z112" s="251" t="s">
        <v>28</v>
      </c>
      <c r="AA112" s="1005"/>
      <c r="AB112" s="1006"/>
      <c r="AC112" s="1006"/>
      <c r="AD112" s="181" t="s">
        <v>28</v>
      </c>
      <c r="AE112" s="183" t="s">
        <v>28</v>
      </c>
      <c r="AF112" s="183" t="s">
        <v>28</v>
      </c>
      <c r="AG112" s="183" t="s">
        <v>28</v>
      </c>
      <c r="AH112" s="251" t="s">
        <v>28</v>
      </c>
      <c r="AI112" s="484"/>
      <c r="AJ112" s="251" t="s">
        <v>28</v>
      </c>
      <c r="AK112" s="486"/>
      <c r="AL112" s="181" t="s">
        <v>28</v>
      </c>
      <c r="AM112" s="251" t="s">
        <v>28</v>
      </c>
      <c r="AN112" s="181" t="s">
        <v>28</v>
      </c>
      <c r="AO112" s="183" t="s">
        <v>28</v>
      </c>
      <c r="AP112" s="183" t="s">
        <v>28</v>
      </c>
      <c r="AQ112" s="183" t="s">
        <v>28</v>
      </c>
      <c r="AR112" s="535" t="str">
        <f t="shared" si="39"/>
        <v>□</v>
      </c>
      <c r="AS112" s="182" t="s">
        <v>28</v>
      </c>
      <c r="AT112" s="183" t="s">
        <v>28</v>
      </c>
      <c r="AU112" s="446" t="s">
        <v>28</v>
      </c>
      <c r="AV112" s="452" t="s">
        <v>28</v>
      </c>
      <c r="AW112" s="251" t="s">
        <v>28</v>
      </c>
      <c r="AX112" s="251" t="s">
        <v>28</v>
      </c>
      <c r="AY112" s="446" t="s">
        <v>28</v>
      </c>
      <c r="AZ112" s="437"/>
      <c r="BA112" s="976" t="str">
        <f>IF($F$11="","",IF($AZ112="","",HLOOKUP($F$11,別紙mast!$D$4:$K$7,3,FALSE)))</f>
        <v/>
      </c>
      <c r="BB112" s="977"/>
      <c r="BC112" s="537" t="str">
        <f t="shared" si="35"/>
        <v/>
      </c>
      <c r="BD112" s="538" t="str">
        <f>IF($F$11="","",IF($AZ112="","",HLOOKUP($F$11,別紙mast!$D$9:$K$11,3,FALSE)))</f>
        <v/>
      </c>
      <c r="BE112" s="537" t="str">
        <f t="shared" si="36"/>
        <v/>
      </c>
      <c r="BF112" s="413"/>
      <c r="BG112" s="978" t="str">
        <f>IF($F$11="","",IF($BF112="","",HLOOKUP($F$11,別紙mast!$D$4:$K$7,4,FALSE)))</f>
        <v/>
      </c>
      <c r="BH112" s="979"/>
      <c r="BI112" s="454" t="str">
        <f t="shared" si="20"/>
        <v/>
      </c>
      <c r="BJ112" s="621"/>
      <c r="BK112" s="463"/>
      <c r="BL112" s="463"/>
      <c r="BM112" s="601"/>
      <c r="BN112" s="462"/>
      <c r="BO112" s="463"/>
      <c r="BP112" s="463"/>
      <c r="BQ112" s="611"/>
      <c r="BR112" s="606"/>
      <c r="BS112" s="464"/>
      <c r="BT112" s="614"/>
      <c r="BU112" s="461"/>
      <c r="BV112" s="568"/>
      <c r="BW112" s="404"/>
      <c r="BX112" s="402"/>
      <c r="BY112" s="570" t="str">
        <f t="shared" si="21"/>
        <v/>
      </c>
      <c r="BZ112" s="565" t="str">
        <f t="shared" si="22"/>
        <v/>
      </c>
      <c r="CA112" s="565" t="str">
        <f t="shared" si="23"/>
        <v/>
      </c>
      <c r="CB112" s="565" t="str">
        <f t="shared" si="24"/>
        <v/>
      </c>
      <c r="CC112" s="577" t="str">
        <f t="shared" si="25"/>
        <v/>
      </c>
      <c r="CD112" s="577" t="str">
        <f t="shared" si="26"/>
        <v/>
      </c>
      <c r="CE112" s="577" t="str">
        <f t="shared" si="27"/>
        <v/>
      </c>
      <c r="CF112" s="577" t="str">
        <f t="shared" si="28"/>
        <v/>
      </c>
      <c r="CG112" s="591" t="str">
        <f t="shared" si="29"/>
        <v/>
      </c>
      <c r="CH112" s="591" t="str">
        <f t="shared" si="30"/>
        <v/>
      </c>
      <c r="CI112" s="591" t="str">
        <f t="shared" si="31"/>
        <v/>
      </c>
      <c r="CJ112" s="565" t="str">
        <f t="shared" si="32"/>
        <v/>
      </c>
      <c r="CK112" s="565" t="str">
        <f t="shared" si="33"/>
        <v/>
      </c>
      <c r="CL112" s="577" t="str">
        <f t="shared" si="37"/>
        <v/>
      </c>
      <c r="CM112" s="577" t="str">
        <f t="shared" si="34"/>
        <v/>
      </c>
      <c r="CN112" s="592" t="str">
        <f t="shared" si="38"/>
        <v/>
      </c>
      <c r="CO112" s="402"/>
      <c r="CP112" s="402"/>
      <c r="CQ112" s="402"/>
      <c r="CR112" s="402"/>
      <c r="CS112" s="402"/>
      <c r="CT112" s="402"/>
      <c r="CU112" s="412"/>
      <c r="CV112" s="402"/>
      <c r="CW112" s="402"/>
      <c r="CX112" s="402"/>
      <c r="CY112" s="402"/>
      <c r="CZ112" s="402"/>
      <c r="DA112" s="402"/>
      <c r="DB112" s="412"/>
    </row>
    <row r="113" spans="2:106" ht="15.95" customHeight="1" x14ac:dyDescent="0.15">
      <c r="B113" s="468">
        <v>83</v>
      </c>
      <c r="C113" s="994"/>
      <c r="D113" s="995"/>
      <c r="E113" s="995"/>
      <c r="F113" s="996"/>
      <c r="G113" s="997"/>
      <c r="H113" s="997"/>
      <c r="I113" s="998"/>
      <c r="J113" s="999"/>
      <c r="K113" s="1004"/>
      <c r="L113" s="1004"/>
      <c r="M113" s="1004"/>
      <c r="N113" s="1004"/>
      <c r="O113" s="1004"/>
      <c r="P113" s="181" t="s">
        <v>28</v>
      </c>
      <c r="Q113" s="434" t="s">
        <v>28</v>
      </c>
      <c r="R113" s="434" t="s">
        <v>28</v>
      </c>
      <c r="S113" s="251" t="s">
        <v>28</v>
      </c>
      <c r="T113" s="1005"/>
      <c r="U113" s="1006"/>
      <c r="V113" s="1007"/>
      <c r="W113" s="181" t="s">
        <v>28</v>
      </c>
      <c r="X113" s="434" t="s">
        <v>28</v>
      </c>
      <c r="Y113" s="434" t="s">
        <v>28</v>
      </c>
      <c r="Z113" s="251" t="s">
        <v>28</v>
      </c>
      <c r="AA113" s="1005"/>
      <c r="AB113" s="1006"/>
      <c r="AC113" s="1006"/>
      <c r="AD113" s="181" t="s">
        <v>28</v>
      </c>
      <c r="AE113" s="183" t="s">
        <v>28</v>
      </c>
      <c r="AF113" s="183" t="s">
        <v>28</v>
      </c>
      <c r="AG113" s="183" t="s">
        <v>28</v>
      </c>
      <c r="AH113" s="251" t="s">
        <v>28</v>
      </c>
      <c r="AI113" s="484"/>
      <c r="AJ113" s="251" t="s">
        <v>28</v>
      </c>
      <c r="AK113" s="486"/>
      <c r="AL113" s="181" t="s">
        <v>28</v>
      </c>
      <c r="AM113" s="251" t="s">
        <v>28</v>
      </c>
      <c r="AN113" s="181" t="s">
        <v>28</v>
      </c>
      <c r="AO113" s="183" t="s">
        <v>28</v>
      </c>
      <c r="AP113" s="183" t="s">
        <v>28</v>
      </c>
      <c r="AQ113" s="183" t="s">
        <v>28</v>
      </c>
      <c r="AR113" s="535" t="str">
        <f t="shared" si="39"/>
        <v>□</v>
      </c>
      <c r="AS113" s="181" t="s">
        <v>28</v>
      </c>
      <c r="AT113" s="183" t="s">
        <v>28</v>
      </c>
      <c r="AU113" s="446" t="s">
        <v>28</v>
      </c>
      <c r="AV113" s="452" t="s">
        <v>28</v>
      </c>
      <c r="AW113" s="251" t="s">
        <v>28</v>
      </c>
      <c r="AX113" s="251" t="s">
        <v>28</v>
      </c>
      <c r="AY113" s="446" t="s">
        <v>28</v>
      </c>
      <c r="AZ113" s="437"/>
      <c r="BA113" s="976" t="str">
        <f>IF($F$11="","",IF($AZ113="","",HLOOKUP($F$11,別紙mast!$D$4:$K$7,3,FALSE)))</f>
        <v/>
      </c>
      <c r="BB113" s="977"/>
      <c r="BC113" s="537" t="str">
        <f t="shared" si="35"/>
        <v/>
      </c>
      <c r="BD113" s="538" t="str">
        <f>IF($F$11="","",IF($AZ113="","",HLOOKUP($F$11,別紙mast!$D$9:$K$11,3,FALSE)))</f>
        <v/>
      </c>
      <c r="BE113" s="537" t="str">
        <f t="shared" si="36"/>
        <v/>
      </c>
      <c r="BF113" s="413"/>
      <c r="BG113" s="978" t="str">
        <f>IF($F$11="","",IF($BF113="","",HLOOKUP($F$11,別紙mast!$D$4:$K$7,4,FALSE)))</f>
        <v/>
      </c>
      <c r="BH113" s="979"/>
      <c r="BI113" s="454" t="str">
        <f t="shared" si="20"/>
        <v/>
      </c>
      <c r="BJ113" s="621"/>
      <c r="BK113" s="463"/>
      <c r="BL113" s="463"/>
      <c r="BM113" s="601"/>
      <c r="BN113" s="462"/>
      <c r="BO113" s="463"/>
      <c r="BP113" s="463"/>
      <c r="BQ113" s="611"/>
      <c r="BR113" s="606"/>
      <c r="BS113" s="464"/>
      <c r="BT113" s="614"/>
      <c r="BU113" s="461"/>
      <c r="BV113" s="568"/>
      <c r="BW113" s="404"/>
      <c r="BX113" s="402"/>
      <c r="BY113" s="570" t="str">
        <f t="shared" si="21"/>
        <v/>
      </c>
      <c r="BZ113" s="565" t="str">
        <f t="shared" si="22"/>
        <v/>
      </c>
      <c r="CA113" s="565" t="str">
        <f t="shared" si="23"/>
        <v/>
      </c>
      <c r="CB113" s="565" t="str">
        <f t="shared" si="24"/>
        <v/>
      </c>
      <c r="CC113" s="577" t="str">
        <f t="shared" si="25"/>
        <v/>
      </c>
      <c r="CD113" s="577" t="str">
        <f t="shared" si="26"/>
        <v/>
      </c>
      <c r="CE113" s="577" t="str">
        <f t="shared" si="27"/>
        <v/>
      </c>
      <c r="CF113" s="577" t="str">
        <f t="shared" si="28"/>
        <v/>
      </c>
      <c r="CG113" s="591" t="str">
        <f t="shared" si="29"/>
        <v/>
      </c>
      <c r="CH113" s="591" t="str">
        <f t="shared" si="30"/>
        <v/>
      </c>
      <c r="CI113" s="591" t="str">
        <f t="shared" si="31"/>
        <v/>
      </c>
      <c r="CJ113" s="565" t="str">
        <f t="shared" si="32"/>
        <v/>
      </c>
      <c r="CK113" s="565" t="str">
        <f t="shared" si="33"/>
        <v/>
      </c>
      <c r="CL113" s="577" t="str">
        <f t="shared" si="37"/>
        <v/>
      </c>
      <c r="CM113" s="577" t="str">
        <f t="shared" si="34"/>
        <v/>
      </c>
      <c r="CN113" s="592" t="str">
        <f t="shared" si="38"/>
        <v/>
      </c>
      <c r="CO113" s="402"/>
      <c r="CP113" s="402"/>
      <c r="CQ113" s="402"/>
      <c r="CR113" s="402"/>
      <c r="CS113" s="402"/>
      <c r="CT113" s="402"/>
      <c r="CU113" s="412"/>
      <c r="CV113" s="402"/>
      <c r="CW113" s="402"/>
      <c r="CX113" s="402"/>
      <c r="CY113" s="402"/>
      <c r="CZ113" s="402"/>
      <c r="DA113" s="402"/>
      <c r="DB113" s="412"/>
    </row>
    <row r="114" spans="2:106" ht="15.95" customHeight="1" x14ac:dyDescent="0.15">
      <c r="B114" s="468">
        <v>84</v>
      </c>
      <c r="C114" s="994"/>
      <c r="D114" s="995"/>
      <c r="E114" s="995"/>
      <c r="F114" s="996"/>
      <c r="G114" s="997"/>
      <c r="H114" s="997"/>
      <c r="I114" s="998"/>
      <c r="J114" s="999"/>
      <c r="K114" s="1004"/>
      <c r="L114" s="1004"/>
      <c r="M114" s="1004"/>
      <c r="N114" s="1004"/>
      <c r="O114" s="1004"/>
      <c r="P114" s="181" t="s">
        <v>28</v>
      </c>
      <c r="Q114" s="434" t="s">
        <v>28</v>
      </c>
      <c r="R114" s="434" t="s">
        <v>28</v>
      </c>
      <c r="S114" s="251" t="s">
        <v>28</v>
      </c>
      <c r="T114" s="1005"/>
      <c r="U114" s="1006"/>
      <c r="V114" s="1007"/>
      <c r="W114" s="181" t="s">
        <v>28</v>
      </c>
      <c r="X114" s="434" t="s">
        <v>28</v>
      </c>
      <c r="Y114" s="434" t="s">
        <v>28</v>
      </c>
      <c r="Z114" s="251" t="s">
        <v>28</v>
      </c>
      <c r="AA114" s="1005"/>
      <c r="AB114" s="1006"/>
      <c r="AC114" s="1006"/>
      <c r="AD114" s="181" t="s">
        <v>28</v>
      </c>
      <c r="AE114" s="183" t="s">
        <v>28</v>
      </c>
      <c r="AF114" s="183" t="s">
        <v>28</v>
      </c>
      <c r="AG114" s="183" t="s">
        <v>28</v>
      </c>
      <c r="AH114" s="251" t="s">
        <v>28</v>
      </c>
      <c r="AI114" s="484"/>
      <c r="AJ114" s="251" t="s">
        <v>28</v>
      </c>
      <c r="AK114" s="486"/>
      <c r="AL114" s="181" t="s">
        <v>28</v>
      </c>
      <c r="AM114" s="251" t="s">
        <v>28</v>
      </c>
      <c r="AN114" s="181" t="s">
        <v>28</v>
      </c>
      <c r="AO114" s="183" t="s">
        <v>28</v>
      </c>
      <c r="AP114" s="183" t="s">
        <v>28</v>
      </c>
      <c r="AQ114" s="183" t="s">
        <v>28</v>
      </c>
      <c r="AR114" s="535" t="str">
        <f t="shared" si="39"/>
        <v>□</v>
      </c>
      <c r="AS114" s="181" t="s">
        <v>28</v>
      </c>
      <c r="AT114" s="183" t="s">
        <v>28</v>
      </c>
      <c r="AU114" s="446" t="s">
        <v>28</v>
      </c>
      <c r="AV114" s="452" t="s">
        <v>28</v>
      </c>
      <c r="AW114" s="251" t="s">
        <v>28</v>
      </c>
      <c r="AX114" s="251" t="s">
        <v>28</v>
      </c>
      <c r="AY114" s="446" t="s">
        <v>28</v>
      </c>
      <c r="AZ114" s="437"/>
      <c r="BA114" s="976" t="str">
        <f>IF($F$11="","",IF($AZ114="","",HLOOKUP($F$11,別紙mast!$D$4:$K$7,3,FALSE)))</f>
        <v/>
      </c>
      <c r="BB114" s="977"/>
      <c r="BC114" s="537" t="str">
        <f t="shared" si="35"/>
        <v/>
      </c>
      <c r="BD114" s="538" t="str">
        <f>IF($F$11="","",IF($AZ114="","",HLOOKUP($F$11,別紙mast!$D$9:$K$11,3,FALSE)))</f>
        <v/>
      </c>
      <c r="BE114" s="537" t="str">
        <f t="shared" si="36"/>
        <v/>
      </c>
      <c r="BF114" s="413"/>
      <c r="BG114" s="978" t="str">
        <f>IF($F$11="","",IF($BF114="","",HLOOKUP($F$11,別紙mast!$D$4:$K$7,4,FALSE)))</f>
        <v/>
      </c>
      <c r="BH114" s="979"/>
      <c r="BI114" s="454" t="str">
        <f t="shared" si="20"/>
        <v/>
      </c>
      <c r="BJ114" s="621"/>
      <c r="BK114" s="463"/>
      <c r="BL114" s="463"/>
      <c r="BM114" s="601"/>
      <c r="BN114" s="462"/>
      <c r="BO114" s="463"/>
      <c r="BP114" s="463"/>
      <c r="BQ114" s="611"/>
      <c r="BR114" s="606"/>
      <c r="BS114" s="464"/>
      <c r="BT114" s="614"/>
      <c r="BU114" s="461"/>
      <c r="BV114" s="568"/>
      <c r="BW114" s="404"/>
      <c r="BX114" s="402"/>
      <c r="BY114" s="570" t="str">
        <f t="shared" si="21"/>
        <v/>
      </c>
      <c r="BZ114" s="565" t="str">
        <f t="shared" si="22"/>
        <v/>
      </c>
      <c r="CA114" s="565" t="str">
        <f t="shared" si="23"/>
        <v/>
      </c>
      <c r="CB114" s="565" t="str">
        <f t="shared" si="24"/>
        <v/>
      </c>
      <c r="CC114" s="577" t="str">
        <f t="shared" si="25"/>
        <v/>
      </c>
      <c r="CD114" s="577" t="str">
        <f t="shared" si="26"/>
        <v/>
      </c>
      <c r="CE114" s="577" t="str">
        <f t="shared" si="27"/>
        <v/>
      </c>
      <c r="CF114" s="577" t="str">
        <f t="shared" si="28"/>
        <v/>
      </c>
      <c r="CG114" s="591" t="str">
        <f t="shared" si="29"/>
        <v/>
      </c>
      <c r="CH114" s="591" t="str">
        <f t="shared" si="30"/>
        <v/>
      </c>
      <c r="CI114" s="591" t="str">
        <f t="shared" si="31"/>
        <v/>
      </c>
      <c r="CJ114" s="565" t="str">
        <f t="shared" si="32"/>
        <v/>
      </c>
      <c r="CK114" s="565" t="str">
        <f t="shared" si="33"/>
        <v/>
      </c>
      <c r="CL114" s="577" t="str">
        <f t="shared" si="37"/>
        <v/>
      </c>
      <c r="CM114" s="577" t="str">
        <f t="shared" si="34"/>
        <v/>
      </c>
      <c r="CN114" s="592" t="str">
        <f t="shared" si="38"/>
        <v/>
      </c>
      <c r="CO114" s="402"/>
      <c r="CP114" s="402"/>
      <c r="CQ114" s="402"/>
      <c r="CR114" s="402"/>
      <c r="CS114" s="402"/>
      <c r="CT114" s="402"/>
      <c r="CU114" s="412"/>
      <c r="CV114" s="402"/>
      <c r="CW114" s="402"/>
      <c r="CX114" s="402"/>
      <c r="CY114" s="402"/>
      <c r="CZ114" s="402"/>
      <c r="DA114" s="402"/>
      <c r="DB114" s="412"/>
    </row>
    <row r="115" spans="2:106" ht="15.95" customHeight="1" x14ac:dyDescent="0.15">
      <c r="B115" s="468">
        <v>85</v>
      </c>
      <c r="C115" s="994"/>
      <c r="D115" s="995"/>
      <c r="E115" s="995"/>
      <c r="F115" s="996"/>
      <c r="G115" s="997"/>
      <c r="H115" s="997"/>
      <c r="I115" s="998"/>
      <c r="J115" s="999"/>
      <c r="K115" s="1004"/>
      <c r="L115" s="1004"/>
      <c r="M115" s="1004"/>
      <c r="N115" s="1004"/>
      <c r="O115" s="1004"/>
      <c r="P115" s="181" t="s">
        <v>28</v>
      </c>
      <c r="Q115" s="434" t="s">
        <v>28</v>
      </c>
      <c r="R115" s="434" t="s">
        <v>28</v>
      </c>
      <c r="S115" s="251" t="s">
        <v>28</v>
      </c>
      <c r="T115" s="1005"/>
      <c r="U115" s="1006"/>
      <c r="V115" s="1007"/>
      <c r="W115" s="181" t="s">
        <v>28</v>
      </c>
      <c r="X115" s="434" t="s">
        <v>28</v>
      </c>
      <c r="Y115" s="434" t="s">
        <v>28</v>
      </c>
      <c r="Z115" s="251" t="s">
        <v>28</v>
      </c>
      <c r="AA115" s="1005"/>
      <c r="AB115" s="1006"/>
      <c r="AC115" s="1006"/>
      <c r="AD115" s="181" t="s">
        <v>28</v>
      </c>
      <c r="AE115" s="183" t="s">
        <v>28</v>
      </c>
      <c r="AF115" s="183" t="s">
        <v>28</v>
      </c>
      <c r="AG115" s="183" t="s">
        <v>28</v>
      </c>
      <c r="AH115" s="251" t="s">
        <v>28</v>
      </c>
      <c r="AI115" s="484"/>
      <c r="AJ115" s="251" t="s">
        <v>28</v>
      </c>
      <c r="AK115" s="486"/>
      <c r="AL115" s="181" t="s">
        <v>28</v>
      </c>
      <c r="AM115" s="251" t="s">
        <v>28</v>
      </c>
      <c r="AN115" s="181" t="s">
        <v>28</v>
      </c>
      <c r="AO115" s="183" t="s">
        <v>28</v>
      </c>
      <c r="AP115" s="183" t="s">
        <v>28</v>
      </c>
      <c r="AQ115" s="183" t="s">
        <v>28</v>
      </c>
      <c r="AR115" s="535" t="str">
        <f t="shared" si="39"/>
        <v>□</v>
      </c>
      <c r="AS115" s="181" t="s">
        <v>28</v>
      </c>
      <c r="AT115" s="183" t="s">
        <v>28</v>
      </c>
      <c r="AU115" s="446" t="s">
        <v>28</v>
      </c>
      <c r="AV115" s="452" t="s">
        <v>28</v>
      </c>
      <c r="AW115" s="251" t="s">
        <v>28</v>
      </c>
      <c r="AX115" s="251" t="s">
        <v>28</v>
      </c>
      <c r="AY115" s="446" t="s">
        <v>28</v>
      </c>
      <c r="AZ115" s="437"/>
      <c r="BA115" s="976" t="str">
        <f>IF($F$11="","",IF($AZ115="","",HLOOKUP($F$11,別紙mast!$D$4:$K$7,3,FALSE)))</f>
        <v/>
      </c>
      <c r="BB115" s="977"/>
      <c r="BC115" s="537" t="str">
        <f t="shared" si="35"/>
        <v/>
      </c>
      <c r="BD115" s="538" t="str">
        <f>IF($F$11="","",IF($AZ115="","",HLOOKUP($F$11,別紙mast!$D$9:$K$11,3,FALSE)))</f>
        <v/>
      </c>
      <c r="BE115" s="537" t="str">
        <f t="shared" si="36"/>
        <v/>
      </c>
      <c r="BF115" s="413"/>
      <c r="BG115" s="978" t="str">
        <f>IF($F$11="","",IF($BF115="","",HLOOKUP($F$11,別紙mast!$D$4:$K$7,4,FALSE)))</f>
        <v/>
      </c>
      <c r="BH115" s="979"/>
      <c r="BI115" s="454" t="str">
        <f t="shared" si="20"/>
        <v/>
      </c>
      <c r="BJ115" s="621"/>
      <c r="BK115" s="463"/>
      <c r="BL115" s="463"/>
      <c r="BM115" s="601"/>
      <c r="BN115" s="462"/>
      <c r="BO115" s="463"/>
      <c r="BP115" s="463"/>
      <c r="BQ115" s="611"/>
      <c r="BR115" s="606"/>
      <c r="BS115" s="464"/>
      <c r="BT115" s="614"/>
      <c r="BU115" s="461"/>
      <c r="BV115" s="568"/>
      <c r="BW115" s="404"/>
      <c r="BX115" s="402"/>
      <c r="BY115" s="570" t="str">
        <f t="shared" si="21"/>
        <v/>
      </c>
      <c r="BZ115" s="565" t="str">
        <f t="shared" si="22"/>
        <v/>
      </c>
      <c r="CA115" s="565" t="str">
        <f t="shared" si="23"/>
        <v/>
      </c>
      <c r="CB115" s="565" t="str">
        <f t="shared" si="24"/>
        <v/>
      </c>
      <c r="CC115" s="577" t="str">
        <f t="shared" si="25"/>
        <v/>
      </c>
      <c r="CD115" s="577" t="str">
        <f t="shared" si="26"/>
        <v/>
      </c>
      <c r="CE115" s="577" t="str">
        <f t="shared" si="27"/>
        <v/>
      </c>
      <c r="CF115" s="577" t="str">
        <f t="shared" si="28"/>
        <v/>
      </c>
      <c r="CG115" s="591" t="str">
        <f t="shared" si="29"/>
        <v/>
      </c>
      <c r="CH115" s="591" t="str">
        <f t="shared" si="30"/>
        <v/>
      </c>
      <c r="CI115" s="591" t="str">
        <f t="shared" si="31"/>
        <v/>
      </c>
      <c r="CJ115" s="565" t="str">
        <f t="shared" si="32"/>
        <v/>
      </c>
      <c r="CK115" s="565" t="str">
        <f t="shared" si="33"/>
        <v/>
      </c>
      <c r="CL115" s="577" t="str">
        <f t="shared" si="37"/>
        <v/>
      </c>
      <c r="CM115" s="577" t="str">
        <f t="shared" si="34"/>
        <v/>
      </c>
      <c r="CN115" s="592" t="str">
        <f t="shared" si="38"/>
        <v/>
      </c>
      <c r="CO115" s="402"/>
      <c r="CP115" s="402"/>
      <c r="CQ115" s="402"/>
      <c r="CR115" s="402"/>
      <c r="CS115" s="402"/>
      <c r="CT115" s="402"/>
      <c r="CU115" s="412"/>
      <c r="CV115" s="402"/>
      <c r="CW115" s="402"/>
      <c r="CX115" s="402"/>
      <c r="CY115" s="402"/>
      <c r="CZ115" s="402"/>
      <c r="DA115" s="402"/>
      <c r="DB115" s="412"/>
    </row>
    <row r="116" spans="2:106" ht="15.95" customHeight="1" x14ac:dyDescent="0.15">
      <c r="B116" s="468">
        <v>86</v>
      </c>
      <c r="C116" s="994"/>
      <c r="D116" s="995"/>
      <c r="E116" s="995"/>
      <c r="F116" s="996"/>
      <c r="G116" s="997"/>
      <c r="H116" s="997"/>
      <c r="I116" s="998"/>
      <c r="J116" s="999"/>
      <c r="K116" s="1004"/>
      <c r="L116" s="1004"/>
      <c r="M116" s="1004"/>
      <c r="N116" s="1004"/>
      <c r="O116" s="1004"/>
      <c r="P116" s="181" t="s">
        <v>28</v>
      </c>
      <c r="Q116" s="434" t="s">
        <v>28</v>
      </c>
      <c r="R116" s="434" t="s">
        <v>28</v>
      </c>
      <c r="S116" s="251" t="s">
        <v>28</v>
      </c>
      <c r="T116" s="1005"/>
      <c r="U116" s="1006"/>
      <c r="V116" s="1007"/>
      <c r="W116" s="181" t="s">
        <v>28</v>
      </c>
      <c r="X116" s="434" t="s">
        <v>28</v>
      </c>
      <c r="Y116" s="434" t="s">
        <v>28</v>
      </c>
      <c r="Z116" s="251" t="s">
        <v>28</v>
      </c>
      <c r="AA116" s="1005"/>
      <c r="AB116" s="1006"/>
      <c r="AC116" s="1006"/>
      <c r="AD116" s="181" t="s">
        <v>28</v>
      </c>
      <c r="AE116" s="183" t="s">
        <v>28</v>
      </c>
      <c r="AF116" s="183" t="s">
        <v>28</v>
      </c>
      <c r="AG116" s="183" t="s">
        <v>28</v>
      </c>
      <c r="AH116" s="251" t="s">
        <v>28</v>
      </c>
      <c r="AI116" s="484"/>
      <c r="AJ116" s="251" t="s">
        <v>28</v>
      </c>
      <c r="AK116" s="486"/>
      <c r="AL116" s="181" t="s">
        <v>28</v>
      </c>
      <c r="AM116" s="251" t="s">
        <v>28</v>
      </c>
      <c r="AN116" s="181" t="s">
        <v>28</v>
      </c>
      <c r="AO116" s="183" t="s">
        <v>28</v>
      </c>
      <c r="AP116" s="183" t="s">
        <v>28</v>
      </c>
      <c r="AQ116" s="183" t="s">
        <v>28</v>
      </c>
      <c r="AR116" s="535" t="str">
        <f t="shared" si="39"/>
        <v>□</v>
      </c>
      <c r="AS116" s="181" t="s">
        <v>28</v>
      </c>
      <c r="AT116" s="183" t="s">
        <v>28</v>
      </c>
      <c r="AU116" s="446" t="s">
        <v>28</v>
      </c>
      <c r="AV116" s="452" t="s">
        <v>28</v>
      </c>
      <c r="AW116" s="251" t="s">
        <v>28</v>
      </c>
      <c r="AX116" s="251" t="s">
        <v>28</v>
      </c>
      <c r="AY116" s="446" t="s">
        <v>28</v>
      </c>
      <c r="AZ116" s="437"/>
      <c r="BA116" s="976" t="str">
        <f>IF($F$11="","",IF($AZ116="","",HLOOKUP($F$11,別紙mast!$D$4:$K$7,3,FALSE)))</f>
        <v/>
      </c>
      <c r="BB116" s="977"/>
      <c r="BC116" s="537" t="str">
        <f t="shared" si="35"/>
        <v/>
      </c>
      <c r="BD116" s="538" t="str">
        <f>IF($F$11="","",IF($AZ116="","",HLOOKUP($F$11,別紙mast!$D$9:$K$11,3,FALSE)))</f>
        <v/>
      </c>
      <c r="BE116" s="537" t="str">
        <f t="shared" si="36"/>
        <v/>
      </c>
      <c r="BF116" s="413"/>
      <c r="BG116" s="978" t="str">
        <f>IF($F$11="","",IF($BF116="","",HLOOKUP($F$11,別紙mast!$D$4:$K$7,4,FALSE)))</f>
        <v/>
      </c>
      <c r="BH116" s="979"/>
      <c r="BI116" s="454" t="str">
        <f t="shared" si="20"/>
        <v/>
      </c>
      <c r="BJ116" s="621"/>
      <c r="BK116" s="463"/>
      <c r="BL116" s="463"/>
      <c r="BM116" s="601"/>
      <c r="BN116" s="462"/>
      <c r="BO116" s="463"/>
      <c r="BP116" s="463"/>
      <c r="BQ116" s="611"/>
      <c r="BR116" s="606"/>
      <c r="BS116" s="464"/>
      <c r="BT116" s="614"/>
      <c r="BU116" s="461"/>
      <c r="BV116" s="568"/>
      <c r="BW116" s="404"/>
      <c r="BX116" s="402"/>
      <c r="BY116" s="570" t="str">
        <f t="shared" si="21"/>
        <v/>
      </c>
      <c r="BZ116" s="565" t="str">
        <f t="shared" si="22"/>
        <v/>
      </c>
      <c r="CA116" s="565" t="str">
        <f t="shared" si="23"/>
        <v/>
      </c>
      <c r="CB116" s="565" t="str">
        <f t="shared" si="24"/>
        <v/>
      </c>
      <c r="CC116" s="577" t="str">
        <f t="shared" si="25"/>
        <v/>
      </c>
      <c r="CD116" s="577" t="str">
        <f t="shared" si="26"/>
        <v/>
      </c>
      <c r="CE116" s="577" t="str">
        <f t="shared" si="27"/>
        <v/>
      </c>
      <c r="CF116" s="577" t="str">
        <f t="shared" si="28"/>
        <v/>
      </c>
      <c r="CG116" s="591" t="str">
        <f t="shared" si="29"/>
        <v/>
      </c>
      <c r="CH116" s="591" t="str">
        <f t="shared" si="30"/>
        <v/>
      </c>
      <c r="CI116" s="591" t="str">
        <f t="shared" si="31"/>
        <v/>
      </c>
      <c r="CJ116" s="565" t="str">
        <f t="shared" si="32"/>
        <v/>
      </c>
      <c r="CK116" s="565" t="str">
        <f t="shared" si="33"/>
        <v/>
      </c>
      <c r="CL116" s="577" t="str">
        <f t="shared" si="37"/>
        <v/>
      </c>
      <c r="CM116" s="577" t="str">
        <f t="shared" si="34"/>
        <v/>
      </c>
      <c r="CN116" s="592" t="str">
        <f t="shared" si="38"/>
        <v/>
      </c>
      <c r="CO116" s="402"/>
      <c r="CP116" s="402"/>
      <c r="CQ116" s="402"/>
      <c r="CR116" s="402"/>
      <c r="CS116" s="402"/>
      <c r="CT116" s="402"/>
      <c r="CU116" s="412"/>
      <c r="CV116" s="402"/>
      <c r="CW116" s="402"/>
      <c r="CX116" s="402"/>
      <c r="CY116" s="402"/>
      <c r="CZ116" s="402"/>
      <c r="DA116" s="402"/>
      <c r="DB116" s="412"/>
    </row>
    <row r="117" spans="2:106" ht="15.95" customHeight="1" x14ac:dyDescent="0.15">
      <c r="B117" s="468">
        <v>87</v>
      </c>
      <c r="C117" s="994"/>
      <c r="D117" s="995"/>
      <c r="E117" s="995"/>
      <c r="F117" s="996"/>
      <c r="G117" s="997"/>
      <c r="H117" s="997"/>
      <c r="I117" s="998"/>
      <c r="J117" s="999"/>
      <c r="K117" s="1004"/>
      <c r="L117" s="1004"/>
      <c r="M117" s="1004"/>
      <c r="N117" s="1004"/>
      <c r="O117" s="1004"/>
      <c r="P117" s="181" t="s">
        <v>28</v>
      </c>
      <c r="Q117" s="434" t="s">
        <v>28</v>
      </c>
      <c r="R117" s="434" t="s">
        <v>28</v>
      </c>
      <c r="S117" s="251" t="s">
        <v>28</v>
      </c>
      <c r="T117" s="1005"/>
      <c r="U117" s="1006"/>
      <c r="V117" s="1007"/>
      <c r="W117" s="181" t="s">
        <v>28</v>
      </c>
      <c r="X117" s="434" t="s">
        <v>28</v>
      </c>
      <c r="Y117" s="434" t="s">
        <v>28</v>
      </c>
      <c r="Z117" s="251" t="s">
        <v>28</v>
      </c>
      <c r="AA117" s="1005"/>
      <c r="AB117" s="1006"/>
      <c r="AC117" s="1006"/>
      <c r="AD117" s="181" t="s">
        <v>28</v>
      </c>
      <c r="AE117" s="183" t="s">
        <v>28</v>
      </c>
      <c r="AF117" s="183" t="s">
        <v>28</v>
      </c>
      <c r="AG117" s="183" t="s">
        <v>28</v>
      </c>
      <c r="AH117" s="251" t="s">
        <v>28</v>
      </c>
      <c r="AI117" s="484"/>
      <c r="AJ117" s="251" t="s">
        <v>28</v>
      </c>
      <c r="AK117" s="486"/>
      <c r="AL117" s="181" t="s">
        <v>28</v>
      </c>
      <c r="AM117" s="251" t="s">
        <v>28</v>
      </c>
      <c r="AN117" s="181" t="s">
        <v>28</v>
      </c>
      <c r="AO117" s="183" t="s">
        <v>28</v>
      </c>
      <c r="AP117" s="183" t="s">
        <v>28</v>
      </c>
      <c r="AQ117" s="183" t="s">
        <v>28</v>
      </c>
      <c r="AR117" s="535" t="str">
        <f t="shared" si="39"/>
        <v>□</v>
      </c>
      <c r="AS117" s="181" t="s">
        <v>28</v>
      </c>
      <c r="AT117" s="183" t="s">
        <v>28</v>
      </c>
      <c r="AU117" s="446" t="s">
        <v>28</v>
      </c>
      <c r="AV117" s="452" t="s">
        <v>28</v>
      </c>
      <c r="AW117" s="251" t="s">
        <v>28</v>
      </c>
      <c r="AX117" s="251" t="s">
        <v>28</v>
      </c>
      <c r="AY117" s="446" t="s">
        <v>28</v>
      </c>
      <c r="AZ117" s="437"/>
      <c r="BA117" s="976" t="str">
        <f>IF($F$11="","",IF($AZ117="","",HLOOKUP($F$11,別紙mast!$D$4:$K$7,3,FALSE)))</f>
        <v/>
      </c>
      <c r="BB117" s="977"/>
      <c r="BC117" s="537" t="str">
        <f t="shared" si="35"/>
        <v/>
      </c>
      <c r="BD117" s="538" t="str">
        <f>IF($F$11="","",IF($AZ117="","",HLOOKUP($F$11,別紙mast!$D$9:$K$11,3,FALSE)))</f>
        <v/>
      </c>
      <c r="BE117" s="537" t="str">
        <f t="shared" si="36"/>
        <v/>
      </c>
      <c r="BF117" s="413"/>
      <c r="BG117" s="978" t="str">
        <f>IF($F$11="","",IF($BF117="","",HLOOKUP($F$11,別紙mast!$D$4:$K$7,4,FALSE)))</f>
        <v/>
      </c>
      <c r="BH117" s="979"/>
      <c r="BI117" s="454" t="str">
        <f t="shared" si="20"/>
        <v/>
      </c>
      <c r="BJ117" s="621"/>
      <c r="BK117" s="463"/>
      <c r="BL117" s="463"/>
      <c r="BM117" s="601"/>
      <c r="BN117" s="462"/>
      <c r="BO117" s="463"/>
      <c r="BP117" s="463"/>
      <c r="BQ117" s="611"/>
      <c r="BR117" s="606"/>
      <c r="BS117" s="464"/>
      <c r="BT117" s="614"/>
      <c r="BU117" s="461"/>
      <c r="BV117" s="568"/>
      <c r="BW117" s="404"/>
      <c r="BX117" s="402"/>
      <c r="BY117" s="570" t="str">
        <f t="shared" si="21"/>
        <v/>
      </c>
      <c r="BZ117" s="565" t="str">
        <f t="shared" si="22"/>
        <v/>
      </c>
      <c r="CA117" s="565" t="str">
        <f t="shared" si="23"/>
        <v/>
      </c>
      <c r="CB117" s="565" t="str">
        <f t="shared" si="24"/>
        <v/>
      </c>
      <c r="CC117" s="577" t="str">
        <f t="shared" si="25"/>
        <v/>
      </c>
      <c r="CD117" s="577" t="str">
        <f t="shared" si="26"/>
        <v/>
      </c>
      <c r="CE117" s="577" t="str">
        <f t="shared" si="27"/>
        <v/>
      </c>
      <c r="CF117" s="577" t="str">
        <f t="shared" si="28"/>
        <v/>
      </c>
      <c r="CG117" s="591" t="str">
        <f t="shared" si="29"/>
        <v/>
      </c>
      <c r="CH117" s="591" t="str">
        <f t="shared" si="30"/>
        <v/>
      </c>
      <c r="CI117" s="591" t="str">
        <f t="shared" si="31"/>
        <v/>
      </c>
      <c r="CJ117" s="565" t="str">
        <f t="shared" si="32"/>
        <v/>
      </c>
      <c r="CK117" s="565" t="str">
        <f t="shared" si="33"/>
        <v/>
      </c>
      <c r="CL117" s="577" t="str">
        <f t="shared" si="37"/>
        <v/>
      </c>
      <c r="CM117" s="577" t="str">
        <f t="shared" si="34"/>
        <v/>
      </c>
      <c r="CN117" s="592" t="str">
        <f t="shared" si="38"/>
        <v/>
      </c>
      <c r="CO117" s="402"/>
      <c r="CP117" s="402"/>
      <c r="CQ117" s="402"/>
      <c r="CR117" s="402"/>
      <c r="CS117" s="402"/>
      <c r="CT117" s="402"/>
      <c r="CU117" s="412"/>
      <c r="CV117" s="402"/>
      <c r="CW117" s="402"/>
      <c r="CX117" s="402"/>
      <c r="CY117" s="402"/>
      <c r="CZ117" s="402"/>
      <c r="DA117" s="402"/>
      <c r="DB117" s="412"/>
    </row>
    <row r="118" spans="2:106" ht="15.95" customHeight="1" x14ac:dyDescent="0.15">
      <c r="B118" s="468">
        <v>88</v>
      </c>
      <c r="C118" s="994"/>
      <c r="D118" s="995"/>
      <c r="E118" s="995"/>
      <c r="F118" s="996"/>
      <c r="G118" s="997"/>
      <c r="H118" s="997"/>
      <c r="I118" s="998"/>
      <c r="J118" s="999"/>
      <c r="K118" s="1004"/>
      <c r="L118" s="1004"/>
      <c r="M118" s="1004"/>
      <c r="N118" s="1004"/>
      <c r="O118" s="1004"/>
      <c r="P118" s="181" t="s">
        <v>28</v>
      </c>
      <c r="Q118" s="434" t="s">
        <v>28</v>
      </c>
      <c r="R118" s="434" t="s">
        <v>28</v>
      </c>
      <c r="S118" s="251" t="s">
        <v>28</v>
      </c>
      <c r="T118" s="1005"/>
      <c r="U118" s="1006"/>
      <c r="V118" s="1007"/>
      <c r="W118" s="181" t="s">
        <v>28</v>
      </c>
      <c r="X118" s="434" t="s">
        <v>28</v>
      </c>
      <c r="Y118" s="434" t="s">
        <v>28</v>
      </c>
      <c r="Z118" s="251" t="s">
        <v>28</v>
      </c>
      <c r="AA118" s="1005"/>
      <c r="AB118" s="1006"/>
      <c r="AC118" s="1006"/>
      <c r="AD118" s="181" t="s">
        <v>28</v>
      </c>
      <c r="AE118" s="183" t="s">
        <v>28</v>
      </c>
      <c r="AF118" s="183" t="s">
        <v>28</v>
      </c>
      <c r="AG118" s="183" t="s">
        <v>28</v>
      </c>
      <c r="AH118" s="251" t="s">
        <v>28</v>
      </c>
      <c r="AI118" s="484"/>
      <c r="AJ118" s="251" t="s">
        <v>28</v>
      </c>
      <c r="AK118" s="486"/>
      <c r="AL118" s="181" t="s">
        <v>28</v>
      </c>
      <c r="AM118" s="251" t="s">
        <v>28</v>
      </c>
      <c r="AN118" s="181" t="s">
        <v>28</v>
      </c>
      <c r="AO118" s="183" t="s">
        <v>28</v>
      </c>
      <c r="AP118" s="183" t="s">
        <v>28</v>
      </c>
      <c r="AQ118" s="183" t="s">
        <v>28</v>
      </c>
      <c r="AR118" s="535" t="str">
        <f t="shared" si="39"/>
        <v>□</v>
      </c>
      <c r="AS118" s="181" t="s">
        <v>28</v>
      </c>
      <c r="AT118" s="183" t="s">
        <v>28</v>
      </c>
      <c r="AU118" s="446" t="s">
        <v>28</v>
      </c>
      <c r="AV118" s="452" t="s">
        <v>28</v>
      </c>
      <c r="AW118" s="251" t="s">
        <v>28</v>
      </c>
      <c r="AX118" s="251" t="s">
        <v>28</v>
      </c>
      <c r="AY118" s="446" t="s">
        <v>28</v>
      </c>
      <c r="AZ118" s="437"/>
      <c r="BA118" s="976" t="str">
        <f>IF($F$11="","",IF($AZ118="","",HLOOKUP($F$11,別紙mast!$D$4:$K$7,3,FALSE)))</f>
        <v/>
      </c>
      <c r="BB118" s="977"/>
      <c r="BC118" s="537" t="str">
        <f t="shared" si="35"/>
        <v/>
      </c>
      <c r="BD118" s="538" t="str">
        <f>IF($F$11="","",IF($AZ118="","",HLOOKUP($F$11,別紙mast!$D$9:$K$11,3,FALSE)))</f>
        <v/>
      </c>
      <c r="BE118" s="537" t="str">
        <f t="shared" si="36"/>
        <v/>
      </c>
      <c r="BF118" s="413"/>
      <c r="BG118" s="978" t="str">
        <f>IF($F$11="","",IF($BF118="","",HLOOKUP($F$11,別紙mast!$D$4:$K$7,4,FALSE)))</f>
        <v/>
      </c>
      <c r="BH118" s="979"/>
      <c r="BI118" s="454" t="str">
        <f t="shared" si="20"/>
        <v/>
      </c>
      <c r="BJ118" s="621"/>
      <c r="BK118" s="463"/>
      <c r="BL118" s="463"/>
      <c r="BM118" s="601"/>
      <c r="BN118" s="462"/>
      <c r="BO118" s="463"/>
      <c r="BP118" s="463"/>
      <c r="BQ118" s="611"/>
      <c r="BR118" s="606"/>
      <c r="BS118" s="464"/>
      <c r="BT118" s="614"/>
      <c r="BU118" s="461"/>
      <c r="BV118" s="568"/>
      <c r="BW118" s="404"/>
      <c r="BX118" s="402"/>
      <c r="BY118" s="570" t="str">
        <f t="shared" si="21"/>
        <v/>
      </c>
      <c r="BZ118" s="565" t="str">
        <f t="shared" si="22"/>
        <v/>
      </c>
      <c r="CA118" s="565" t="str">
        <f t="shared" si="23"/>
        <v/>
      </c>
      <c r="CB118" s="565" t="str">
        <f t="shared" si="24"/>
        <v/>
      </c>
      <c r="CC118" s="577" t="str">
        <f t="shared" si="25"/>
        <v/>
      </c>
      <c r="CD118" s="577" t="str">
        <f t="shared" si="26"/>
        <v/>
      </c>
      <c r="CE118" s="577" t="str">
        <f t="shared" si="27"/>
        <v/>
      </c>
      <c r="CF118" s="577" t="str">
        <f t="shared" si="28"/>
        <v/>
      </c>
      <c r="CG118" s="591" t="str">
        <f t="shared" si="29"/>
        <v/>
      </c>
      <c r="CH118" s="591" t="str">
        <f t="shared" si="30"/>
        <v/>
      </c>
      <c r="CI118" s="591" t="str">
        <f t="shared" si="31"/>
        <v/>
      </c>
      <c r="CJ118" s="565" t="str">
        <f t="shared" si="32"/>
        <v/>
      </c>
      <c r="CK118" s="565" t="str">
        <f t="shared" si="33"/>
        <v/>
      </c>
      <c r="CL118" s="577" t="str">
        <f t="shared" si="37"/>
        <v/>
      </c>
      <c r="CM118" s="577" t="str">
        <f t="shared" si="34"/>
        <v/>
      </c>
      <c r="CN118" s="592" t="str">
        <f t="shared" si="38"/>
        <v/>
      </c>
      <c r="CO118" s="402"/>
      <c r="CP118" s="402"/>
      <c r="CQ118" s="402"/>
      <c r="CR118" s="402"/>
      <c r="CS118" s="402"/>
      <c r="CT118" s="402"/>
      <c r="CU118" s="412"/>
      <c r="CV118" s="402"/>
      <c r="CW118" s="402"/>
      <c r="CX118" s="402"/>
      <c r="CY118" s="402"/>
      <c r="CZ118" s="402"/>
      <c r="DA118" s="402"/>
      <c r="DB118" s="412"/>
    </row>
    <row r="119" spans="2:106" ht="15.95" customHeight="1" x14ac:dyDescent="0.15">
      <c r="B119" s="468">
        <v>89</v>
      </c>
      <c r="C119" s="994"/>
      <c r="D119" s="995"/>
      <c r="E119" s="995"/>
      <c r="F119" s="996"/>
      <c r="G119" s="997"/>
      <c r="H119" s="997"/>
      <c r="I119" s="998"/>
      <c r="J119" s="999"/>
      <c r="K119" s="1004"/>
      <c r="L119" s="1004"/>
      <c r="M119" s="1004"/>
      <c r="N119" s="1004"/>
      <c r="O119" s="1004"/>
      <c r="P119" s="181" t="s">
        <v>28</v>
      </c>
      <c r="Q119" s="434" t="s">
        <v>28</v>
      </c>
      <c r="R119" s="434" t="s">
        <v>28</v>
      </c>
      <c r="S119" s="251" t="s">
        <v>28</v>
      </c>
      <c r="T119" s="1005"/>
      <c r="U119" s="1006"/>
      <c r="V119" s="1007"/>
      <c r="W119" s="181" t="s">
        <v>28</v>
      </c>
      <c r="X119" s="434" t="s">
        <v>28</v>
      </c>
      <c r="Y119" s="434" t="s">
        <v>28</v>
      </c>
      <c r="Z119" s="251" t="s">
        <v>28</v>
      </c>
      <c r="AA119" s="1005"/>
      <c r="AB119" s="1006"/>
      <c r="AC119" s="1006"/>
      <c r="AD119" s="181" t="s">
        <v>28</v>
      </c>
      <c r="AE119" s="183" t="s">
        <v>28</v>
      </c>
      <c r="AF119" s="183" t="s">
        <v>28</v>
      </c>
      <c r="AG119" s="183" t="s">
        <v>28</v>
      </c>
      <c r="AH119" s="251" t="s">
        <v>28</v>
      </c>
      <c r="AI119" s="484"/>
      <c r="AJ119" s="251" t="s">
        <v>28</v>
      </c>
      <c r="AK119" s="486"/>
      <c r="AL119" s="181" t="s">
        <v>28</v>
      </c>
      <c r="AM119" s="251" t="s">
        <v>28</v>
      </c>
      <c r="AN119" s="181" t="s">
        <v>28</v>
      </c>
      <c r="AO119" s="183" t="s">
        <v>28</v>
      </c>
      <c r="AP119" s="183" t="s">
        <v>28</v>
      </c>
      <c r="AQ119" s="183" t="s">
        <v>28</v>
      </c>
      <c r="AR119" s="535" t="str">
        <f t="shared" si="39"/>
        <v>□</v>
      </c>
      <c r="AS119" s="181" t="s">
        <v>28</v>
      </c>
      <c r="AT119" s="183" t="s">
        <v>28</v>
      </c>
      <c r="AU119" s="446" t="s">
        <v>28</v>
      </c>
      <c r="AV119" s="452" t="s">
        <v>28</v>
      </c>
      <c r="AW119" s="251" t="s">
        <v>28</v>
      </c>
      <c r="AX119" s="251" t="s">
        <v>28</v>
      </c>
      <c r="AY119" s="446" t="s">
        <v>28</v>
      </c>
      <c r="AZ119" s="437"/>
      <c r="BA119" s="976" t="str">
        <f>IF($F$11="","",IF($AZ119="","",HLOOKUP($F$11,別紙mast!$D$4:$K$7,3,FALSE)))</f>
        <v/>
      </c>
      <c r="BB119" s="977"/>
      <c r="BC119" s="537" t="str">
        <f t="shared" si="35"/>
        <v/>
      </c>
      <c r="BD119" s="538" t="str">
        <f>IF($F$11="","",IF($AZ119="","",HLOOKUP($F$11,別紙mast!$D$9:$K$11,3,FALSE)))</f>
        <v/>
      </c>
      <c r="BE119" s="537" t="str">
        <f t="shared" si="36"/>
        <v/>
      </c>
      <c r="BF119" s="413"/>
      <c r="BG119" s="978" t="str">
        <f>IF($F$11="","",IF($BF119="","",HLOOKUP($F$11,別紙mast!$D$4:$K$7,4,FALSE)))</f>
        <v/>
      </c>
      <c r="BH119" s="979"/>
      <c r="BI119" s="454" t="str">
        <f t="shared" si="20"/>
        <v/>
      </c>
      <c r="BJ119" s="621"/>
      <c r="BK119" s="463"/>
      <c r="BL119" s="463"/>
      <c r="BM119" s="601"/>
      <c r="BN119" s="462"/>
      <c r="BO119" s="463"/>
      <c r="BP119" s="463"/>
      <c r="BQ119" s="611"/>
      <c r="BR119" s="606"/>
      <c r="BS119" s="464"/>
      <c r="BT119" s="614"/>
      <c r="BU119" s="461"/>
      <c r="BV119" s="568"/>
      <c r="BW119" s="404"/>
      <c r="BX119" s="402"/>
      <c r="BY119" s="570" t="str">
        <f t="shared" si="21"/>
        <v/>
      </c>
      <c r="BZ119" s="565" t="str">
        <f t="shared" si="22"/>
        <v/>
      </c>
      <c r="CA119" s="565" t="str">
        <f t="shared" si="23"/>
        <v/>
      </c>
      <c r="CB119" s="565" t="str">
        <f t="shared" si="24"/>
        <v/>
      </c>
      <c r="CC119" s="577" t="str">
        <f t="shared" si="25"/>
        <v/>
      </c>
      <c r="CD119" s="577" t="str">
        <f t="shared" si="26"/>
        <v/>
      </c>
      <c r="CE119" s="577" t="str">
        <f t="shared" si="27"/>
        <v/>
      </c>
      <c r="CF119" s="577" t="str">
        <f t="shared" si="28"/>
        <v/>
      </c>
      <c r="CG119" s="591" t="str">
        <f t="shared" si="29"/>
        <v/>
      </c>
      <c r="CH119" s="591" t="str">
        <f t="shared" si="30"/>
        <v/>
      </c>
      <c r="CI119" s="591" t="str">
        <f t="shared" si="31"/>
        <v/>
      </c>
      <c r="CJ119" s="565" t="str">
        <f t="shared" si="32"/>
        <v/>
      </c>
      <c r="CK119" s="565" t="str">
        <f t="shared" si="33"/>
        <v/>
      </c>
      <c r="CL119" s="577" t="str">
        <f t="shared" si="37"/>
        <v/>
      </c>
      <c r="CM119" s="577" t="str">
        <f t="shared" si="34"/>
        <v/>
      </c>
      <c r="CN119" s="592" t="str">
        <f t="shared" si="38"/>
        <v/>
      </c>
      <c r="CO119" s="402"/>
      <c r="CP119" s="402"/>
      <c r="CQ119" s="402"/>
      <c r="CR119" s="402"/>
      <c r="CS119" s="402"/>
      <c r="CT119" s="402"/>
      <c r="CU119" s="412"/>
      <c r="CV119" s="402"/>
      <c r="CW119" s="402"/>
      <c r="CX119" s="402"/>
      <c r="CY119" s="402"/>
      <c r="CZ119" s="402"/>
      <c r="DA119" s="402"/>
      <c r="DB119" s="412"/>
    </row>
    <row r="120" spans="2:106" ht="15.95" customHeight="1" x14ac:dyDescent="0.15">
      <c r="B120" s="468">
        <v>90</v>
      </c>
      <c r="C120" s="994"/>
      <c r="D120" s="995"/>
      <c r="E120" s="995"/>
      <c r="F120" s="996"/>
      <c r="G120" s="997"/>
      <c r="H120" s="997"/>
      <c r="I120" s="998"/>
      <c r="J120" s="999"/>
      <c r="K120" s="1004"/>
      <c r="L120" s="1004"/>
      <c r="M120" s="1004"/>
      <c r="N120" s="1004"/>
      <c r="O120" s="1004"/>
      <c r="P120" s="181" t="s">
        <v>28</v>
      </c>
      <c r="Q120" s="434" t="s">
        <v>28</v>
      </c>
      <c r="R120" s="434" t="s">
        <v>28</v>
      </c>
      <c r="S120" s="251" t="s">
        <v>28</v>
      </c>
      <c r="T120" s="1005"/>
      <c r="U120" s="1006"/>
      <c r="V120" s="1007"/>
      <c r="W120" s="181" t="s">
        <v>28</v>
      </c>
      <c r="X120" s="434" t="s">
        <v>28</v>
      </c>
      <c r="Y120" s="434" t="s">
        <v>28</v>
      </c>
      <c r="Z120" s="251" t="s">
        <v>28</v>
      </c>
      <c r="AA120" s="1005"/>
      <c r="AB120" s="1006"/>
      <c r="AC120" s="1006"/>
      <c r="AD120" s="181" t="s">
        <v>28</v>
      </c>
      <c r="AE120" s="183" t="s">
        <v>28</v>
      </c>
      <c r="AF120" s="183" t="s">
        <v>28</v>
      </c>
      <c r="AG120" s="183" t="s">
        <v>28</v>
      </c>
      <c r="AH120" s="251" t="s">
        <v>28</v>
      </c>
      <c r="AI120" s="484"/>
      <c r="AJ120" s="251" t="s">
        <v>28</v>
      </c>
      <c r="AK120" s="486"/>
      <c r="AL120" s="181" t="s">
        <v>28</v>
      </c>
      <c r="AM120" s="251" t="s">
        <v>28</v>
      </c>
      <c r="AN120" s="181" t="s">
        <v>28</v>
      </c>
      <c r="AO120" s="183" t="s">
        <v>28</v>
      </c>
      <c r="AP120" s="183" t="s">
        <v>28</v>
      </c>
      <c r="AQ120" s="183" t="s">
        <v>28</v>
      </c>
      <c r="AR120" s="535" t="str">
        <f t="shared" si="39"/>
        <v>□</v>
      </c>
      <c r="AS120" s="181" t="s">
        <v>28</v>
      </c>
      <c r="AT120" s="183" t="s">
        <v>28</v>
      </c>
      <c r="AU120" s="446" t="s">
        <v>28</v>
      </c>
      <c r="AV120" s="452" t="s">
        <v>28</v>
      </c>
      <c r="AW120" s="251" t="s">
        <v>28</v>
      </c>
      <c r="AX120" s="251" t="s">
        <v>28</v>
      </c>
      <c r="AY120" s="446" t="s">
        <v>28</v>
      </c>
      <c r="AZ120" s="437"/>
      <c r="BA120" s="976" t="str">
        <f>IF($F$11="","",IF($AZ120="","",HLOOKUP($F$11,別紙mast!$D$4:$K$7,3,FALSE)))</f>
        <v/>
      </c>
      <c r="BB120" s="977"/>
      <c r="BC120" s="537" t="str">
        <f t="shared" si="35"/>
        <v/>
      </c>
      <c r="BD120" s="538" t="str">
        <f>IF($F$11="","",IF($AZ120="","",HLOOKUP($F$11,別紙mast!$D$9:$K$11,3,FALSE)))</f>
        <v/>
      </c>
      <c r="BE120" s="537" t="str">
        <f t="shared" si="36"/>
        <v/>
      </c>
      <c r="BF120" s="413"/>
      <c r="BG120" s="978" t="str">
        <f>IF($F$11="","",IF($BF120="","",HLOOKUP($F$11,別紙mast!$D$4:$K$7,4,FALSE)))</f>
        <v/>
      </c>
      <c r="BH120" s="979"/>
      <c r="BI120" s="454" t="str">
        <f t="shared" si="20"/>
        <v/>
      </c>
      <c r="BJ120" s="621"/>
      <c r="BK120" s="463"/>
      <c r="BL120" s="463"/>
      <c r="BM120" s="601"/>
      <c r="BN120" s="462"/>
      <c r="BO120" s="463"/>
      <c r="BP120" s="463"/>
      <c r="BQ120" s="611"/>
      <c r="BR120" s="606"/>
      <c r="BS120" s="464"/>
      <c r="BT120" s="614"/>
      <c r="BU120" s="461"/>
      <c r="BV120" s="568"/>
      <c r="BW120" s="404"/>
      <c r="BX120" s="402"/>
      <c r="BY120" s="570" t="str">
        <f t="shared" si="21"/>
        <v/>
      </c>
      <c r="BZ120" s="565" t="str">
        <f t="shared" si="22"/>
        <v/>
      </c>
      <c r="CA120" s="565" t="str">
        <f t="shared" si="23"/>
        <v/>
      </c>
      <c r="CB120" s="565" t="str">
        <f t="shared" si="24"/>
        <v/>
      </c>
      <c r="CC120" s="577" t="str">
        <f t="shared" si="25"/>
        <v/>
      </c>
      <c r="CD120" s="577" t="str">
        <f t="shared" si="26"/>
        <v/>
      </c>
      <c r="CE120" s="577" t="str">
        <f t="shared" si="27"/>
        <v/>
      </c>
      <c r="CF120" s="577" t="str">
        <f t="shared" si="28"/>
        <v/>
      </c>
      <c r="CG120" s="591" t="str">
        <f t="shared" si="29"/>
        <v/>
      </c>
      <c r="CH120" s="591" t="str">
        <f t="shared" si="30"/>
        <v/>
      </c>
      <c r="CI120" s="591" t="str">
        <f t="shared" si="31"/>
        <v/>
      </c>
      <c r="CJ120" s="565" t="str">
        <f t="shared" si="32"/>
        <v/>
      </c>
      <c r="CK120" s="565" t="str">
        <f t="shared" si="33"/>
        <v/>
      </c>
      <c r="CL120" s="577" t="str">
        <f t="shared" si="37"/>
        <v/>
      </c>
      <c r="CM120" s="577" t="str">
        <f t="shared" si="34"/>
        <v/>
      </c>
      <c r="CN120" s="592" t="str">
        <f t="shared" si="38"/>
        <v/>
      </c>
      <c r="CO120" s="402"/>
      <c r="CP120" s="402"/>
      <c r="CQ120" s="402"/>
      <c r="CR120" s="402"/>
      <c r="CS120" s="402"/>
      <c r="CT120" s="402"/>
      <c r="CU120" s="412"/>
      <c r="CV120" s="402"/>
      <c r="CW120" s="402"/>
      <c r="CX120" s="402"/>
      <c r="CY120" s="402"/>
      <c r="CZ120" s="402"/>
      <c r="DA120" s="402"/>
      <c r="DB120" s="412"/>
    </row>
    <row r="121" spans="2:106" ht="15.95" customHeight="1" x14ac:dyDescent="0.15">
      <c r="B121" s="468">
        <v>91</v>
      </c>
      <c r="C121" s="994"/>
      <c r="D121" s="995"/>
      <c r="E121" s="995"/>
      <c r="F121" s="996"/>
      <c r="G121" s="997"/>
      <c r="H121" s="997"/>
      <c r="I121" s="998"/>
      <c r="J121" s="999"/>
      <c r="K121" s="1004"/>
      <c r="L121" s="1004"/>
      <c r="M121" s="1004"/>
      <c r="N121" s="1004"/>
      <c r="O121" s="1004"/>
      <c r="P121" s="181" t="s">
        <v>28</v>
      </c>
      <c r="Q121" s="434" t="s">
        <v>28</v>
      </c>
      <c r="R121" s="434" t="s">
        <v>28</v>
      </c>
      <c r="S121" s="251" t="s">
        <v>28</v>
      </c>
      <c r="T121" s="1005"/>
      <c r="U121" s="1006"/>
      <c r="V121" s="1007"/>
      <c r="W121" s="181" t="s">
        <v>28</v>
      </c>
      <c r="X121" s="434" t="s">
        <v>28</v>
      </c>
      <c r="Y121" s="434" t="s">
        <v>28</v>
      </c>
      <c r="Z121" s="251" t="s">
        <v>28</v>
      </c>
      <c r="AA121" s="1005"/>
      <c r="AB121" s="1006"/>
      <c r="AC121" s="1006"/>
      <c r="AD121" s="181" t="s">
        <v>28</v>
      </c>
      <c r="AE121" s="183" t="s">
        <v>28</v>
      </c>
      <c r="AF121" s="183" t="s">
        <v>28</v>
      </c>
      <c r="AG121" s="183" t="s">
        <v>28</v>
      </c>
      <c r="AH121" s="251" t="s">
        <v>28</v>
      </c>
      <c r="AI121" s="484"/>
      <c r="AJ121" s="251" t="s">
        <v>28</v>
      </c>
      <c r="AK121" s="486"/>
      <c r="AL121" s="181" t="s">
        <v>28</v>
      </c>
      <c r="AM121" s="251" t="s">
        <v>28</v>
      </c>
      <c r="AN121" s="181" t="s">
        <v>28</v>
      </c>
      <c r="AO121" s="183" t="s">
        <v>28</v>
      </c>
      <c r="AP121" s="183" t="s">
        <v>28</v>
      </c>
      <c r="AQ121" s="183" t="s">
        <v>28</v>
      </c>
      <c r="AR121" s="535" t="str">
        <f t="shared" si="39"/>
        <v>□</v>
      </c>
      <c r="AS121" s="181" t="s">
        <v>28</v>
      </c>
      <c r="AT121" s="183" t="s">
        <v>28</v>
      </c>
      <c r="AU121" s="446" t="s">
        <v>28</v>
      </c>
      <c r="AV121" s="452" t="s">
        <v>28</v>
      </c>
      <c r="AW121" s="251" t="s">
        <v>28</v>
      </c>
      <c r="AX121" s="251" t="s">
        <v>28</v>
      </c>
      <c r="AY121" s="446" t="s">
        <v>28</v>
      </c>
      <c r="AZ121" s="437"/>
      <c r="BA121" s="976" t="str">
        <f>IF($F$11="","",IF($AZ121="","",HLOOKUP($F$11,別紙mast!$D$4:$K$7,3,FALSE)))</f>
        <v/>
      </c>
      <c r="BB121" s="977"/>
      <c r="BC121" s="537" t="str">
        <f t="shared" si="35"/>
        <v/>
      </c>
      <c r="BD121" s="538" t="str">
        <f>IF($F$11="","",IF($AZ121="","",HLOOKUP($F$11,別紙mast!$D$9:$K$11,3,FALSE)))</f>
        <v/>
      </c>
      <c r="BE121" s="537" t="str">
        <f t="shared" si="36"/>
        <v/>
      </c>
      <c r="BF121" s="413"/>
      <c r="BG121" s="978" t="str">
        <f>IF($F$11="","",IF($BF121="","",HLOOKUP($F$11,別紙mast!$D$4:$K$7,4,FALSE)))</f>
        <v/>
      </c>
      <c r="BH121" s="979"/>
      <c r="BI121" s="454" t="str">
        <f t="shared" si="20"/>
        <v/>
      </c>
      <c r="BJ121" s="621"/>
      <c r="BK121" s="463"/>
      <c r="BL121" s="463"/>
      <c r="BM121" s="601"/>
      <c r="BN121" s="462"/>
      <c r="BO121" s="463"/>
      <c r="BP121" s="463"/>
      <c r="BQ121" s="611"/>
      <c r="BR121" s="606"/>
      <c r="BS121" s="464"/>
      <c r="BT121" s="614"/>
      <c r="BU121" s="461"/>
      <c r="BV121" s="568"/>
      <c r="BW121" s="404"/>
      <c r="BX121" s="402"/>
      <c r="BY121" s="570" t="str">
        <f t="shared" si="21"/>
        <v/>
      </c>
      <c r="BZ121" s="565" t="str">
        <f t="shared" si="22"/>
        <v/>
      </c>
      <c r="CA121" s="565" t="str">
        <f t="shared" si="23"/>
        <v/>
      </c>
      <c r="CB121" s="565" t="str">
        <f t="shared" si="24"/>
        <v/>
      </c>
      <c r="CC121" s="577" t="str">
        <f t="shared" si="25"/>
        <v/>
      </c>
      <c r="CD121" s="577" t="str">
        <f t="shared" si="26"/>
        <v/>
      </c>
      <c r="CE121" s="577" t="str">
        <f t="shared" si="27"/>
        <v/>
      </c>
      <c r="CF121" s="577" t="str">
        <f t="shared" si="28"/>
        <v/>
      </c>
      <c r="CG121" s="591" t="str">
        <f t="shared" si="29"/>
        <v/>
      </c>
      <c r="CH121" s="591" t="str">
        <f t="shared" si="30"/>
        <v/>
      </c>
      <c r="CI121" s="591" t="str">
        <f t="shared" si="31"/>
        <v/>
      </c>
      <c r="CJ121" s="565" t="str">
        <f t="shared" si="32"/>
        <v/>
      </c>
      <c r="CK121" s="565" t="str">
        <f t="shared" si="33"/>
        <v/>
      </c>
      <c r="CL121" s="577" t="str">
        <f t="shared" si="37"/>
        <v/>
      </c>
      <c r="CM121" s="577" t="str">
        <f t="shared" si="34"/>
        <v/>
      </c>
      <c r="CN121" s="592" t="str">
        <f t="shared" si="38"/>
        <v/>
      </c>
      <c r="CO121" s="402"/>
      <c r="CP121" s="402"/>
      <c r="CQ121" s="402"/>
      <c r="CR121" s="402"/>
      <c r="CS121" s="402"/>
      <c r="CT121" s="402"/>
      <c r="CU121" s="412"/>
      <c r="CV121" s="402"/>
      <c r="CW121" s="402"/>
      <c r="CX121" s="402"/>
      <c r="CY121" s="402"/>
      <c r="CZ121" s="402"/>
      <c r="DA121" s="402"/>
      <c r="DB121" s="412"/>
    </row>
    <row r="122" spans="2:106" ht="15.95" customHeight="1" x14ac:dyDescent="0.15">
      <c r="B122" s="468">
        <v>92</v>
      </c>
      <c r="C122" s="994"/>
      <c r="D122" s="995"/>
      <c r="E122" s="995"/>
      <c r="F122" s="996"/>
      <c r="G122" s="997"/>
      <c r="H122" s="997"/>
      <c r="I122" s="998"/>
      <c r="J122" s="999"/>
      <c r="K122" s="1004"/>
      <c r="L122" s="1004"/>
      <c r="M122" s="1004"/>
      <c r="N122" s="1004"/>
      <c r="O122" s="1004"/>
      <c r="P122" s="181" t="s">
        <v>28</v>
      </c>
      <c r="Q122" s="434" t="s">
        <v>28</v>
      </c>
      <c r="R122" s="434" t="s">
        <v>28</v>
      </c>
      <c r="S122" s="251" t="s">
        <v>28</v>
      </c>
      <c r="T122" s="1005"/>
      <c r="U122" s="1006"/>
      <c r="V122" s="1007"/>
      <c r="W122" s="181" t="s">
        <v>28</v>
      </c>
      <c r="X122" s="434" t="s">
        <v>28</v>
      </c>
      <c r="Y122" s="434" t="s">
        <v>28</v>
      </c>
      <c r="Z122" s="251" t="s">
        <v>28</v>
      </c>
      <c r="AA122" s="1005"/>
      <c r="AB122" s="1006"/>
      <c r="AC122" s="1006"/>
      <c r="AD122" s="181" t="s">
        <v>28</v>
      </c>
      <c r="AE122" s="183" t="s">
        <v>28</v>
      </c>
      <c r="AF122" s="183" t="s">
        <v>28</v>
      </c>
      <c r="AG122" s="183" t="s">
        <v>28</v>
      </c>
      <c r="AH122" s="251" t="s">
        <v>28</v>
      </c>
      <c r="AI122" s="484"/>
      <c r="AJ122" s="251" t="s">
        <v>28</v>
      </c>
      <c r="AK122" s="486"/>
      <c r="AL122" s="181" t="s">
        <v>28</v>
      </c>
      <c r="AM122" s="251" t="s">
        <v>28</v>
      </c>
      <c r="AN122" s="181" t="s">
        <v>28</v>
      </c>
      <c r="AO122" s="183" t="s">
        <v>28</v>
      </c>
      <c r="AP122" s="183" t="s">
        <v>28</v>
      </c>
      <c r="AQ122" s="183" t="s">
        <v>28</v>
      </c>
      <c r="AR122" s="535" t="str">
        <f t="shared" si="39"/>
        <v>□</v>
      </c>
      <c r="AS122" s="181" t="s">
        <v>28</v>
      </c>
      <c r="AT122" s="183" t="s">
        <v>28</v>
      </c>
      <c r="AU122" s="446" t="s">
        <v>28</v>
      </c>
      <c r="AV122" s="452" t="s">
        <v>28</v>
      </c>
      <c r="AW122" s="251" t="s">
        <v>28</v>
      </c>
      <c r="AX122" s="251" t="s">
        <v>28</v>
      </c>
      <c r="AY122" s="446" t="s">
        <v>28</v>
      </c>
      <c r="AZ122" s="437"/>
      <c r="BA122" s="976" t="str">
        <f>IF($F$11="","",IF($AZ122="","",HLOOKUP($F$11,別紙mast!$D$4:$K$7,3,FALSE)))</f>
        <v/>
      </c>
      <c r="BB122" s="977"/>
      <c r="BC122" s="537" t="str">
        <f t="shared" si="35"/>
        <v/>
      </c>
      <c r="BD122" s="538" t="str">
        <f>IF($F$11="","",IF($AZ122="","",HLOOKUP($F$11,別紙mast!$D$9:$K$11,3,FALSE)))</f>
        <v/>
      </c>
      <c r="BE122" s="537" t="str">
        <f t="shared" si="36"/>
        <v/>
      </c>
      <c r="BF122" s="413"/>
      <c r="BG122" s="978" t="str">
        <f>IF($F$11="","",IF($BF122="","",HLOOKUP($F$11,別紙mast!$D$4:$K$7,4,FALSE)))</f>
        <v/>
      </c>
      <c r="BH122" s="979"/>
      <c r="BI122" s="454" t="str">
        <f t="shared" si="20"/>
        <v/>
      </c>
      <c r="BJ122" s="621"/>
      <c r="BK122" s="463"/>
      <c r="BL122" s="463"/>
      <c r="BM122" s="601"/>
      <c r="BN122" s="462"/>
      <c r="BO122" s="463"/>
      <c r="BP122" s="463"/>
      <c r="BQ122" s="611"/>
      <c r="BR122" s="606"/>
      <c r="BS122" s="464"/>
      <c r="BT122" s="614"/>
      <c r="BU122" s="461"/>
      <c r="BV122" s="568"/>
      <c r="BW122" s="404"/>
      <c r="BX122" s="402"/>
      <c r="BY122" s="570" t="str">
        <f t="shared" si="21"/>
        <v/>
      </c>
      <c r="BZ122" s="565" t="str">
        <f t="shared" si="22"/>
        <v/>
      </c>
      <c r="CA122" s="565" t="str">
        <f t="shared" si="23"/>
        <v/>
      </c>
      <c r="CB122" s="565" t="str">
        <f t="shared" si="24"/>
        <v/>
      </c>
      <c r="CC122" s="577" t="str">
        <f t="shared" si="25"/>
        <v/>
      </c>
      <c r="CD122" s="577" t="str">
        <f t="shared" si="26"/>
        <v/>
      </c>
      <c r="CE122" s="577" t="str">
        <f t="shared" si="27"/>
        <v/>
      </c>
      <c r="CF122" s="577" t="str">
        <f t="shared" si="28"/>
        <v/>
      </c>
      <c r="CG122" s="591" t="str">
        <f t="shared" si="29"/>
        <v/>
      </c>
      <c r="CH122" s="591" t="str">
        <f t="shared" si="30"/>
        <v/>
      </c>
      <c r="CI122" s="591" t="str">
        <f t="shared" si="31"/>
        <v/>
      </c>
      <c r="CJ122" s="565" t="str">
        <f t="shared" si="32"/>
        <v/>
      </c>
      <c r="CK122" s="565" t="str">
        <f t="shared" si="33"/>
        <v/>
      </c>
      <c r="CL122" s="577" t="str">
        <f t="shared" si="37"/>
        <v/>
      </c>
      <c r="CM122" s="577" t="str">
        <f t="shared" si="34"/>
        <v/>
      </c>
      <c r="CN122" s="592" t="str">
        <f t="shared" si="38"/>
        <v/>
      </c>
      <c r="CO122" s="402"/>
      <c r="CP122" s="402"/>
      <c r="CQ122" s="402"/>
      <c r="CR122" s="402"/>
      <c r="CS122" s="402"/>
      <c r="CT122" s="402"/>
      <c r="CU122" s="412"/>
      <c r="CV122" s="402"/>
      <c r="CW122" s="402"/>
      <c r="CX122" s="402"/>
      <c r="CY122" s="402"/>
      <c r="CZ122" s="402"/>
      <c r="DA122" s="402"/>
      <c r="DB122" s="412"/>
    </row>
    <row r="123" spans="2:106" ht="15.95" customHeight="1" x14ac:dyDescent="0.15">
      <c r="B123" s="468">
        <v>93</v>
      </c>
      <c r="C123" s="994"/>
      <c r="D123" s="995"/>
      <c r="E123" s="995"/>
      <c r="F123" s="996"/>
      <c r="G123" s="997"/>
      <c r="H123" s="997"/>
      <c r="I123" s="998"/>
      <c r="J123" s="999"/>
      <c r="K123" s="1004"/>
      <c r="L123" s="1004"/>
      <c r="M123" s="1004"/>
      <c r="N123" s="1004"/>
      <c r="O123" s="1004"/>
      <c r="P123" s="181" t="s">
        <v>28</v>
      </c>
      <c r="Q123" s="434" t="s">
        <v>28</v>
      </c>
      <c r="R123" s="434" t="s">
        <v>28</v>
      </c>
      <c r="S123" s="251" t="s">
        <v>28</v>
      </c>
      <c r="T123" s="1005"/>
      <c r="U123" s="1006"/>
      <c r="V123" s="1007"/>
      <c r="W123" s="181" t="s">
        <v>28</v>
      </c>
      <c r="X123" s="434" t="s">
        <v>28</v>
      </c>
      <c r="Y123" s="434" t="s">
        <v>28</v>
      </c>
      <c r="Z123" s="251" t="s">
        <v>28</v>
      </c>
      <c r="AA123" s="1005"/>
      <c r="AB123" s="1006"/>
      <c r="AC123" s="1006"/>
      <c r="AD123" s="181" t="s">
        <v>28</v>
      </c>
      <c r="AE123" s="183" t="s">
        <v>28</v>
      </c>
      <c r="AF123" s="183" t="s">
        <v>28</v>
      </c>
      <c r="AG123" s="183" t="s">
        <v>28</v>
      </c>
      <c r="AH123" s="251" t="s">
        <v>28</v>
      </c>
      <c r="AI123" s="484"/>
      <c r="AJ123" s="251" t="s">
        <v>28</v>
      </c>
      <c r="AK123" s="486"/>
      <c r="AL123" s="181" t="s">
        <v>28</v>
      </c>
      <c r="AM123" s="251" t="s">
        <v>28</v>
      </c>
      <c r="AN123" s="181" t="s">
        <v>28</v>
      </c>
      <c r="AO123" s="183" t="s">
        <v>28</v>
      </c>
      <c r="AP123" s="183" t="s">
        <v>28</v>
      </c>
      <c r="AQ123" s="183" t="s">
        <v>28</v>
      </c>
      <c r="AR123" s="535" t="str">
        <f t="shared" si="39"/>
        <v>□</v>
      </c>
      <c r="AS123" s="181" t="s">
        <v>28</v>
      </c>
      <c r="AT123" s="183" t="s">
        <v>28</v>
      </c>
      <c r="AU123" s="446" t="s">
        <v>28</v>
      </c>
      <c r="AV123" s="452" t="s">
        <v>28</v>
      </c>
      <c r="AW123" s="251" t="s">
        <v>28</v>
      </c>
      <c r="AX123" s="251" t="s">
        <v>28</v>
      </c>
      <c r="AY123" s="446" t="s">
        <v>28</v>
      </c>
      <c r="AZ123" s="437"/>
      <c r="BA123" s="976" t="str">
        <f>IF($F$11="","",IF($AZ123="","",HLOOKUP($F$11,別紙mast!$D$4:$K$7,3,FALSE)))</f>
        <v/>
      </c>
      <c r="BB123" s="977"/>
      <c r="BC123" s="537" t="str">
        <f t="shared" si="35"/>
        <v/>
      </c>
      <c r="BD123" s="538" t="str">
        <f>IF($F$11="","",IF($AZ123="","",HLOOKUP($F$11,別紙mast!$D$9:$K$11,3,FALSE)))</f>
        <v/>
      </c>
      <c r="BE123" s="537" t="str">
        <f t="shared" si="36"/>
        <v/>
      </c>
      <c r="BF123" s="413"/>
      <c r="BG123" s="978" t="str">
        <f>IF($F$11="","",IF($BF123="","",HLOOKUP($F$11,別紙mast!$D$4:$K$7,4,FALSE)))</f>
        <v/>
      </c>
      <c r="BH123" s="979"/>
      <c r="BI123" s="454" t="str">
        <f t="shared" si="20"/>
        <v/>
      </c>
      <c r="BJ123" s="621"/>
      <c r="BK123" s="463"/>
      <c r="BL123" s="463"/>
      <c r="BM123" s="601"/>
      <c r="BN123" s="462"/>
      <c r="BO123" s="463"/>
      <c r="BP123" s="463"/>
      <c r="BQ123" s="611"/>
      <c r="BR123" s="606"/>
      <c r="BS123" s="464"/>
      <c r="BT123" s="614"/>
      <c r="BU123" s="461"/>
      <c r="BV123" s="568"/>
      <c r="BW123" s="404"/>
      <c r="BX123" s="402"/>
      <c r="BY123" s="570" t="str">
        <f t="shared" si="21"/>
        <v/>
      </c>
      <c r="BZ123" s="565" t="str">
        <f t="shared" si="22"/>
        <v/>
      </c>
      <c r="CA123" s="565" t="str">
        <f t="shared" si="23"/>
        <v/>
      </c>
      <c r="CB123" s="565" t="str">
        <f t="shared" si="24"/>
        <v/>
      </c>
      <c r="CC123" s="577" t="str">
        <f t="shared" si="25"/>
        <v/>
      </c>
      <c r="CD123" s="577" t="str">
        <f t="shared" si="26"/>
        <v/>
      </c>
      <c r="CE123" s="577" t="str">
        <f t="shared" si="27"/>
        <v/>
      </c>
      <c r="CF123" s="577" t="str">
        <f t="shared" si="28"/>
        <v/>
      </c>
      <c r="CG123" s="591" t="str">
        <f t="shared" si="29"/>
        <v/>
      </c>
      <c r="CH123" s="591" t="str">
        <f t="shared" si="30"/>
        <v/>
      </c>
      <c r="CI123" s="591" t="str">
        <f t="shared" si="31"/>
        <v/>
      </c>
      <c r="CJ123" s="565" t="str">
        <f t="shared" si="32"/>
        <v/>
      </c>
      <c r="CK123" s="565" t="str">
        <f t="shared" si="33"/>
        <v/>
      </c>
      <c r="CL123" s="577" t="str">
        <f t="shared" si="37"/>
        <v/>
      </c>
      <c r="CM123" s="577" t="str">
        <f t="shared" si="34"/>
        <v/>
      </c>
      <c r="CN123" s="592" t="str">
        <f t="shared" si="38"/>
        <v/>
      </c>
      <c r="CO123" s="402"/>
      <c r="CP123" s="402"/>
      <c r="CQ123" s="402"/>
      <c r="CR123" s="402"/>
      <c r="CS123" s="402"/>
      <c r="CT123" s="402"/>
      <c r="CU123" s="412"/>
      <c r="CV123" s="402"/>
      <c r="CW123" s="402"/>
      <c r="CX123" s="402"/>
      <c r="CY123" s="402"/>
      <c r="CZ123" s="402"/>
      <c r="DA123" s="402"/>
      <c r="DB123" s="412"/>
    </row>
    <row r="124" spans="2:106" ht="15.95" customHeight="1" x14ac:dyDescent="0.15">
      <c r="B124" s="468">
        <v>94</v>
      </c>
      <c r="C124" s="994"/>
      <c r="D124" s="995"/>
      <c r="E124" s="995"/>
      <c r="F124" s="996"/>
      <c r="G124" s="997"/>
      <c r="H124" s="997"/>
      <c r="I124" s="998"/>
      <c r="J124" s="999"/>
      <c r="K124" s="1004"/>
      <c r="L124" s="1004"/>
      <c r="M124" s="1004"/>
      <c r="N124" s="1004"/>
      <c r="O124" s="1004"/>
      <c r="P124" s="182" t="s">
        <v>28</v>
      </c>
      <c r="Q124" s="434" t="s">
        <v>28</v>
      </c>
      <c r="R124" s="434" t="s">
        <v>28</v>
      </c>
      <c r="S124" s="251" t="s">
        <v>28</v>
      </c>
      <c r="T124" s="1005"/>
      <c r="U124" s="1006"/>
      <c r="V124" s="1007"/>
      <c r="W124" s="182" t="s">
        <v>28</v>
      </c>
      <c r="X124" s="434" t="s">
        <v>28</v>
      </c>
      <c r="Y124" s="434" t="s">
        <v>28</v>
      </c>
      <c r="Z124" s="251" t="s">
        <v>28</v>
      </c>
      <c r="AA124" s="1005"/>
      <c r="AB124" s="1006"/>
      <c r="AC124" s="1006"/>
      <c r="AD124" s="181" t="s">
        <v>28</v>
      </c>
      <c r="AE124" s="183" t="s">
        <v>28</v>
      </c>
      <c r="AF124" s="183" t="s">
        <v>28</v>
      </c>
      <c r="AG124" s="183" t="s">
        <v>28</v>
      </c>
      <c r="AH124" s="251" t="s">
        <v>28</v>
      </c>
      <c r="AI124" s="484"/>
      <c r="AJ124" s="251" t="s">
        <v>28</v>
      </c>
      <c r="AK124" s="486"/>
      <c r="AL124" s="181" t="s">
        <v>28</v>
      </c>
      <c r="AM124" s="251" t="s">
        <v>28</v>
      </c>
      <c r="AN124" s="181" t="s">
        <v>28</v>
      </c>
      <c r="AO124" s="183" t="s">
        <v>28</v>
      </c>
      <c r="AP124" s="183" t="s">
        <v>28</v>
      </c>
      <c r="AQ124" s="183" t="s">
        <v>28</v>
      </c>
      <c r="AR124" s="535" t="str">
        <f t="shared" si="39"/>
        <v>□</v>
      </c>
      <c r="AS124" s="181" t="s">
        <v>28</v>
      </c>
      <c r="AT124" s="183" t="s">
        <v>28</v>
      </c>
      <c r="AU124" s="446" t="s">
        <v>28</v>
      </c>
      <c r="AV124" s="452" t="s">
        <v>28</v>
      </c>
      <c r="AW124" s="251" t="s">
        <v>28</v>
      </c>
      <c r="AX124" s="251" t="s">
        <v>28</v>
      </c>
      <c r="AY124" s="446" t="s">
        <v>28</v>
      </c>
      <c r="AZ124" s="437"/>
      <c r="BA124" s="976" t="str">
        <f>IF($F$11="","",IF($AZ124="","",HLOOKUP($F$11,別紙mast!$D$4:$K$7,3,FALSE)))</f>
        <v/>
      </c>
      <c r="BB124" s="977"/>
      <c r="BC124" s="537" t="str">
        <f t="shared" si="35"/>
        <v/>
      </c>
      <c r="BD124" s="538" t="str">
        <f>IF($F$11="","",IF($AZ124="","",HLOOKUP($F$11,別紙mast!$D$9:$K$11,3,FALSE)))</f>
        <v/>
      </c>
      <c r="BE124" s="537" t="str">
        <f t="shared" si="36"/>
        <v/>
      </c>
      <c r="BF124" s="413"/>
      <c r="BG124" s="978" t="str">
        <f>IF($F$11="","",IF($BF124="","",HLOOKUP($F$11,別紙mast!$D$4:$K$7,4,FALSE)))</f>
        <v/>
      </c>
      <c r="BH124" s="979"/>
      <c r="BI124" s="454" t="str">
        <f t="shared" si="20"/>
        <v/>
      </c>
      <c r="BJ124" s="621"/>
      <c r="BK124" s="463"/>
      <c r="BL124" s="463"/>
      <c r="BM124" s="601"/>
      <c r="BN124" s="462"/>
      <c r="BO124" s="463"/>
      <c r="BP124" s="463"/>
      <c r="BQ124" s="611"/>
      <c r="BR124" s="606"/>
      <c r="BS124" s="464"/>
      <c r="BT124" s="614"/>
      <c r="BU124" s="461"/>
      <c r="BV124" s="568"/>
      <c r="BW124" s="404"/>
      <c r="BX124" s="402"/>
      <c r="BY124" s="570" t="str">
        <f t="shared" si="21"/>
        <v/>
      </c>
      <c r="BZ124" s="565" t="str">
        <f t="shared" si="22"/>
        <v/>
      </c>
      <c r="CA124" s="565" t="str">
        <f t="shared" si="23"/>
        <v/>
      </c>
      <c r="CB124" s="565" t="str">
        <f t="shared" si="24"/>
        <v/>
      </c>
      <c r="CC124" s="577" t="str">
        <f t="shared" si="25"/>
        <v/>
      </c>
      <c r="CD124" s="577" t="str">
        <f t="shared" si="26"/>
        <v/>
      </c>
      <c r="CE124" s="577" t="str">
        <f t="shared" si="27"/>
        <v/>
      </c>
      <c r="CF124" s="577" t="str">
        <f t="shared" si="28"/>
        <v/>
      </c>
      <c r="CG124" s="591" t="str">
        <f t="shared" si="29"/>
        <v/>
      </c>
      <c r="CH124" s="591" t="str">
        <f t="shared" si="30"/>
        <v/>
      </c>
      <c r="CI124" s="591" t="str">
        <f t="shared" si="31"/>
        <v/>
      </c>
      <c r="CJ124" s="565" t="str">
        <f t="shared" si="32"/>
        <v/>
      </c>
      <c r="CK124" s="565" t="str">
        <f t="shared" si="33"/>
        <v/>
      </c>
      <c r="CL124" s="577" t="str">
        <f t="shared" si="37"/>
        <v/>
      </c>
      <c r="CM124" s="577" t="str">
        <f t="shared" si="34"/>
        <v/>
      </c>
      <c r="CN124" s="592" t="str">
        <f t="shared" si="38"/>
        <v/>
      </c>
      <c r="CO124" s="402"/>
      <c r="CP124" s="402"/>
      <c r="CQ124" s="402"/>
      <c r="CR124" s="402"/>
      <c r="CS124" s="402"/>
      <c r="CT124" s="402"/>
      <c r="CU124" s="412"/>
      <c r="CV124" s="402"/>
      <c r="CW124" s="402"/>
      <c r="CX124" s="402"/>
      <c r="CY124" s="402"/>
      <c r="CZ124" s="402"/>
      <c r="DA124" s="402"/>
      <c r="DB124" s="412"/>
    </row>
    <row r="125" spans="2:106" ht="15.95" customHeight="1" x14ac:dyDescent="0.15">
      <c r="B125" s="468">
        <v>95</v>
      </c>
      <c r="C125" s="994"/>
      <c r="D125" s="995"/>
      <c r="E125" s="995"/>
      <c r="F125" s="996"/>
      <c r="G125" s="997"/>
      <c r="H125" s="997"/>
      <c r="I125" s="998"/>
      <c r="J125" s="999"/>
      <c r="K125" s="1004"/>
      <c r="L125" s="1004"/>
      <c r="M125" s="1004"/>
      <c r="N125" s="1004"/>
      <c r="O125" s="1004"/>
      <c r="P125" s="181" t="s">
        <v>28</v>
      </c>
      <c r="Q125" s="434" t="s">
        <v>28</v>
      </c>
      <c r="R125" s="434" t="s">
        <v>28</v>
      </c>
      <c r="S125" s="251" t="s">
        <v>28</v>
      </c>
      <c r="T125" s="1005"/>
      <c r="U125" s="1006"/>
      <c r="V125" s="1007"/>
      <c r="W125" s="181" t="s">
        <v>28</v>
      </c>
      <c r="X125" s="434" t="s">
        <v>28</v>
      </c>
      <c r="Y125" s="434" t="s">
        <v>28</v>
      </c>
      <c r="Z125" s="251" t="s">
        <v>28</v>
      </c>
      <c r="AA125" s="1005"/>
      <c r="AB125" s="1006"/>
      <c r="AC125" s="1006"/>
      <c r="AD125" s="181" t="s">
        <v>28</v>
      </c>
      <c r="AE125" s="183" t="s">
        <v>28</v>
      </c>
      <c r="AF125" s="183" t="s">
        <v>28</v>
      </c>
      <c r="AG125" s="183" t="s">
        <v>28</v>
      </c>
      <c r="AH125" s="251" t="s">
        <v>28</v>
      </c>
      <c r="AI125" s="484"/>
      <c r="AJ125" s="251" t="s">
        <v>28</v>
      </c>
      <c r="AK125" s="486"/>
      <c r="AL125" s="181" t="s">
        <v>28</v>
      </c>
      <c r="AM125" s="251" t="s">
        <v>28</v>
      </c>
      <c r="AN125" s="181" t="s">
        <v>28</v>
      </c>
      <c r="AO125" s="183" t="s">
        <v>28</v>
      </c>
      <c r="AP125" s="183" t="s">
        <v>28</v>
      </c>
      <c r="AQ125" s="183" t="s">
        <v>28</v>
      </c>
      <c r="AR125" s="535" t="str">
        <f t="shared" si="39"/>
        <v>□</v>
      </c>
      <c r="AS125" s="181" t="s">
        <v>28</v>
      </c>
      <c r="AT125" s="183" t="s">
        <v>28</v>
      </c>
      <c r="AU125" s="446" t="s">
        <v>28</v>
      </c>
      <c r="AV125" s="452" t="s">
        <v>28</v>
      </c>
      <c r="AW125" s="251" t="s">
        <v>28</v>
      </c>
      <c r="AX125" s="251" t="s">
        <v>28</v>
      </c>
      <c r="AY125" s="446" t="s">
        <v>28</v>
      </c>
      <c r="AZ125" s="437"/>
      <c r="BA125" s="976" t="str">
        <f>IF($F$11="","",IF($AZ125="","",HLOOKUP($F$11,別紙mast!$D$4:$K$7,3,FALSE)))</f>
        <v/>
      </c>
      <c r="BB125" s="977"/>
      <c r="BC125" s="537" t="str">
        <f t="shared" si="35"/>
        <v/>
      </c>
      <c r="BD125" s="538" t="str">
        <f>IF($F$11="","",IF($AZ125="","",HLOOKUP($F$11,別紙mast!$D$9:$K$11,3,FALSE)))</f>
        <v/>
      </c>
      <c r="BE125" s="537" t="str">
        <f t="shared" si="36"/>
        <v/>
      </c>
      <c r="BF125" s="413"/>
      <c r="BG125" s="978" t="str">
        <f>IF($F$11="","",IF($BF125="","",HLOOKUP($F$11,別紙mast!$D$4:$K$7,4,FALSE)))</f>
        <v/>
      </c>
      <c r="BH125" s="979"/>
      <c r="BI125" s="454" t="str">
        <f t="shared" si="20"/>
        <v/>
      </c>
      <c r="BJ125" s="621"/>
      <c r="BK125" s="463"/>
      <c r="BL125" s="463"/>
      <c r="BM125" s="601"/>
      <c r="BN125" s="462"/>
      <c r="BO125" s="463"/>
      <c r="BP125" s="463"/>
      <c r="BQ125" s="611"/>
      <c r="BR125" s="606"/>
      <c r="BS125" s="464"/>
      <c r="BT125" s="614"/>
      <c r="BU125" s="461"/>
      <c r="BV125" s="568"/>
      <c r="BW125" s="404"/>
      <c r="BX125" s="402"/>
      <c r="BY125" s="570" t="str">
        <f t="shared" si="21"/>
        <v/>
      </c>
      <c r="BZ125" s="565" t="str">
        <f t="shared" si="22"/>
        <v/>
      </c>
      <c r="CA125" s="565" t="str">
        <f t="shared" si="23"/>
        <v/>
      </c>
      <c r="CB125" s="565" t="str">
        <f t="shared" si="24"/>
        <v/>
      </c>
      <c r="CC125" s="577" t="str">
        <f t="shared" si="25"/>
        <v/>
      </c>
      <c r="CD125" s="577" t="str">
        <f t="shared" si="26"/>
        <v/>
      </c>
      <c r="CE125" s="577" t="str">
        <f t="shared" si="27"/>
        <v/>
      </c>
      <c r="CF125" s="577" t="str">
        <f t="shared" si="28"/>
        <v/>
      </c>
      <c r="CG125" s="591" t="str">
        <f t="shared" si="29"/>
        <v/>
      </c>
      <c r="CH125" s="591" t="str">
        <f t="shared" si="30"/>
        <v/>
      </c>
      <c r="CI125" s="591" t="str">
        <f t="shared" si="31"/>
        <v/>
      </c>
      <c r="CJ125" s="565" t="str">
        <f t="shared" si="32"/>
        <v/>
      </c>
      <c r="CK125" s="565" t="str">
        <f t="shared" si="33"/>
        <v/>
      </c>
      <c r="CL125" s="577" t="str">
        <f t="shared" si="37"/>
        <v/>
      </c>
      <c r="CM125" s="577" t="str">
        <f t="shared" si="34"/>
        <v/>
      </c>
      <c r="CN125" s="592" t="str">
        <f t="shared" si="38"/>
        <v/>
      </c>
      <c r="CO125" s="402"/>
      <c r="CP125" s="402"/>
      <c r="CQ125" s="402"/>
      <c r="CR125" s="402"/>
      <c r="CS125" s="402"/>
      <c r="CT125" s="402"/>
      <c r="CU125" s="412"/>
      <c r="CV125" s="402"/>
      <c r="CW125" s="402"/>
      <c r="CX125" s="402"/>
      <c r="CY125" s="402"/>
      <c r="CZ125" s="402"/>
      <c r="DA125" s="402"/>
      <c r="DB125" s="412"/>
    </row>
    <row r="126" spans="2:106" ht="15.95" customHeight="1" x14ac:dyDescent="0.15">
      <c r="B126" s="468">
        <v>96</v>
      </c>
      <c r="C126" s="994"/>
      <c r="D126" s="995"/>
      <c r="E126" s="995"/>
      <c r="F126" s="996"/>
      <c r="G126" s="997"/>
      <c r="H126" s="997"/>
      <c r="I126" s="998"/>
      <c r="J126" s="999"/>
      <c r="K126" s="1004"/>
      <c r="L126" s="1004"/>
      <c r="M126" s="1004"/>
      <c r="N126" s="1004"/>
      <c r="O126" s="1004"/>
      <c r="P126" s="181" t="s">
        <v>28</v>
      </c>
      <c r="Q126" s="434" t="s">
        <v>28</v>
      </c>
      <c r="R126" s="434" t="s">
        <v>28</v>
      </c>
      <c r="S126" s="251" t="s">
        <v>28</v>
      </c>
      <c r="T126" s="1005"/>
      <c r="U126" s="1006"/>
      <c r="V126" s="1007"/>
      <c r="W126" s="181" t="s">
        <v>28</v>
      </c>
      <c r="X126" s="434" t="s">
        <v>28</v>
      </c>
      <c r="Y126" s="434" t="s">
        <v>28</v>
      </c>
      <c r="Z126" s="251" t="s">
        <v>28</v>
      </c>
      <c r="AA126" s="1005"/>
      <c r="AB126" s="1006"/>
      <c r="AC126" s="1006"/>
      <c r="AD126" s="181" t="s">
        <v>28</v>
      </c>
      <c r="AE126" s="183" t="s">
        <v>28</v>
      </c>
      <c r="AF126" s="183" t="s">
        <v>28</v>
      </c>
      <c r="AG126" s="183" t="s">
        <v>28</v>
      </c>
      <c r="AH126" s="251" t="s">
        <v>28</v>
      </c>
      <c r="AI126" s="484"/>
      <c r="AJ126" s="251" t="s">
        <v>28</v>
      </c>
      <c r="AK126" s="486"/>
      <c r="AL126" s="181" t="s">
        <v>28</v>
      </c>
      <c r="AM126" s="251" t="s">
        <v>28</v>
      </c>
      <c r="AN126" s="181" t="s">
        <v>28</v>
      </c>
      <c r="AO126" s="183" t="s">
        <v>28</v>
      </c>
      <c r="AP126" s="183" t="s">
        <v>28</v>
      </c>
      <c r="AQ126" s="183" t="s">
        <v>28</v>
      </c>
      <c r="AR126" s="535" t="str">
        <f t="shared" si="39"/>
        <v>□</v>
      </c>
      <c r="AS126" s="181" t="s">
        <v>28</v>
      </c>
      <c r="AT126" s="183" t="s">
        <v>28</v>
      </c>
      <c r="AU126" s="446" t="s">
        <v>28</v>
      </c>
      <c r="AV126" s="452" t="s">
        <v>28</v>
      </c>
      <c r="AW126" s="251" t="s">
        <v>28</v>
      </c>
      <c r="AX126" s="251" t="s">
        <v>28</v>
      </c>
      <c r="AY126" s="446" t="s">
        <v>28</v>
      </c>
      <c r="AZ126" s="437"/>
      <c r="BA126" s="976" t="str">
        <f>IF($F$11="","",IF($AZ126="","",HLOOKUP($F$11,別紙mast!$D$4:$K$7,3,FALSE)))</f>
        <v/>
      </c>
      <c r="BB126" s="977"/>
      <c r="BC126" s="537" t="str">
        <f t="shared" si="35"/>
        <v/>
      </c>
      <c r="BD126" s="538" t="str">
        <f>IF($F$11="","",IF($AZ126="","",HLOOKUP($F$11,別紙mast!$D$9:$K$11,3,FALSE)))</f>
        <v/>
      </c>
      <c r="BE126" s="537" t="str">
        <f t="shared" si="36"/>
        <v/>
      </c>
      <c r="BF126" s="413"/>
      <c r="BG126" s="978" t="str">
        <f>IF($F$11="","",IF($BF126="","",HLOOKUP($F$11,別紙mast!$D$4:$K$7,4,FALSE)))</f>
        <v/>
      </c>
      <c r="BH126" s="979"/>
      <c r="BI126" s="454" t="str">
        <f t="shared" si="20"/>
        <v/>
      </c>
      <c r="BJ126" s="621"/>
      <c r="BK126" s="463"/>
      <c r="BL126" s="463"/>
      <c r="BM126" s="601"/>
      <c r="BN126" s="462"/>
      <c r="BO126" s="463"/>
      <c r="BP126" s="463"/>
      <c r="BQ126" s="611"/>
      <c r="BR126" s="606"/>
      <c r="BS126" s="464"/>
      <c r="BT126" s="614"/>
      <c r="BU126" s="461"/>
      <c r="BV126" s="568"/>
      <c r="BW126" s="404"/>
      <c r="BX126" s="402"/>
      <c r="BY126" s="570" t="str">
        <f t="shared" si="21"/>
        <v/>
      </c>
      <c r="BZ126" s="565" t="str">
        <f t="shared" si="22"/>
        <v/>
      </c>
      <c r="CA126" s="565" t="str">
        <f t="shared" si="23"/>
        <v/>
      </c>
      <c r="CB126" s="565" t="str">
        <f t="shared" si="24"/>
        <v/>
      </c>
      <c r="CC126" s="577" t="str">
        <f t="shared" si="25"/>
        <v/>
      </c>
      <c r="CD126" s="577" t="str">
        <f t="shared" si="26"/>
        <v/>
      </c>
      <c r="CE126" s="577" t="str">
        <f t="shared" si="27"/>
        <v/>
      </c>
      <c r="CF126" s="577" t="str">
        <f t="shared" si="28"/>
        <v/>
      </c>
      <c r="CG126" s="591" t="str">
        <f t="shared" si="29"/>
        <v/>
      </c>
      <c r="CH126" s="591" t="str">
        <f t="shared" si="30"/>
        <v/>
      </c>
      <c r="CI126" s="591" t="str">
        <f t="shared" si="31"/>
        <v/>
      </c>
      <c r="CJ126" s="565" t="str">
        <f t="shared" si="32"/>
        <v/>
      </c>
      <c r="CK126" s="565" t="str">
        <f t="shared" si="33"/>
        <v/>
      </c>
      <c r="CL126" s="577" t="str">
        <f t="shared" si="37"/>
        <v/>
      </c>
      <c r="CM126" s="577" t="str">
        <f t="shared" si="34"/>
        <v/>
      </c>
      <c r="CN126" s="592" t="str">
        <f t="shared" si="38"/>
        <v/>
      </c>
      <c r="CO126" s="402"/>
      <c r="CP126" s="402"/>
      <c r="CQ126" s="402"/>
      <c r="CR126" s="402"/>
      <c r="CS126" s="402"/>
      <c r="CT126" s="402"/>
      <c r="CU126" s="412"/>
      <c r="CV126" s="402"/>
      <c r="CW126" s="402"/>
      <c r="CX126" s="402"/>
      <c r="CY126" s="402"/>
      <c r="CZ126" s="402"/>
      <c r="DA126" s="402"/>
      <c r="DB126" s="412"/>
    </row>
    <row r="127" spans="2:106" ht="15.95" customHeight="1" x14ac:dyDescent="0.15">
      <c r="B127" s="468">
        <v>97</v>
      </c>
      <c r="C127" s="994"/>
      <c r="D127" s="995"/>
      <c r="E127" s="995"/>
      <c r="F127" s="996"/>
      <c r="G127" s="997"/>
      <c r="H127" s="997"/>
      <c r="I127" s="998"/>
      <c r="J127" s="999"/>
      <c r="K127" s="1004"/>
      <c r="L127" s="1004"/>
      <c r="M127" s="1004"/>
      <c r="N127" s="1004"/>
      <c r="O127" s="1004"/>
      <c r="P127" s="181" t="s">
        <v>28</v>
      </c>
      <c r="Q127" s="434" t="s">
        <v>28</v>
      </c>
      <c r="R127" s="434" t="s">
        <v>28</v>
      </c>
      <c r="S127" s="251" t="s">
        <v>28</v>
      </c>
      <c r="T127" s="1005"/>
      <c r="U127" s="1006"/>
      <c r="V127" s="1007"/>
      <c r="W127" s="181" t="s">
        <v>28</v>
      </c>
      <c r="X127" s="434" t="s">
        <v>28</v>
      </c>
      <c r="Y127" s="434" t="s">
        <v>28</v>
      </c>
      <c r="Z127" s="251" t="s">
        <v>28</v>
      </c>
      <c r="AA127" s="1005"/>
      <c r="AB127" s="1006"/>
      <c r="AC127" s="1006"/>
      <c r="AD127" s="181" t="s">
        <v>28</v>
      </c>
      <c r="AE127" s="183" t="s">
        <v>28</v>
      </c>
      <c r="AF127" s="183" t="s">
        <v>28</v>
      </c>
      <c r="AG127" s="183" t="s">
        <v>28</v>
      </c>
      <c r="AH127" s="251" t="s">
        <v>28</v>
      </c>
      <c r="AI127" s="484"/>
      <c r="AJ127" s="251" t="s">
        <v>28</v>
      </c>
      <c r="AK127" s="486"/>
      <c r="AL127" s="181" t="s">
        <v>28</v>
      </c>
      <c r="AM127" s="251" t="s">
        <v>28</v>
      </c>
      <c r="AN127" s="181" t="s">
        <v>28</v>
      </c>
      <c r="AO127" s="183" t="s">
        <v>28</v>
      </c>
      <c r="AP127" s="183" t="s">
        <v>28</v>
      </c>
      <c r="AQ127" s="183" t="s">
        <v>28</v>
      </c>
      <c r="AR127" s="535" t="str">
        <f t="shared" si="39"/>
        <v>□</v>
      </c>
      <c r="AS127" s="181" t="s">
        <v>28</v>
      </c>
      <c r="AT127" s="183" t="s">
        <v>28</v>
      </c>
      <c r="AU127" s="446" t="s">
        <v>28</v>
      </c>
      <c r="AV127" s="452" t="s">
        <v>28</v>
      </c>
      <c r="AW127" s="251" t="s">
        <v>28</v>
      </c>
      <c r="AX127" s="251" t="s">
        <v>28</v>
      </c>
      <c r="AY127" s="446" t="s">
        <v>28</v>
      </c>
      <c r="AZ127" s="437"/>
      <c r="BA127" s="976" t="str">
        <f>IF($F$11="","",IF($AZ127="","",HLOOKUP($F$11,別紙mast!$D$4:$K$7,3,FALSE)))</f>
        <v/>
      </c>
      <c r="BB127" s="977"/>
      <c r="BC127" s="537" t="str">
        <f t="shared" si="35"/>
        <v/>
      </c>
      <c r="BD127" s="538" t="str">
        <f>IF($F$11="","",IF($AZ127="","",HLOOKUP($F$11,別紙mast!$D$9:$K$11,3,FALSE)))</f>
        <v/>
      </c>
      <c r="BE127" s="537" t="str">
        <f t="shared" si="36"/>
        <v/>
      </c>
      <c r="BF127" s="413"/>
      <c r="BG127" s="978" t="str">
        <f>IF($F$11="","",IF($BF127="","",HLOOKUP($F$11,別紙mast!$D$4:$K$7,4,FALSE)))</f>
        <v/>
      </c>
      <c r="BH127" s="979"/>
      <c r="BI127" s="454" t="str">
        <f t="shared" si="20"/>
        <v/>
      </c>
      <c r="BJ127" s="621"/>
      <c r="BK127" s="463"/>
      <c r="BL127" s="463"/>
      <c r="BM127" s="601"/>
      <c r="BN127" s="462"/>
      <c r="BO127" s="463"/>
      <c r="BP127" s="463"/>
      <c r="BQ127" s="611"/>
      <c r="BR127" s="606"/>
      <c r="BS127" s="464"/>
      <c r="BT127" s="614"/>
      <c r="BU127" s="461"/>
      <c r="BV127" s="568"/>
      <c r="BW127" s="404"/>
      <c r="BX127" s="402"/>
      <c r="BY127" s="570" t="str">
        <f t="shared" si="21"/>
        <v/>
      </c>
      <c r="BZ127" s="565" t="str">
        <f t="shared" si="22"/>
        <v/>
      </c>
      <c r="CA127" s="565" t="str">
        <f t="shared" si="23"/>
        <v/>
      </c>
      <c r="CB127" s="565" t="str">
        <f t="shared" si="24"/>
        <v/>
      </c>
      <c r="CC127" s="577" t="str">
        <f t="shared" si="25"/>
        <v/>
      </c>
      <c r="CD127" s="577" t="str">
        <f t="shared" si="26"/>
        <v/>
      </c>
      <c r="CE127" s="577" t="str">
        <f t="shared" si="27"/>
        <v/>
      </c>
      <c r="CF127" s="577" t="str">
        <f t="shared" si="28"/>
        <v/>
      </c>
      <c r="CG127" s="591" t="str">
        <f t="shared" si="29"/>
        <v/>
      </c>
      <c r="CH127" s="591" t="str">
        <f t="shared" si="30"/>
        <v/>
      </c>
      <c r="CI127" s="591" t="str">
        <f t="shared" si="31"/>
        <v/>
      </c>
      <c r="CJ127" s="565" t="str">
        <f t="shared" si="32"/>
        <v/>
      </c>
      <c r="CK127" s="565" t="str">
        <f t="shared" si="33"/>
        <v/>
      </c>
      <c r="CL127" s="577" t="str">
        <f t="shared" si="37"/>
        <v/>
      </c>
      <c r="CM127" s="577" t="str">
        <f t="shared" si="34"/>
        <v/>
      </c>
      <c r="CN127" s="592" t="str">
        <f t="shared" si="38"/>
        <v/>
      </c>
      <c r="CO127" s="402"/>
      <c r="CP127" s="402"/>
      <c r="CQ127" s="402"/>
      <c r="CR127" s="402"/>
      <c r="CS127" s="402"/>
      <c r="CT127" s="402"/>
      <c r="CU127" s="412"/>
      <c r="CV127" s="402"/>
      <c r="CW127" s="402"/>
      <c r="CX127" s="402"/>
      <c r="CY127" s="402"/>
      <c r="CZ127" s="402"/>
      <c r="DA127" s="402"/>
      <c r="DB127" s="412"/>
    </row>
    <row r="128" spans="2:106" ht="15.95" customHeight="1" x14ac:dyDescent="0.15">
      <c r="B128" s="468">
        <v>98</v>
      </c>
      <c r="C128" s="994"/>
      <c r="D128" s="995"/>
      <c r="E128" s="995"/>
      <c r="F128" s="996"/>
      <c r="G128" s="997"/>
      <c r="H128" s="997"/>
      <c r="I128" s="998"/>
      <c r="J128" s="999"/>
      <c r="K128" s="1004"/>
      <c r="L128" s="1004"/>
      <c r="M128" s="1004"/>
      <c r="N128" s="1004"/>
      <c r="O128" s="1004"/>
      <c r="P128" s="181" t="s">
        <v>28</v>
      </c>
      <c r="Q128" s="434" t="s">
        <v>28</v>
      </c>
      <c r="R128" s="434" t="s">
        <v>28</v>
      </c>
      <c r="S128" s="251" t="s">
        <v>28</v>
      </c>
      <c r="T128" s="1005"/>
      <c r="U128" s="1006"/>
      <c r="V128" s="1007"/>
      <c r="W128" s="181" t="s">
        <v>28</v>
      </c>
      <c r="X128" s="434" t="s">
        <v>28</v>
      </c>
      <c r="Y128" s="434" t="s">
        <v>28</v>
      </c>
      <c r="Z128" s="251" t="s">
        <v>28</v>
      </c>
      <c r="AA128" s="1005"/>
      <c r="AB128" s="1006"/>
      <c r="AC128" s="1006"/>
      <c r="AD128" s="181" t="s">
        <v>28</v>
      </c>
      <c r="AE128" s="183" t="s">
        <v>28</v>
      </c>
      <c r="AF128" s="183" t="s">
        <v>28</v>
      </c>
      <c r="AG128" s="183" t="s">
        <v>28</v>
      </c>
      <c r="AH128" s="251" t="s">
        <v>28</v>
      </c>
      <c r="AI128" s="484"/>
      <c r="AJ128" s="251" t="s">
        <v>28</v>
      </c>
      <c r="AK128" s="486"/>
      <c r="AL128" s="181" t="s">
        <v>28</v>
      </c>
      <c r="AM128" s="251" t="s">
        <v>28</v>
      </c>
      <c r="AN128" s="181" t="s">
        <v>28</v>
      </c>
      <c r="AO128" s="183" t="s">
        <v>28</v>
      </c>
      <c r="AP128" s="183" t="s">
        <v>28</v>
      </c>
      <c r="AQ128" s="183" t="s">
        <v>28</v>
      </c>
      <c r="AR128" s="535" t="str">
        <f t="shared" si="39"/>
        <v>□</v>
      </c>
      <c r="AS128" s="181" t="s">
        <v>28</v>
      </c>
      <c r="AT128" s="183" t="s">
        <v>28</v>
      </c>
      <c r="AU128" s="446" t="s">
        <v>28</v>
      </c>
      <c r="AV128" s="452" t="s">
        <v>28</v>
      </c>
      <c r="AW128" s="251" t="s">
        <v>28</v>
      </c>
      <c r="AX128" s="251" t="s">
        <v>28</v>
      </c>
      <c r="AY128" s="446" t="s">
        <v>28</v>
      </c>
      <c r="AZ128" s="437"/>
      <c r="BA128" s="976" t="str">
        <f>IF($F$11="","",IF($AZ128="","",HLOOKUP($F$11,別紙mast!$D$4:$K$7,3,FALSE)))</f>
        <v/>
      </c>
      <c r="BB128" s="977"/>
      <c r="BC128" s="537" t="str">
        <f t="shared" si="35"/>
        <v/>
      </c>
      <c r="BD128" s="538" t="str">
        <f>IF($F$11="","",IF($AZ128="","",HLOOKUP($F$11,別紙mast!$D$9:$K$11,3,FALSE)))</f>
        <v/>
      </c>
      <c r="BE128" s="537" t="str">
        <f t="shared" si="36"/>
        <v/>
      </c>
      <c r="BF128" s="413"/>
      <c r="BG128" s="978" t="str">
        <f>IF($F$11="","",IF($BF128="","",HLOOKUP($F$11,別紙mast!$D$4:$K$7,4,FALSE)))</f>
        <v/>
      </c>
      <c r="BH128" s="979"/>
      <c r="BI128" s="454" t="str">
        <f t="shared" si="20"/>
        <v/>
      </c>
      <c r="BJ128" s="621"/>
      <c r="BK128" s="463"/>
      <c r="BL128" s="463"/>
      <c r="BM128" s="601"/>
      <c r="BN128" s="462"/>
      <c r="BO128" s="463"/>
      <c r="BP128" s="463"/>
      <c r="BQ128" s="611"/>
      <c r="BR128" s="606"/>
      <c r="BS128" s="464"/>
      <c r="BT128" s="614"/>
      <c r="BU128" s="461"/>
      <c r="BV128" s="568"/>
      <c r="BW128" s="404"/>
      <c r="BX128" s="402"/>
      <c r="BY128" s="570" t="str">
        <f t="shared" si="21"/>
        <v/>
      </c>
      <c r="BZ128" s="565" t="str">
        <f t="shared" si="22"/>
        <v/>
      </c>
      <c r="CA128" s="565" t="str">
        <f t="shared" si="23"/>
        <v/>
      </c>
      <c r="CB128" s="565" t="str">
        <f t="shared" si="24"/>
        <v/>
      </c>
      <c r="CC128" s="577" t="str">
        <f t="shared" si="25"/>
        <v/>
      </c>
      <c r="CD128" s="577" t="str">
        <f t="shared" si="26"/>
        <v/>
      </c>
      <c r="CE128" s="577" t="str">
        <f t="shared" si="27"/>
        <v/>
      </c>
      <c r="CF128" s="577" t="str">
        <f t="shared" si="28"/>
        <v/>
      </c>
      <c r="CG128" s="591" t="str">
        <f t="shared" si="29"/>
        <v/>
      </c>
      <c r="CH128" s="591" t="str">
        <f t="shared" si="30"/>
        <v/>
      </c>
      <c r="CI128" s="591" t="str">
        <f t="shared" si="31"/>
        <v/>
      </c>
      <c r="CJ128" s="565" t="str">
        <f t="shared" si="32"/>
        <v/>
      </c>
      <c r="CK128" s="565" t="str">
        <f t="shared" si="33"/>
        <v/>
      </c>
      <c r="CL128" s="577" t="str">
        <f t="shared" si="37"/>
        <v/>
      </c>
      <c r="CM128" s="577" t="str">
        <f t="shared" si="34"/>
        <v/>
      </c>
      <c r="CN128" s="592" t="str">
        <f t="shared" si="38"/>
        <v/>
      </c>
      <c r="CO128" s="402"/>
      <c r="CP128" s="402"/>
      <c r="CQ128" s="402"/>
      <c r="CR128" s="402"/>
      <c r="CS128" s="402"/>
      <c r="CT128" s="402"/>
      <c r="CU128" s="412"/>
      <c r="CV128" s="402"/>
      <c r="CW128" s="402"/>
      <c r="CX128" s="402"/>
      <c r="CY128" s="402"/>
      <c r="CZ128" s="402"/>
      <c r="DA128" s="402"/>
      <c r="DB128" s="412"/>
    </row>
    <row r="129" spans="2:106" ht="15.95" customHeight="1" x14ac:dyDescent="0.15">
      <c r="B129" s="468">
        <v>99</v>
      </c>
      <c r="C129" s="994"/>
      <c r="D129" s="995"/>
      <c r="E129" s="995"/>
      <c r="F129" s="996"/>
      <c r="G129" s="997"/>
      <c r="H129" s="997"/>
      <c r="I129" s="998"/>
      <c r="J129" s="999"/>
      <c r="K129" s="1004"/>
      <c r="L129" s="1004"/>
      <c r="M129" s="1004"/>
      <c r="N129" s="1004"/>
      <c r="O129" s="1004"/>
      <c r="P129" s="181" t="s">
        <v>28</v>
      </c>
      <c r="Q129" s="434" t="s">
        <v>28</v>
      </c>
      <c r="R129" s="434" t="s">
        <v>28</v>
      </c>
      <c r="S129" s="251" t="s">
        <v>28</v>
      </c>
      <c r="T129" s="1005"/>
      <c r="U129" s="1006"/>
      <c r="V129" s="1007"/>
      <c r="W129" s="181" t="s">
        <v>28</v>
      </c>
      <c r="X129" s="434" t="s">
        <v>28</v>
      </c>
      <c r="Y129" s="434" t="s">
        <v>28</v>
      </c>
      <c r="Z129" s="251" t="s">
        <v>28</v>
      </c>
      <c r="AA129" s="1005"/>
      <c r="AB129" s="1006"/>
      <c r="AC129" s="1006"/>
      <c r="AD129" s="181" t="s">
        <v>28</v>
      </c>
      <c r="AE129" s="183" t="s">
        <v>28</v>
      </c>
      <c r="AF129" s="183" t="s">
        <v>28</v>
      </c>
      <c r="AG129" s="183" t="s">
        <v>28</v>
      </c>
      <c r="AH129" s="251" t="s">
        <v>28</v>
      </c>
      <c r="AI129" s="484"/>
      <c r="AJ129" s="251" t="s">
        <v>28</v>
      </c>
      <c r="AK129" s="486"/>
      <c r="AL129" s="181" t="s">
        <v>28</v>
      </c>
      <c r="AM129" s="251" t="s">
        <v>28</v>
      </c>
      <c r="AN129" s="181" t="s">
        <v>28</v>
      </c>
      <c r="AO129" s="183" t="s">
        <v>28</v>
      </c>
      <c r="AP129" s="183" t="s">
        <v>28</v>
      </c>
      <c r="AQ129" s="183" t="s">
        <v>28</v>
      </c>
      <c r="AR129" s="535" t="str">
        <f t="shared" si="39"/>
        <v>□</v>
      </c>
      <c r="AS129" s="181" t="s">
        <v>28</v>
      </c>
      <c r="AT129" s="183" t="s">
        <v>28</v>
      </c>
      <c r="AU129" s="446" t="s">
        <v>28</v>
      </c>
      <c r="AV129" s="452" t="s">
        <v>28</v>
      </c>
      <c r="AW129" s="251" t="s">
        <v>28</v>
      </c>
      <c r="AX129" s="251" t="s">
        <v>28</v>
      </c>
      <c r="AY129" s="446" t="s">
        <v>28</v>
      </c>
      <c r="AZ129" s="437"/>
      <c r="BA129" s="976" t="str">
        <f>IF($F$11="","",IF($AZ129="","",HLOOKUP($F$11,別紙mast!$D$4:$K$7,3,FALSE)))</f>
        <v/>
      </c>
      <c r="BB129" s="977"/>
      <c r="BC129" s="537" t="str">
        <f t="shared" si="35"/>
        <v/>
      </c>
      <c r="BD129" s="538" t="str">
        <f>IF($F$11="","",IF($AZ129="","",HLOOKUP($F$11,別紙mast!$D$9:$K$11,3,FALSE)))</f>
        <v/>
      </c>
      <c r="BE129" s="537" t="str">
        <f t="shared" si="36"/>
        <v/>
      </c>
      <c r="BF129" s="413"/>
      <c r="BG129" s="978" t="str">
        <f>IF($F$11="","",IF($BF129="","",HLOOKUP($F$11,別紙mast!$D$4:$K$7,4,FALSE)))</f>
        <v/>
      </c>
      <c r="BH129" s="979"/>
      <c r="BI129" s="454" t="str">
        <f t="shared" si="20"/>
        <v/>
      </c>
      <c r="BJ129" s="621"/>
      <c r="BK129" s="463"/>
      <c r="BL129" s="463"/>
      <c r="BM129" s="601"/>
      <c r="BN129" s="462"/>
      <c r="BO129" s="463"/>
      <c r="BP129" s="463"/>
      <c r="BQ129" s="611"/>
      <c r="BR129" s="606"/>
      <c r="BS129" s="464"/>
      <c r="BT129" s="614"/>
      <c r="BU129" s="461"/>
      <c r="BV129" s="568"/>
      <c r="BW129" s="404"/>
      <c r="BX129" s="402"/>
      <c r="BY129" s="570" t="str">
        <f t="shared" si="21"/>
        <v/>
      </c>
      <c r="BZ129" s="565" t="str">
        <f t="shared" si="22"/>
        <v/>
      </c>
      <c r="CA129" s="565" t="str">
        <f t="shared" si="23"/>
        <v/>
      </c>
      <c r="CB129" s="565" t="str">
        <f t="shared" si="24"/>
        <v/>
      </c>
      <c r="CC129" s="577" t="str">
        <f t="shared" si="25"/>
        <v/>
      </c>
      <c r="CD129" s="577" t="str">
        <f t="shared" si="26"/>
        <v/>
      </c>
      <c r="CE129" s="577" t="str">
        <f t="shared" si="27"/>
        <v/>
      </c>
      <c r="CF129" s="577" t="str">
        <f t="shared" si="28"/>
        <v/>
      </c>
      <c r="CG129" s="591" t="str">
        <f t="shared" si="29"/>
        <v/>
      </c>
      <c r="CH129" s="591" t="str">
        <f t="shared" si="30"/>
        <v/>
      </c>
      <c r="CI129" s="591" t="str">
        <f t="shared" si="31"/>
        <v/>
      </c>
      <c r="CJ129" s="565" t="str">
        <f t="shared" si="32"/>
        <v/>
      </c>
      <c r="CK129" s="565" t="str">
        <f t="shared" si="33"/>
        <v/>
      </c>
      <c r="CL129" s="577" t="str">
        <f t="shared" si="37"/>
        <v/>
      </c>
      <c r="CM129" s="577" t="str">
        <f t="shared" si="34"/>
        <v/>
      </c>
      <c r="CN129" s="592" t="str">
        <f t="shared" si="38"/>
        <v/>
      </c>
      <c r="CO129" s="402"/>
      <c r="CP129" s="402"/>
      <c r="CQ129" s="402"/>
      <c r="CR129" s="402"/>
      <c r="CS129" s="402"/>
      <c r="CT129" s="402"/>
      <c r="CU129" s="412"/>
      <c r="CV129" s="402"/>
      <c r="CW129" s="402"/>
      <c r="CX129" s="402"/>
      <c r="CY129" s="402"/>
      <c r="CZ129" s="402"/>
      <c r="DA129" s="402"/>
      <c r="DB129" s="412"/>
    </row>
    <row r="130" spans="2:106" ht="15.95" customHeight="1" x14ac:dyDescent="0.15">
      <c r="B130" s="468">
        <v>100</v>
      </c>
      <c r="C130" s="994"/>
      <c r="D130" s="995"/>
      <c r="E130" s="995"/>
      <c r="F130" s="996"/>
      <c r="G130" s="997"/>
      <c r="H130" s="997"/>
      <c r="I130" s="998"/>
      <c r="J130" s="999"/>
      <c r="K130" s="1000"/>
      <c r="L130" s="1000"/>
      <c r="M130" s="1000"/>
      <c r="N130" s="1000"/>
      <c r="O130" s="1000"/>
      <c r="P130" s="390" t="s">
        <v>28</v>
      </c>
      <c r="Q130" s="435" t="s">
        <v>28</v>
      </c>
      <c r="R130" s="435" t="s">
        <v>28</v>
      </c>
      <c r="S130" s="184" t="s">
        <v>28</v>
      </c>
      <c r="T130" s="1001"/>
      <c r="U130" s="1002"/>
      <c r="V130" s="1003"/>
      <c r="W130" s="390" t="s">
        <v>28</v>
      </c>
      <c r="X130" s="435" t="s">
        <v>28</v>
      </c>
      <c r="Y130" s="435" t="s">
        <v>28</v>
      </c>
      <c r="Z130" s="184" t="s">
        <v>28</v>
      </c>
      <c r="AA130" s="1001"/>
      <c r="AB130" s="1002"/>
      <c r="AC130" s="1002"/>
      <c r="AD130" s="390" t="s">
        <v>28</v>
      </c>
      <c r="AE130" s="391" t="s">
        <v>28</v>
      </c>
      <c r="AF130" s="391" t="s">
        <v>28</v>
      </c>
      <c r="AG130" s="391" t="s">
        <v>28</v>
      </c>
      <c r="AH130" s="184" t="s">
        <v>28</v>
      </c>
      <c r="AI130" s="484"/>
      <c r="AJ130" s="184" t="s">
        <v>28</v>
      </c>
      <c r="AK130" s="486"/>
      <c r="AL130" s="390" t="s">
        <v>28</v>
      </c>
      <c r="AM130" s="184" t="s">
        <v>28</v>
      </c>
      <c r="AN130" s="390" t="s">
        <v>28</v>
      </c>
      <c r="AO130" s="391" t="s">
        <v>28</v>
      </c>
      <c r="AP130" s="391" t="s">
        <v>28</v>
      </c>
      <c r="AQ130" s="391" t="s">
        <v>28</v>
      </c>
      <c r="AR130" s="535" t="str">
        <f t="shared" si="39"/>
        <v>□</v>
      </c>
      <c r="AS130" s="390" t="s">
        <v>28</v>
      </c>
      <c r="AT130" s="391" t="s">
        <v>28</v>
      </c>
      <c r="AU130" s="448" t="s">
        <v>28</v>
      </c>
      <c r="AV130" s="185" t="s">
        <v>28</v>
      </c>
      <c r="AW130" s="251" t="s">
        <v>28</v>
      </c>
      <c r="AX130" s="184" t="s">
        <v>28</v>
      </c>
      <c r="AY130" s="448" t="s">
        <v>28</v>
      </c>
      <c r="AZ130" s="437"/>
      <c r="BA130" s="976" t="str">
        <f>IF($F$11="","",IF($AZ130="","",HLOOKUP($F$11,別紙mast!$D$4:$K$7,3,FALSE)))</f>
        <v/>
      </c>
      <c r="BB130" s="977"/>
      <c r="BC130" s="537" t="str">
        <f t="shared" si="35"/>
        <v/>
      </c>
      <c r="BD130" s="538" t="str">
        <f>IF($F$11="","",IF($AZ130="","",HLOOKUP($F$11,別紙mast!$D$9:$K$11,3,FALSE)))</f>
        <v/>
      </c>
      <c r="BE130" s="537" t="str">
        <f t="shared" si="36"/>
        <v/>
      </c>
      <c r="BF130" s="413"/>
      <c r="BG130" s="978" t="str">
        <f>IF($F$11="","",IF($BF130="","",HLOOKUP($F$11,別紙mast!$D$4:$K$7,4,FALSE)))</f>
        <v/>
      </c>
      <c r="BH130" s="979"/>
      <c r="BI130" s="454" t="str">
        <f t="shared" si="20"/>
        <v/>
      </c>
      <c r="BJ130" s="621"/>
      <c r="BK130" s="463"/>
      <c r="BL130" s="463"/>
      <c r="BM130" s="601"/>
      <c r="BN130" s="462"/>
      <c r="BO130" s="463"/>
      <c r="BP130" s="463"/>
      <c r="BQ130" s="611"/>
      <c r="BR130" s="606"/>
      <c r="BS130" s="464"/>
      <c r="BT130" s="614"/>
      <c r="BU130" s="461"/>
      <c r="BV130" s="568"/>
      <c r="BW130" s="404"/>
      <c r="BX130" s="402"/>
      <c r="BY130" s="570" t="str">
        <f t="shared" si="21"/>
        <v/>
      </c>
      <c r="BZ130" s="565" t="str">
        <f t="shared" si="22"/>
        <v/>
      </c>
      <c r="CA130" s="565" t="str">
        <f t="shared" si="23"/>
        <v/>
      </c>
      <c r="CB130" s="565" t="str">
        <f t="shared" si="24"/>
        <v/>
      </c>
      <c r="CC130" s="577" t="str">
        <f t="shared" si="25"/>
        <v/>
      </c>
      <c r="CD130" s="577" t="str">
        <f t="shared" si="26"/>
        <v/>
      </c>
      <c r="CE130" s="577" t="str">
        <f t="shared" si="27"/>
        <v/>
      </c>
      <c r="CF130" s="577" t="str">
        <f t="shared" si="28"/>
        <v/>
      </c>
      <c r="CG130" s="591" t="str">
        <f t="shared" si="29"/>
        <v/>
      </c>
      <c r="CH130" s="591" t="str">
        <f t="shared" si="30"/>
        <v/>
      </c>
      <c r="CI130" s="591" t="str">
        <f t="shared" si="31"/>
        <v/>
      </c>
      <c r="CJ130" s="565" t="str">
        <f t="shared" si="32"/>
        <v/>
      </c>
      <c r="CK130" s="565" t="str">
        <f t="shared" si="33"/>
        <v/>
      </c>
      <c r="CL130" s="577" t="str">
        <f t="shared" si="37"/>
        <v/>
      </c>
      <c r="CM130" s="577" t="str">
        <f t="shared" si="34"/>
        <v/>
      </c>
      <c r="CN130" s="592" t="str">
        <f t="shared" si="38"/>
        <v/>
      </c>
      <c r="CO130" s="402"/>
      <c r="CP130" s="402"/>
      <c r="CQ130" s="402"/>
      <c r="CR130" s="402"/>
      <c r="CS130" s="402"/>
      <c r="CT130" s="402"/>
      <c r="CU130" s="412"/>
      <c r="CV130" s="402"/>
      <c r="CW130" s="402"/>
      <c r="CX130" s="402"/>
      <c r="CY130" s="402"/>
      <c r="CZ130" s="402"/>
      <c r="DA130" s="402"/>
      <c r="DB130" s="412"/>
    </row>
    <row r="131" spans="2:106" ht="15.95" customHeight="1" x14ac:dyDescent="0.15">
      <c r="B131" s="468">
        <v>101</v>
      </c>
      <c r="C131" s="994"/>
      <c r="D131" s="995"/>
      <c r="E131" s="995"/>
      <c r="F131" s="996"/>
      <c r="G131" s="997"/>
      <c r="H131" s="997"/>
      <c r="I131" s="998"/>
      <c r="J131" s="999"/>
      <c r="K131" s="1004"/>
      <c r="L131" s="1004"/>
      <c r="M131" s="1004"/>
      <c r="N131" s="1004"/>
      <c r="O131" s="1004"/>
      <c r="P131" s="181" t="s">
        <v>28</v>
      </c>
      <c r="Q131" s="434" t="s">
        <v>28</v>
      </c>
      <c r="R131" s="434" t="s">
        <v>28</v>
      </c>
      <c r="S131" s="251" t="s">
        <v>28</v>
      </c>
      <c r="T131" s="1005"/>
      <c r="U131" s="1006"/>
      <c r="V131" s="1007"/>
      <c r="W131" s="181" t="s">
        <v>28</v>
      </c>
      <c r="X131" s="434" t="s">
        <v>28</v>
      </c>
      <c r="Y131" s="434" t="s">
        <v>28</v>
      </c>
      <c r="Z131" s="251" t="s">
        <v>28</v>
      </c>
      <c r="AA131" s="1005"/>
      <c r="AB131" s="1006"/>
      <c r="AC131" s="1006"/>
      <c r="AD131" s="181" t="s">
        <v>28</v>
      </c>
      <c r="AE131" s="183" t="s">
        <v>28</v>
      </c>
      <c r="AF131" s="183" t="s">
        <v>28</v>
      </c>
      <c r="AG131" s="183" t="s">
        <v>28</v>
      </c>
      <c r="AH131" s="251" t="s">
        <v>28</v>
      </c>
      <c r="AI131" s="484"/>
      <c r="AJ131" s="251" t="s">
        <v>28</v>
      </c>
      <c r="AK131" s="486"/>
      <c r="AL131" s="181" t="s">
        <v>28</v>
      </c>
      <c r="AM131" s="251" t="s">
        <v>28</v>
      </c>
      <c r="AN131" s="181" t="s">
        <v>28</v>
      </c>
      <c r="AO131" s="183" t="s">
        <v>28</v>
      </c>
      <c r="AP131" s="183" t="s">
        <v>28</v>
      </c>
      <c r="AQ131" s="183" t="s">
        <v>28</v>
      </c>
      <c r="AR131" s="535" t="str">
        <f t="shared" si="39"/>
        <v>□</v>
      </c>
      <c r="AS131" s="181" t="s">
        <v>28</v>
      </c>
      <c r="AT131" s="183" t="s">
        <v>28</v>
      </c>
      <c r="AU131" s="446" t="s">
        <v>28</v>
      </c>
      <c r="AV131" s="452" t="s">
        <v>28</v>
      </c>
      <c r="AW131" s="251" t="s">
        <v>28</v>
      </c>
      <c r="AX131" s="251" t="s">
        <v>28</v>
      </c>
      <c r="AY131" s="446" t="s">
        <v>28</v>
      </c>
      <c r="AZ131" s="437"/>
      <c r="BA131" s="976" t="str">
        <f>IF($F$11="","",IF($AZ131="","",HLOOKUP($F$11,別紙mast!$D$4:$K$7,3,FALSE)))</f>
        <v/>
      </c>
      <c r="BB131" s="977"/>
      <c r="BC131" s="537" t="str">
        <f t="shared" si="35"/>
        <v/>
      </c>
      <c r="BD131" s="538" t="str">
        <f>IF($F$11="","",IF($AZ131="","",HLOOKUP($F$11,別紙mast!$D$9:$K$11,3,FALSE)))</f>
        <v/>
      </c>
      <c r="BE131" s="537" t="str">
        <f t="shared" si="36"/>
        <v/>
      </c>
      <c r="BF131" s="413"/>
      <c r="BG131" s="978" t="str">
        <f>IF($F$11="","",IF($BF131="","",HLOOKUP($F$11,別紙mast!$D$4:$K$7,4,FALSE)))</f>
        <v/>
      </c>
      <c r="BH131" s="979"/>
      <c r="BI131" s="454" t="str">
        <f t="shared" si="20"/>
        <v/>
      </c>
      <c r="BJ131" s="621"/>
      <c r="BK131" s="463"/>
      <c r="BL131" s="463"/>
      <c r="BM131" s="601"/>
      <c r="BN131" s="462"/>
      <c r="BO131" s="463"/>
      <c r="BP131" s="463"/>
      <c r="BQ131" s="611"/>
      <c r="BR131" s="606"/>
      <c r="BS131" s="464"/>
      <c r="BT131" s="614"/>
      <c r="BU131" s="461"/>
      <c r="BV131" s="568"/>
      <c r="BW131" s="404"/>
      <c r="BX131" s="402"/>
      <c r="BY131" s="570" t="str">
        <f t="shared" si="21"/>
        <v/>
      </c>
      <c r="BZ131" s="565" t="str">
        <f t="shared" si="22"/>
        <v/>
      </c>
      <c r="CA131" s="565" t="str">
        <f t="shared" si="23"/>
        <v/>
      </c>
      <c r="CB131" s="565" t="str">
        <f t="shared" si="24"/>
        <v/>
      </c>
      <c r="CC131" s="577" t="str">
        <f t="shared" si="25"/>
        <v/>
      </c>
      <c r="CD131" s="577" t="str">
        <f t="shared" si="26"/>
        <v/>
      </c>
      <c r="CE131" s="577" t="str">
        <f t="shared" si="27"/>
        <v/>
      </c>
      <c r="CF131" s="577" t="str">
        <f t="shared" si="28"/>
        <v/>
      </c>
      <c r="CG131" s="591" t="str">
        <f t="shared" si="29"/>
        <v/>
      </c>
      <c r="CH131" s="591" t="str">
        <f t="shared" si="30"/>
        <v/>
      </c>
      <c r="CI131" s="591" t="str">
        <f t="shared" si="31"/>
        <v/>
      </c>
      <c r="CJ131" s="565" t="str">
        <f t="shared" si="32"/>
        <v/>
      </c>
      <c r="CK131" s="565" t="str">
        <f t="shared" si="33"/>
        <v/>
      </c>
      <c r="CL131" s="577" t="str">
        <f t="shared" si="37"/>
        <v/>
      </c>
      <c r="CM131" s="577" t="str">
        <f t="shared" si="34"/>
        <v/>
      </c>
      <c r="CN131" s="592" t="str">
        <f t="shared" si="38"/>
        <v/>
      </c>
      <c r="CO131" s="402"/>
      <c r="CP131" s="402"/>
      <c r="CQ131" s="402"/>
      <c r="CR131" s="402"/>
      <c r="CS131" s="402"/>
      <c r="CT131" s="402"/>
      <c r="CU131" s="412"/>
      <c r="CV131" s="402"/>
      <c r="CW131" s="402"/>
      <c r="CX131" s="402"/>
      <c r="CY131" s="402"/>
      <c r="CZ131" s="402"/>
      <c r="DA131" s="402"/>
      <c r="DB131" s="412"/>
    </row>
    <row r="132" spans="2:106" ht="15.95" customHeight="1" x14ac:dyDescent="0.15">
      <c r="B132" s="468">
        <v>102</v>
      </c>
      <c r="C132" s="994"/>
      <c r="D132" s="995"/>
      <c r="E132" s="995"/>
      <c r="F132" s="996"/>
      <c r="G132" s="997"/>
      <c r="H132" s="997"/>
      <c r="I132" s="998"/>
      <c r="J132" s="999"/>
      <c r="K132" s="1004"/>
      <c r="L132" s="1004"/>
      <c r="M132" s="1004"/>
      <c r="N132" s="1004"/>
      <c r="O132" s="1004"/>
      <c r="P132" s="181" t="s">
        <v>28</v>
      </c>
      <c r="Q132" s="434" t="s">
        <v>30</v>
      </c>
      <c r="R132" s="434" t="s">
        <v>30</v>
      </c>
      <c r="S132" s="251" t="s">
        <v>28</v>
      </c>
      <c r="T132" s="1005"/>
      <c r="U132" s="1006"/>
      <c r="V132" s="1007"/>
      <c r="W132" s="181" t="s">
        <v>28</v>
      </c>
      <c r="X132" s="434" t="s">
        <v>30</v>
      </c>
      <c r="Y132" s="434" t="s">
        <v>30</v>
      </c>
      <c r="Z132" s="251" t="s">
        <v>28</v>
      </c>
      <c r="AA132" s="1005"/>
      <c r="AB132" s="1006"/>
      <c r="AC132" s="1006"/>
      <c r="AD132" s="181" t="s">
        <v>28</v>
      </c>
      <c r="AE132" s="183" t="s">
        <v>28</v>
      </c>
      <c r="AF132" s="183" t="s">
        <v>28</v>
      </c>
      <c r="AG132" s="183" t="s">
        <v>28</v>
      </c>
      <c r="AH132" s="251" t="s">
        <v>28</v>
      </c>
      <c r="AI132" s="484"/>
      <c r="AJ132" s="251" t="s">
        <v>28</v>
      </c>
      <c r="AK132" s="486"/>
      <c r="AL132" s="181" t="s">
        <v>28</v>
      </c>
      <c r="AM132" s="251" t="s">
        <v>28</v>
      </c>
      <c r="AN132" s="181" t="s">
        <v>28</v>
      </c>
      <c r="AO132" s="183" t="s">
        <v>28</v>
      </c>
      <c r="AP132" s="183" t="s">
        <v>28</v>
      </c>
      <c r="AQ132" s="183" t="s">
        <v>28</v>
      </c>
      <c r="AR132" s="535" t="str">
        <f t="shared" si="39"/>
        <v>□</v>
      </c>
      <c r="AS132" s="181" t="s">
        <v>28</v>
      </c>
      <c r="AT132" s="183" t="s">
        <v>28</v>
      </c>
      <c r="AU132" s="446" t="s">
        <v>28</v>
      </c>
      <c r="AV132" s="452" t="s">
        <v>28</v>
      </c>
      <c r="AW132" s="251" t="s">
        <v>28</v>
      </c>
      <c r="AX132" s="251" t="s">
        <v>28</v>
      </c>
      <c r="AY132" s="446" t="s">
        <v>28</v>
      </c>
      <c r="AZ132" s="437"/>
      <c r="BA132" s="976" t="str">
        <f>IF($F$11="","",IF($AZ132="","",HLOOKUP($F$11,別紙mast!$D$4:$K$7,3,FALSE)))</f>
        <v/>
      </c>
      <c r="BB132" s="977"/>
      <c r="BC132" s="537" t="str">
        <f t="shared" si="35"/>
        <v/>
      </c>
      <c r="BD132" s="538" t="str">
        <f>IF($F$11="","",IF($AZ132="","",HLOOKUP($F$11,別紙mast!$D$9:$K$11,3,FALSE)))</f>
        <v/>
      </c>
      <c r="BE132" s="537" t="str">
        <f t="shared" si="36"/>
        <v/>
      </c>
      <c r="BF132" s="413"/>
      <c r="BG132" s="978" t="str">
        <f>IF($F$11="","",IF($BF132="","",HLOOKUP($F$11,別紙mast!$D$4:$K$7,4,FALSE)))</f>
        <v/>
      </c>
      <c r="BH132" s="979"/>
      <c r="BI132" s="454" t="str">
        <f t="shared" si="20"/>
        <v/>
      </c>
      <c r="BJ132" s="621"/>
      <c r="BK132" s="463"/>
      <c r="BL132" s="463"/>
      <c r="BM132" s="601"/>
      <c r="BN132" s="462"/>
      <c r="BO132" s="463"/>
      <c r="BP132" s="463"/>
      <c r="BQ132" s="611"/>
      <c r="BR132" s="606"/>
      <c r="BS132" s="464"/>
      <c r="BT132" s="614"/>
      <c r="BU132" s="461"/>
      <c r="BV132" s="568"/>
      <c r="BW132" s="404"/>
      <c r="BX132" s="402"/>
      <c r="BY132" s="570" t="str">
        <f t="shared" si="21"/>
        <v/>
      </c>
      <c r="BZ132" s="565" t="str">
        <f t="shared" si="22"/>
        <v/>
      </c>
      <c r="CA132" s="565" t="str">
        <f t="shared" si="23"/>
        <v/>
      </c>
      <c r="CB132" s="565" t="str">
        <f t="shared" si="24"/>
        <v/>
      </c>
      <c r="CC132" s="577" t="str">
        <f t="shared" si="25"/>
        <v/>
      </c>
      <c r="CD132" s="577" t="str">
        <f t="shared" si="26"/>
        <v/>
      </c>
      <c r="CE132" s="577" t="str">
        <f t="shared" si="27"/>
        <v/>
      </c>
      <c r="CF132" s="577" t="str">
        <f t="shared" si="28"/>
        <v/>
      </c>
      <c r="CG132" s="591" t="str">
        <f t="shared" si="29"/>
        <v/>
      </c>
      <c r="CH132" s="591" t="str">
        <f t="shared" si="30"/>
        <v/>
      </c>
      <c r="CI132" s="591" t="str">
        <f t="shared" si="31"/>
        <v/>
      </c>
      <c r="CJ132" s="565" t="str">
        <f t="shared" si="32"/>
        <v/>
      </c>
      <c r="CK132" s="565" t="str">
        <f t="shared" si="33"/>
        <v/>
      </c>
      <c r="CL132" s="577" t="str">
        <f t="shared" si="37"/>
        <v/>
      </c>
      <c r="CM132" s="577" t="str">
        <f t="shared" si="34"/>
        <v/>
      </c>
      <c r="CN132" s="592" t="str">
        <f t="shared" si="38"/>
        <v/>
      </c>
      <c r="CO132" s="402"/>
      <c r="CP132" s="402"/>
      <c r="CQ132" s="402"/>
      <c r="CR132" s="402"/>
      <c r="CS132" s="402"/>
      <c r="CT132" s="402"/>
      <c r="CU132" s="412"/>
      <c r="CV132" s="402"/>
      <c r="CW132" s="402"/>
      <c r="CX132" s="402"/>
      <c r="CY132" s="402"/>
      <c r="CZ132" s="402"/>
      <c r="DA132" s="402"/>
      <c r="DB132" s="412"/>
    </row>
    <row r="133" spans="2:106" ht="15.95" customHeight="1" x14ac:dyDescent="0.15">
      <c r="B133" s="468">
        <v>103</v>
      </c>
      <c r="C133" s="994"/>
      <c r="D133" s="995"/>
      <c r="E133" s="995"/>
      <c r="F133" s="996"/>
      <c r="G133" s="997"/>
      <c r="H133" s="997"/>
      <c r="I133" s="998"/>
      <c r="J133" s="999"/>
      <c r="K133" s="1004"/>
      <c r="L133" s="1004"/>
      <c r="M133" s="1004"/>
      <c r="N133" s="1004"/>
      <c r="O133" s="1004"/>
      <c r="P133" s="181" t="s">
        <v>28</v>
      </c>
      <c r="Q133" s="434" t="s">
        <v>28</v>
      </c>
      <c r="R133" s="434" t="s">
        <v>28</v>
      </c>
      <c r="S133" s="251" t="s">
        <v>28</v>
      </c>
      <c r="T133" s="1005"/>
      <c r="U133" s="1006"/>
      <c r="V133" s="1007"/>
      <c r="W133" s="181" t="s">
        <v>28</v>
      </c>
      <c r="X133" s="434" t="s">
        <v>28</v>
      </c>
      <c r="Y133" s="434" t="s">
        <v>28</v>
      </c>
      <c r="Z133" s="251" t="s">
        <v>28</v>
      </c>
      <c r="AA133" s="1005"/>
      <c r="AB133" s="1006"/>
      <c r="AC133" s="1006"/>
      <c r="AD133" s="181" t="s">
        <v>28</v>
      </c>
      <c r="AE133" s="183" t="s">
        <v>28</v>
      </c>
      <c r="AF133" s="183" t="s">
        <v>28</v>
      </c>
      <c r="AG133" s="183" t="s">
        <v>28</v>
      </c>
      <c r="AH133" s="251" t="s">
        <v>28</v>
      </c>
      <c r="AI133" s="484"/>
      <c r="AJ133" s="251" t="s">
        <v>28</v>
      </c>
      <c r="AK133" s="486"/>
      <c r="AL133" s="181" t="s">
        <v>28</v>
      </c>
      <c r="AM133" s="251" t="s">
        <v>28</v>
      </c>
      <c r="AN133" s="181" t="s">
        <v>28</v>
      </c>
      <c r="AO133" s="183" t="s">
        <v>28</v>
      </c>
      <c r="AP133" s="183" t="s">
        <v>28</v>
      </c>
      <c r="AQ133" s="183" t="s">
        <v>28</v>
      </c>
      <c r="AR133" s="535" t="str">
        <f t="shared" si="39"/>
        <v>□</v>
      </c>
      <c r="AS133" s="181" t="s">
        <v>28</v>
      </c>
      <c r="AT133" s="183" t="s">
        <v>28</v>
      </c>
      <c r="AU133" s="446" t="s">
        <v>28</v>
      </c>
      <c r="AV133" s="452" t="s">
        <v>28</v>
      </c>
      <c r="AW133" s="251" t="s">
        <v>28</v>
      </c>
      <c r="AX133" s="251" t="s">
        <v>28</v>
      </c>
      <c r="AY133" s="446" t="s">
        <v>28</v>
      </c>
      <c r="AZ133" s="437"/>
      <c r="BA133" s="976" t="str">
        <f>IF($F$11="","",IF($AZ133="","",HLOOKUP($F$11,別紙mast!$D$4:$K$7,3,FALSE)))</f>
        <v/>
      </c>
      <c r="BB133" s="977"/>
      <c r="BC133" s="537" t="str">
        <f t="shared" si="35"/>
        <v/>
      </c>
      <c r="BD133" s="538" t="str">
        <f>IF($F$11="","",IF($AZ133="","",HLOOKUP($F$11,別紙mast!$D$9:$K$11,3,FALSE)))</f>
        <v/>
      </c>
      <c r="BE133" s="537" t="str">
        <f t="shared" si="36"/>
        <v/>
      </c>
      <c r="BF133" s="413"/>
      <c r="BG133" s="978" t="str">
        <f>IF($F$11="","",IF($BF133="","",HLOOKUP($F$11,別紙mast!$D$4:$K$7,4,FALSE)))</f>
        <v/>
      </c>
      <c r="BH133" s="979"/>
      <c r="BI133" s="454" t="str">
        <f t="shared" si="20"/>
        <v/>
      </c>
      <c r="BJ133" s="621"/>
      <c r="BK133" s="463"/>
      <c r="BL133" s="463"/>
      <c r="BM133" s="601"/>
      <c r="BN133" s="462"/>
      <c r="BO133" s="463"/>
      <c r="BP133" s="463"/>
      <c r="BQ133" s="611"/>
      <c r="BR133" s="606"/>
      <c r="BS133" s="464"/>
      <c r="BT133" s="614"/>
      <c r="BU133" s="461"/>
      <c r="BV133" s="568"/>
      <c r="BW133" s="404"/>
      <c r="BX133" s="402"/>
      <c r="BY133" s="570" t="str">
        <f t="shared" si="21"/>
        <v/>
      </c>
      <c r="BZ133" s="565" t="str">
        <f t="shared" si="22"/>
        <v/>
      </c>
      <c r="CA133" s="565" t="str">
        <f t="shared" si="23"/>
        <v/>
      </c>
      <c r="CB133" s="565" t="str">
        <f t="shared" si="24"/>
        <v/>
      </c>
      <c r="CC133" s="577" t="str">
        <f t="shared" si="25"/>
        <v/>
      </c>
      <c r="CD133" s="577" t="str">
        <f t="shared" si="26"/>
        <v/>
      </c>
      <c r="CE133" s="577" t="str">
        <f t="shared" si="27"/>
        <v/>
      </c>
      <c r="CF133" s="577" t="str">
        <f t="shared" si="28"/>
        <v/>
      </c>
      <c r="CG133" s="591" t="str">
        <f t="shared" si="29"/>
        <v/>
      </c>
      <c r="CH133" s="591" t="str">
        <f t="shared" si="30"/>
        <v/>
      </c>
      <c r="CI133" s="591" t="str">
        <f t="shared" si="31"/>
        <v/>
      </c>
      <c r="CJ133" s="565" t="str">
        <f t="shared" si="32"/>
        <v/>
      </c>
      <c r="CK133" s="565" t="str">
        <f t="shared" si="33"/>
        <v/>
      </c>
      <c r="CL133" s="577" t="str">
        <f t="shared" si="37"/>
        <v/>
      </c>
      <c r="CM133" s="577" t="str">
        <f t="shared" si="34"/>
        <v/>
      </c>
      <c r="CN133" s="592" t="str">
        <f t="shared" si="38"/>
        <v/>
      </c>
      <c r="CO133" s="402"/>
      <c r="CP133" s="402"/>
      <c r="CQ133" s="402"/>
      <c r="CR133" s="402"/>
      <c r="CS133" s="402"/>
      <c r="CT133" s="402"/>
      <c r="CU133" s="412"/>
      <c r="CV133" s="402"/>
      <c r="CW133" s="402"/>
      <c r="CX133" s="402"/>
      <c r="CY133" s="402"/>
      <c r="CZ133" s="402"/>
      <c r="DA133" s="402"/>
      <c r="DB133" s="412"/>
    </row>
    <row r="134" spans="2:106" ht="15.95" customHeight="1" x14ac:dyDescent="0.15">
      <c r="B134" s="468">
        <v>104</v>
      </c>
      <c r="C134" s="994"/>
      <c r="D134" s="995"/>
      <c r="E134" s="995"/>
      <c r="F134" s="996"/>
      <c r="G134" s="997"/>
      <c r="H134" s="997"/>
      <c r="I134" s="998"/>
      <c r="J134" s="999"/>
      <c r="K134" s="1004"/>
      <c r="L134" s="1004"/>
      <c r="M134" s="1004"/>
      <c r="N134" s="1004"/>
      <c r="O134" s="1004"/>
      <c r="P134" s="181" t="s">
        <v>28</v>
      </c>
      <c r="Q134" s="434" t="s">
        <v>28</v>
      </c>
      <c r="R134" s="434" t="s">
        <v>28</v>
      </c>
      <c r="S134" s="251" t="s">
        <v>28</v>
      </c>
      <c r="T134" s="1005"/>
      <c r="U134" s="1006"/>
      <c r="V134" s="1007"/>
      <c r="W134" s="181" t="s">
        <v>28</v>
      </c>
      <c r="X134" s="434" t="s">
        <v>28</v>
      </c>
      <c r="Y134" s="434" t="s">
        <v>28</v>
      </c>
      <c r="Z134" s="251" t="s">
        <v>28</v>
      </c>
      <c r="AA134" s="1005"/>
      <c r="AB134" s="1006"/>
      <c r="AC134" s="1006"/>
      <c r="AD134" s="181" t="s">
        <v>28</v>
      </c>
      <c r="AE134" s="183" t="s">
        <v>28</v>
      </c>
      <c r="AF134" s="183" t="s">
        <v>28</v>
      </c>
      <c r="AG134" s="183" t="s">
        <v>28</v>
      </c>
      <c r="AH134" s="251" t="s">
        <v>28</v>
      </c>
      <c r="AI134" s="484"/>
      <c r="AJ134" s="251" t="s">
        <v>28</v>
      </c>
      <c r="AK134" s="486"/>
      <c r="AL134" s="181" t="s">
        <v>28</v>
      </c>
      <c r="AM134" s="251" t="s">
        <v>28</v>
      </c>
      <c r="AN134" s="181" t="s">
        <v>28</v>
      </c>
      <c r="AO134" s="183" t="s">
        <v>28</v>
      </c>
      <c r="AP134" s="183" t="s">
        <v>28</v>
      </c>
      <c r="AQ134" s="183" t="s">
        <v>28</v>
      </c>
      <c r="AR134" s="535" t="str">
        <f t="shared" si="39"/>
        <v>□</v>
      </c>
      <c r="AS134" s="181" t="s">
        <v>28</v>
      </c>
      <c r="AT134" s="183" t="s">
        <v>28</v>
      </c>
      <c r="AU134" s="446" t="s">
        <v>28</v>
      </c>
      <c r="AV134" s="452" t="s">
        <v>28</v>
      </c>
      <c r="AW134" s="251" t="s">
        <v>28</v>
      </c>
      <c r="AX134" s="251" t="s">
        <v>28</v>
      </c>
      <c r="AY134" s="446" t="s">
        <v>28</v>
      </c>
      <c r="AZ134" s="437"/>
      <c r="BA134" s="976" t="str">
        <f>IF($F$11="","",IF($AZ134="","",HLOOKUP($F$11,別紙mast!$D$4:$K$7,3,FALSE)))</f>
        <v/>
      </c>
      <c r="BB134" s="977"/>
      <c r="BC134" s="537" t="str">
        <f t="shared" si="35"/>
        <v/>
      </c>
      <c r="BD134" s="538" t="str">
        <f>IF($F$11="","",IF($AZ134="","",HLOOKUP($F$11,別紙mast!$D$9:$K$11,3,FALSE)))</f>
        <v/>
      </c>
      <c r="BE134" s="537" t="str">
        <f t="shared" si="36"/>
        <v/>
      </c>
      <c r="BF134" s="413"/>
      <c r="BG134" s="978" t="str">
        <f>IF($F$11="","",IF($BF134="","",HLOOKUP($F$11,別紙mast!$D$4:$K$7,4,FALSE)))</f>
        <v/>
      </c>
      <c r="BH134" s="979"/>
      <c r="BI134" s="454" t="str">
        <f t="shared" si="20"/>
        <v/>
      </c>
      <c r="BJ134" s="621"/>
      <c r="BK134" s="463"/>
      <c r="BL134" s="463"/>
      <c r="BM134" s="601"/>
      <c r="BN134" s="462"/>
      <c r="BO134" s="463"/>
      <c r="BP134" s="463"/>
      <c r="BQ134" s="611"/>
      <c r="BR134" s="606"/>
      <c r="BS134" s="464"/>
      <c r="BT134" s="614"/>
      <c r="BU134" s="461"/>
      <c r="BV134" s="568"/>
      <c r="BW134" s="404"/>
      <c r="BX134" s="402"/>
      <c r="BY134" s="570" t="str">
        <f t="shared" si="21"/>
        <v/>
      </c>
      <c r="BZ134" s="565" t="str">
        <f t="shared" si="22"/>
        <v/>
      </c>
      <c r="CA134" s="565" t="str">
        <f t="shared" si="23"/>
        <v/>
      </c>
      <c r="CB134" s="565" t="str">
        <f t="shared" si="24"/>
        <v/>
      </c>
      <c r="CC134" s="577" t="str">
        <f t="shared" si="25"/>
        <v/>
      </c>
      <c r="CD134" s="577" t="str">
        <f t="shared" si="26"/>
        <v/>
      </c>
      <c r="CE134" s="577" t="str">
        <f t="shared" si="27"/>
        <v/>
      </c>
      <c r="CF134" s="577" t="str">
        <f t="shared" si="28"/>
        <v/>
      </c>
      <c r="CG134" s="591" t="str">
        <f t="shared" si="29"/>
        <v/>
      </c>
      <c r="CH134" s="591" t="str">
        <f t="shared" si="30"/>
        <v/>
      </c>
      <c r="CI134" s="591" t="str">
        <f t="shared" si="31"/>
        <v/>
      </c>
      <c r="CJ134" s="565" t="str">
        <f t="shared" si="32"/>
        <v/>
      </c>
      <c r="CK134" s="565" t="str">
        <f t="shared" si="33"/>
        <v/>
      </c>
      <c r="CL134" s="577" t="str">
        <f t="shared" si="37"/>
        <v/>
      </c>
      <c r="CM134" s="577" t="str">
        <f t="shared" si="34"/>
        <v/>
      </c>
      <c r="CN134" s="592" t="str">
        <f t="shared" si="38"/>
        <v/>
      </c>
      <c r="CO134" s="402"/>
      <c r="CP134" s="402"/>
      <c r="CQ134" s="402"/>
      <c r="CR134" s="402"/>
      <c r="CS134" s="402"/>
      <c r="CT134" s="402"/>
      <c r="CU134" s="412"/>
      <c r="CV134" s="402"/>
      <c r="CW134" s="402"/>
      <c r="CX134" s="402"/>
      <c r="CY134" s="402"/>
      <c r="CZ134" s="402"/>
      <c r="DA134" s="402"/>
      <c r="DB134" s="412"/>
    </row>
    <row r="135" spans="2:106" ht="15.95" customHeight="1" x14ac:dyDescent="0.15">
      <c r="B135" s="468">
        <v>105</v>
      </c>
      <c r="C135" s="994"/>
      <c r="D135" s="995"/>
      <c r="E135" s="995"/>
      <c r="F135" s="996"/>
      <c r="G135" s="997"/>
      <c r="H135" s="997"/>
      <c r="I135" s="998"/>
      <c r="J135" s="999"/>
      <c r="K135" s="1004"/>
      <c r="L135" s="1004"/>
      <c r="M135" s="1004"/>
      <c r="N135" s="1004"/>
      <c r="O135" s="1004"/>
      <c r="P135" s="181" t="s">
        <v>28</v>
      </c>
      <c r="Q135" s="434" t="s">
        <v>28</v>
      </c>
      <c r="R135" s="434" t="s">
        <v>28</v>
      </c>
      <c r="S135" s="251" t="s">
        <v>28</v>
      </c>
      <c r="T135" s="1005"/>
      <c r="U135" s="1006"/>
      <c r="V135" s="1007"/>
      <c r="W135" s="181" t="s">
        <v>28</v>
      </c>
      <c r="X135" s="434" t="s">
        <v>28</v>
      </c>
      <c r="Y135" s="434" t="s">
        <v>28</v>
      </c>
      <c r="Z135" s="251" t="s">
        <v>28</v>
      </c>
      <c r="AA135" s="1005"/>
      <c r="AB135" s="1006"/>
      <c r="AC135" s="1006"/>
      <c r="AD135" s="181" t="s">
        <v>28</v>
      </c>
      <c r="AE135" s="183" t="s">
        <v>28</v>
      </c>
      <c r="AF135" s="183" t="s">
        <v>28</v>
      </c>
      <c r="AG135" s="183" t="s">
        <v>28</v>
      </c>
      <c r="AH135" s="251" t="s">
        <v>28</v>
      </c>
      <c r="AI135" s="484"/>
      <c r="AJ135" s="251" t="s">
        <v>28</v>
      </c>
      <c r="AK135" s="486"/>
      <c r="AL135" s="181" t="s">
        <v>28</v>
      </c>
      <c r="AM135" s="251" t="s">
        <v>28</v>
      </c>
      <c r="AN135" s="181" t="s">
        <v>28</v>
      </c>
      <c r="AO135" s="183" t="s">
        <v>28</v>
      </c>
      <c r="AP135" s="183" t="s">
        <v>28</v>
      </c>
      <c r="AQ135" s="183" t="s">
        <v>28</v>
      </c>
      <c r="AR135" s="535" t="str">
        <f t="shared" si="39"/>
        <v>□</v>
      </c>
      <c r="AS135" s="181" t="s">
        <v>28</v>
      </c>
      <c r="AT135" s="183" t="s">
        <v>28</v>
      </c>
      <c r="AU135" s="446" t="s">
        <v>28</v>
      </c>
      <c r="AV135" s="452" t="s">
        <v>28</v>
      </c>
      <c r="AW135" s="251" t="s">
        <v>28</v>
      </c>
      <c r="AX135" s="251" t="s">
        <v>28</v>
      </c>
      <c r="AY135" s="446" t="s">
        <v>28</v>
      </c>
      <c r="AZ135" s="437"/>
      <c r="BA135" s="976" t="str">
        <f>IF($F$11="","",IF($AZ135="","",HLOOKUP($F$11,別紙mast!$D$4:$K$7,3,FALSE)))</f>
        <v/>
      </c>
      <c r="BB135" s="977"/>
      <c r="BC135" s="537" t="str">
        <f t="shared" si="35"/>
        <v/>
      </c>
      <c r="BD135" s="538" t="str">
        <f>IF($F$11="","",IF($AZ135="","",HLOOKUP($F$11,別紙mast!$D$9:$K$11,3,FALSE)))</f>
        <v/>
      </c>
      <c r="BE135" s="537" t="str">
        <f t="shared" si="36"/>
        <v/>
      </c>
      <c r="BF135" s="413"/>
      <c r="BG135" s="978" t="str">
        <f>IF($F$11="","",IF($BF135="","",HLOOKUP($F$11,別紙mast!$D$4:$K$7,4,FALSE)))</f>
        <v/>
      </c>
      <c r="BH135" s="979"/>
      <c r="BI135" s="454" t="str">
        <f t="shared" si="20"/>
        <v/>
      </c>
      <c r="BJ135" s="621"/>
      <c r="BK135" s="463"/>
      <c r="BL135" s="463"/>
      <c r="BM135" s="601"/>
      <c r="BN135" s="462"/>
      <c r="BO135" s="463"/>
      <c r="BP135" s="463"/>
      <c r="BQ135" s="611"/>
      <c r="BR135" s="606"/>
      <c r="BS135" s="464"/>
      <c r="BT135" s="614"/>
      <c r="BU135" s="461"/>
      <c r="BV135" s="568"/>
      <c r="BW135" s="404"/>
      <c r="BX135" s="402"/>
      <c r="BY135" s="570" t="str">
        <f t="shared" si="21"/>
        <v/>
      </c>
      <c r="BZ135" s="565" t="str">
        <f t="shared" si="22"/>
        <v/>
      </c>
      <c r="CA135" s="565" t="str">
        <f t="shared" si="23"/>
        <v/>
      </c>
      <c r="CB135" s="565" t="str">
        <f t="shared" si="24"/>
        <v/>
      </c>
      <c r="CC135" s="577" t="str">
        <f t="shared" si="25"/>
        <v/>
      </c>
      <c r="CD135" s="577" t="str">
        <f t="shared" si="26"/>
        <v/>
      </c>
      <c r="CE135" s="577" t="str">
        <f t="shared" si="27"/>
        <v/>
      </c>
      <c r="CF135" s="577" t="str">
        <f t="shared" si="28"/>
        <v/>
      </c>
      <c r="CG135" s="591" t="str">
        <f t="shared" si="29"/>
        <v/>
      </c>
      <c r="CH135" s="591" t="str">
        <f t="shared" si="30"/>
        <v/>
      </c>
      <c r="CI135" s="591" t="str">
        <f t="shared" si="31"/>
        <v/>
      </c>
      <c r="CJ135" s="565" t="str">
        <f t="shared" si="32"/>
        <v/>
      </c>
      <c r="CK135" s="565" t="str">
        <f t="shared" si="33"/>
        <v/>
      </c>
      <c r="CL135" s="577" t="str">
        <f t="shared" si="37"/>
        <v/>
      </c>
      <c r="CM135" s="577" t="str">
        <f t="shared" si="34"/>
        <v/>
      </c>
      <c r="CN135" s="592" t="str">
        <f t="shared" si="38"/>
        <v/>
      </c>
      <c r="CO135" s="402"/>
      <c r="CP135" s="402"/>
      <c r="CQ135" s="402"/>
      <c r="CR135" s="402"/>
      <c r="CS135" s="402"/>
      <c r="CT135" s="402"/>
      <c r="CU135" s="412"/>
      <c r="CV135" s="402"/>
      <c r="CW135" s="402"/>
      <c r="CX135" s="402"/>
      <c r="CY135" s="402"/>
      <c r="CZ135" s="402"/>
      <c r="DA135" s="402"/>
      <c r="DB135" s="412"/>
    </row>
    <row r="136" spans="2:106" ht="15.95" customHeight="1" x14ac:dyDescent="0.15">
      <c r="B136" s="468">
        <v>106</v>
      </c>
      <c r="C136" s="994"/>
      <c r="D136" s="995"/>
      <c r="E136" s="995"/>
      <c r="F136" s="996"/>
      <c r="G136" s="997"/>
      <c r="H136" s="997"/>
      <c r="I136" s="998"/>
      <c r="J136" s="999"/>
      <c r="K136" s="1004"/>
      <c r="L136" s="1004"/>
      <c r="M136" s="1004"/>
      <c r="N136" s="1004"/>
      <c r="O136" s="1004"/>
      <c r="P136" s="181" t="s">
        <v>28</v>
      </c>
      <c r="Q136" s="434" t="s">
        <v>28</v>
      </c>
      <c r="R136" s="434" t="s">
        <v>28</v>
      </c>
      <c r="S136" s="251" t="s">
        <v>28</v>
      </c>
      <c r="T136" s="1005"/>
      <c r="U136" s="1006"/>
      <c r="V136" s="1007"/>
      <c r="W136" s="181" t="s">
        <v>28</v>
      </c>
      <c r="X136" s="434" t="s">
        <v>28</v>
      </c>
      <c r="Y136" s="434" t="s">
        <v>28</v>
      </c>
      <c r="Z136" s="251" t="s">
        <v>28</v>
      </c>
      <c r="AA136" s="1005"/>
      <c r="AB136" s="1006"/>
      <c r="AC136" s="1006"/>
      <c r="AD136" s="181" t="s">
        <v>28</v>
      </c>
      <c r="AE136" s="183" t="s">
        <v>28</v>
      </c>
      <c r="AF136" s="183" t="s">
        <v>28</v>
      </c>
      <c r="AG136" s="183" t="s">
        <v>28</v>
      </c>
      <c r="AH136" s="251" t="s">
        <v>28</v>
      </c>
      <c r="AI136" s="484"/>
      <c r="AJ136" s="251" t="s">
        <v>28</v>
      </c>
      <c r="AK136" s="486"/>
      <c r="AL136" s="181" t="s">
        <v>28</v>
      </c>
      <c r="AM136" s="251" t="s">
        <v>28</v>
      </c>
      <c r="AN136" s="181" t="s">
        <v>28</v>
      </c>
      <c r="AO136" s="183" t="s">
        <v>28</v>
      </c>
      <c r="AP136" s="183" t="s">
        <v>28</v>
      </c>
      <c r="AQ136" s="183" t="s">
        <v>28</v>
      </c>
      <c r="AR136" s="535" t="str">
        <f t="shared" si="39"/>
        <v>□</v>
      </c>
      <c r="AS136" s="181" t="s">
        <v>28</v>
      </c>
      <c r="AT136" s="183" t="s">
        <v>28</v>
      </c>
      <c r="AU136" s="446" t="s">
        <v>28</v>
      </c>
      <c r="AV136" s="452" t="s">
        <v>28</v>
      </c>
      <c r="AW136" s="251" t="s">
        <v>28</v>
      </c>
      <c r="AX136" s="251" t="s">
        <v>28</v>
      </c>
      <c r="AY136" s="446" t="s">
        <v>28</v>
      </c>
      <c r="AZ136" s="437"/>
      <c r="BA136" s="976" t="str">
        <f>IF($F$11="","",IF($AZ136="","",HLOOKUP($F$11,別紙mast!$D$4:$K$7,3,FALSE)))</f>
        <v/>
      </c>
      <c r="BB136" s="977"/>
      <c r="BC136" s="537" t="str">
        <f t="shared" si="35"/>
        <v/>
      </c>
      <c r="BD136" s="538" t="str">
        <f>IF($F$11="","",IF($AZ136="","",HLOOKUP($F$11,別紙mast!$D$9:$K$11,3,FALSE)))</f>
        <v/>
      </c>
      <c r="BE136" s="537" t="str">
        <f t="shared" si="36"/>
        <v/>
      </c>
      <c r="BF136" s="413"/>
      <c r="BG136" s="978" t="str">
        <f>IF($F$11="","",IF($BF136="","",HLOOKUP($F$11,別紙mast!$D$4:$K$7,4,FALSE)))</f>
        <v/>
      </c>
      <c r="BH136" s="979"/>
      <c r="BI136" s="454" t="str">
        <f t="shared" si="20"/>
        <v/>
      </c>
      <c r="BJ136" s="621"/>
      <c r="BK136" s="463"/>
      <c r="BL136" s="463"/>
      <c r="BM136" s="601"/>
      <c r="BN136" s="462"/>
      <c r="BO136" s="463"/>
      <c r="BP136" s="463"/>
      <c r="BQ136" s="611"/>
      <c r="BR136" s="606"/>
      <c r="BS136" s="464"/>
      <c r="BT136" s="614"/>
      <c r="BU136" s="461"/>
      <c r="BV136" s="568"/>
      <c r="BW136" s="404"/>
      <c r="BX136" s="402"/>
      <c r="BY136" s="570" t="str">
        <f t="shared" si="21"/>
        <v/>
      </c>
      <c r="BZ136" s="565" t="str">
        <f t="shared" si="22"/>
        <v/>
      </c>
      <c r="CA136" s="565" t="str">
        <f t="shared" si="23"/>
        <v/>
      </c>
      <c r="CB136" s="565" t="str">
        <f t="shared" si="24"/>
        <v/>
      </c>
      <c r="CC136" s="577" t="str">
        <f t="shared" si="25"/>
        <v/>
      </c>
      <c r="CD136" s="577" t="str">
        <f t="shared" si="26"/>
        <v/>
      </c>
      <c r="CE136" s="577" t="str">
        <f t="shared" si="27"/>
        <v/>
      </c>
      <c r="CF136" s="577" t="str">
        <f t="shared" si="28"/>
        <v/>
      </c>
      <c r="CG136" s="591" t="str">
        <f t="shared" si="29"/>
        <v/>
      </c>
      <c r="CH136" s="591" t="str">
        <f t="shared" si="30"/>
        <v/>
      </c>
      <c r="CI136" s="591" t="str">
        <f t="shared" si="31"/>
        <v/>
      </c>
      <c r="CJ136" s="565" t="str">
        <f t="shared" si="32"/>
        <v/>
      </c>
      <c r="CK136" s="565" t="str">
        <f t="shared" si="33"/>
        <v/>
      </c>
      <c r="CL136" s="577" t="str">
        <f t="shared" si="37"/>
        <v/>
      </c>
      <c r="CM136" s="577" t="str">
        <f t="shared" si="34"/>
        <v/>
      </c>
      <c r="CN136" s="592" t="str">
        <f t="shared" si="38"/>
        <v/>
      </c>
      <c r="CO136" s="402"/>
      <c r="CP136" s="402"/>
      <c r="CQ136" s="402"/>
      <c r="CR136" s="402"/>
      <c r="CS136" s="402"/>
      <c r="CT136" s="402"/>
      <c r="CU136" s="412"/>
      <c r="CV136" s="402"/>
      <c r="CW136" s="402"/>
      <c r="CX136" s="402"/>
      <c r="CY136" s="402"/>
      <c r="CZ136" s="402"/>
      <c r="DA136" s="402"/>
      <c r="DB136" s="412"/>
    </row>
    <row r="137" spans="2:106" ht="15.95" customHeight="1" x14ac:dyDescent="0.15">
      <c r="B137" s="468">
        <v>107</v>
      </c>
      <c r="C137" s="994"/>
      <c r="D137" s="995"/>
      <c r="E137" s="995"/>
      <c r="F137" s="996"/>
      <c r="G137" s="997"/>
      <c r="H137" s="997"/>
      <c r="I137" s="998"/>
      <c r="J137" s="999"/>
      <c r="K137" s="1004"/>
      <c r="L137" s="1004"/>
      <c r="M137" s="1004"/>
      <c r="N137" s="1004"/>
      <c r="O137" s="1004"/>
      <c r="P137" s="181" t="s">
        <v>28</v>
      </c>
      <c r="Q137" s="434" t="s">
        <v>28</v>
      </c>
      <c r="R137" s="434" t="s">
        <v>28</v>
      </c>
      <c r="S137" s="251" t="s">
        <v>28</v>
      </c>
      <c r="T137" s="1005"/>
      <c r="U137" s="1006"/>
      <c r="V137" s="1007"/>
      <c r="W137" s="181" t="s">
        <v>28</v>
      </c>
      <c r="X137" s="434" t="s">
        <v>28</v>
      </c>
      <c r="Y137" s="434" t="s">
        <v>28</v>
      </c>
      <c r="Z137" s="251" t="s">
        <v>28</v>
      </c>
      <c r="AA137" s="1005"/>
      <c r="AB137" s="1006"/>
      <c r="AC137" s="1006"/>
      <c r="AD137" s="181" t="s">
        <v>28</v>
      </c>
      <c r="AE137" s="183" t="s">
        <v>28</v>
      </c>
      <c r="AF137" s="183" t="s">
        <v>28</v>
      </c>
      <c r="AG137" s="183" t="s">
        <v>28</v>
      </c>
      <c r="AH137" s="251" t="s">
        <v>28</v>
      </c>
      <c r="AI137" s="484"/>
      <c r="AJ137" s="251" t="s">
        <v>28</v>
      </c>
      <c r="AK137" s="486"/>
      <c r="AL137" s="181" t="s">
        <v>28</v>
      </c>
      <c r="AM137" s="251" t="s">
        <v>28</v>
      </c>
      <c r="AN137" s="181" t="s">
        <v>28</v>
      </c>
      <c r="AO137" s="183" t="s">
        <v>28</v>
      </c>
      <c r="AP137" s="183" t="s">
        <v>28</v>
      </c>
      <c r="AQ137" s="183" t="s">
        <v>28</v>
      </c>
      <c r="AR137" s="535" t="str">
        <f t="shared" si="39"/>
        <v>□</v>
      </c>
      <c r="AS137" s="181" t="s">
        <v>28</v>
      </c>
      <c r="AT137" s="183" t="s">
        <v>28</v>
      </c>
      <c r="AU137" s="446" t="s">
        <v>28</v>
      </c>
      <c r="AV137" s="452" t="s">
        <v>28</v>
      </c>
      <c r="AW137" s="251" t="s">
        <v>28</v>
      </c>
      <c r="AX137" s="251" t="s">
        <v>28</v>
      </c>
      <c r="AY137" s="446" t="s">
        <v>28</v>
      </c>
      <c r="AZ137" s="437"/>
      <c r="BA137" s="976" t="str">
        <f>IF($F$11="","",IF($AZ137="","",HLOOKUP($F$11,別紙mast!$D$4:$K$7,3,FALSE)))</f>
        <v/>
      </c>
      <c r="BB137" s="977"/>
      <c r="BC137" s="537" t="str">
        <f t="shared" si="35"/>
        <v/>
      </c>
      <c r="BD137" s="538" t="str">
        <f>IF($F$11="","",IF($AZ137="","",HLOOKUP($F$11,別紙mast!$D$9:$K$11,3,FALSE)))</f>
        <v/>
      </c>
      <c r="BE137" s="537" t="str">
        <f t="shared" si="36"/>
        <v/>
      </c>
      <c r="BF137" s="413"/>
      <c r="BG137" s="978" t="str">
        <f>IF($F$11="","",IF($BF137="","",HLOOKUP($F$11,別紙mast!$D$4:$K$7,4,FALSE)))</f>
        <v/>
      </c>
      <c r="BH137" s="979"/>
      <c r="BI137" s="454" t="str">
        <f t="shared" si="20"/>
        <v/>
      </c>
      <c r="BJ137" s="621"/>
      <c r="BK137" s="463"/>
      <c r="BL137" s="463"/>
      <c r="BM137" s="601"/>
      <c r="BN137" s="462"/>
      <c r="BO137" s="463"/>
      <c r="BP137" s="463"/>
      <c r="BQ137" s="611"/>
      <c r="BR137" s="606"/>
      <c r="BS137" s="464"/>
      <c r="BT137" s="614"/>
      <c r="BU137" s="461"/>
      <c r="BV137" s="568"/>
      <c r="BW137" s="404"/>
      <c r="BX137" s="402"/>
      <c r="BY137" s="570" t="str">
        <f t="shared" si="21"/>
        <v/>
      </c>
      <c r="BZ137" s="565" t="str">
        <f t="shared" si="22"/>
        <v/>
      </c>
      <c r="CA137" s="565" t="str">
        <f t="shared" si="23"/>
        <v/>
      </c>
      <c r="CB137" s="565" t="str">
        <f t="shared" si="24"/>
        <v/>
      </c>
      <c r="CC137" s="577" t="str">
        <f t="shared" si="25"/>
        <v/>
      </c>
      <c r="CD137" s="577" t="str">
        <f t="shared" si="26"/>
        <v/>
      </c>
      <c r="CE137" s="577" t="str">
        <f t="shared" si="27"/>
        <v/>
      </c>
      <c r="CF137" s="577" t="str">
        <f t="shared" si="28"/>
        <v/>
      </c>
      <c r="CG137" s="591" t="str">
        <f t="shared" si="29"/>
        <v/>
      </c>
      <c r="CH137" s="591" t="str">
        <f t="shared" si="30"/>
        <v/>
      </c>
      <c r="CI137" s="591" t="str">
        <f t="shared" si="31"/>
        <v/>
      </c>
      <c r="CJ137" s="565" t="str">
        <f t="shared" si="32"/>
        <v/>
      </c>
      <c r="CK137" s="565" t="str">
        <f t="shared" si="33"/>
        <v/>
      </c>
      <c r="CL137" s="577" t="str">
        <f t="shared" si="37"/>
        <v/>
      </c>
      <c r="CM137" s="577" t="str">
        <f t="shared" si="34"/>
        <v/>
      </c>
      <c r="CN137" s="592" t="str">
        <f t="shared" si="38"/>
        <v/>
      </c>
      <c r="CO137" s="402"/>
      <c r="CP137" s="402"/>
      <c r="CQ137" s="402"/>
      <c r="CR137" s="402"/>
      <c r="CS137" s="402"/>
      <c r="CT137" s="402"/>
      <c r="CU137" s="412"/>
      <c r="CV137" s="402"/>
      <c r="CW137" s="402"/>
      <c r="CX137" s="402"/>
      <c r="CY137" s="402"/>
      <c r="CZ137" s="402"/>
      <c r="DA137" s="402"/>
      <c r="DB137" s="412"/>
    </row>
    <row r="138" spans="2:106" ht="15.95" customHeight="1" x14ac:dyDescent="0.15">
      <c r="B138" s="468">
        <v>108</v>
      </c>
      <c r="C138" s="994"/>
      <c r="D138" s="995"/>
      <c r="E138" s="995"/>
      <c r="F138" s="996"/>
      <c r="G138" s="997"/>
      <c r="H138" s="997"/>
      <c r="I138" s="998"/>
      <c r="J138" s="999"/>
      <c r="K138" s="1004"/>
      <c r="L138" s="1004"/>
      <c r="M138" s="1004"/>
      <c r="N138" s="1004"/>
      <c r="O138" s="1004"/>
      <c r="P138" s="181" t="s">
        <v>28</v>
      </c>
      <c r="Q138" s="434" t="s">
        <v>28</v>
      </c>
      <c r="R138" s="434" t="s">
        <v>28</v>
      </c>
      <c r="S138" s="251" t="s">
        <v>28</v>
      </c>
      <c r="T138" s="1005"/>
      <c r="U138" s="1006"/>
      <c r="V138" s="1007"/>
      <c r="W138" s="181" t="s">
        <v>28</v>
      </c>
      <c r="X138" s="434" t="s">
        <v>28</v>
      </c>
      <c r="Y138" s="434" t="s">
        <v>28</v>
      </c>
      <c r="Z138" s="251" t="s">
        <v>28</v>
      </c>
      <c r="AA138" s="1005"/>
      <c r="AB138" s="1006"/>
      <c r="AC138" s="1006"/>
      <c r="AD138" s="181" t="s">
        <v>28</v>
      </c>
      <c r="AE138" s="183" t="s">
        <v>28</v>
      </c>
      <c r="AF138" s="183" t="s">
        <v>28</v>
      </c>
      <c r="AG138" s="183" t="s">
        <v>28</v>
      </c>
      <c r="AH138" s="251" t="s">
        <v>28</v>
      </c>
      <c r="AI138" s="484"/>
      <c r="AJ138" s="251" t="s">
        <v>28</v>
      </c>
      <c r="AK138" s="486"/>
      <c r="AL138" s="181" t="s">
        <v>28</v>
      </c>
      <c r="AM138" s="251" t="s">
        <v>28</v>
      </c>
      <c r="AN138" s="181" t="s">
        <v>28</v>
      </c>
      <c r="AO138" s="183" t="s">
        <v>28</v>
      </c>
      <c r="AP138" s="183" t="s">
        <v>28</v>
      </c>
      <c r="AQ138" s="183" t="s">
        <v>28</v>
      </c>
      <c r="AR138" s="535" t="str">
        <f t="shared" si="39"/>
        <v>□</v>
      </c>
      <c r="AS138" s="181" t="s">
        <v>28</v>
      </c>
      <c r="AT138" s="183" t="s">
        <v>28</v>
      </c>
      <c r="AU138" s="446" t="s">
        <v>28</v>
      </c>
      <c r="AV138" s="452" t="s">
        <v>28</v>
      </c>
      <c r="AW138" s="251" t="s">
        <v>28</v>
      </c>
      <c r="AX138" s="251" t="s">
        <v>28</v>
      </c>
      <c r="AY138" s="446" t="s">
        <v>28</v>
      </c>
      <c r="AZ138" s="437"/>
      <c r="BA138" s="976" t="str">
        <f>IF($F$11="","",IF($AZ138="","",HLOOKUP($F$11,別紙mast!$D$4:$K$7,3,FALSE)))</f>
        <v/>
      </c>
      <c r="BB138" s="977"/>
      <c r="BC138" s="537" t="str">
        <f t="shared" si="35"/>
        <v/>
      </c>
      <c r="BD138" s="538" t="str">
        <f>IF($F$11="","",IF($AZ138="","",HLOOKUP($F$11,別紙mast!$D$9:$K$11,3,FALSE)))</f>
        <v/>
      </c>
      <c r="BE138" s="537" t="str">
        <f t="shared" si="36"/>
        <v/>
      </c>
      <c r="BF138" s="413"/>
      <c r="BG138" s="978" t="str">
        <f>IF($F$11="","",IF($BF138="","",HLOOKUP($F$11,別紙mast!$D$4:$K$7,4,FALSE)))</f>
        <v/>
      </c>
      <c r="BH138" s="979"/>
      <c r="BI138" s="454" t="str">
        <f t="shared" si="20"/>
        <v/>
      </c>
      <c r="BJ138" s="621"/>
      <c r="BK138" s="463"/>
      <c r="BL138" s="463"/>
      <c r="BM138" s="601"/>
      <c r="BN138" s="462"/>
      <c r="BO138" s="463"/>
      <c r="BP138" s="463"/>
      <c r="BQ138" s="611"/>
      <c r="BR138" s="606"/>
      <c r="BS138" s="464"/>
      <c r="BT138" s="614"/>
      <c r="BU138" s="461"/>
      <c r="BV138" s="568"/>
      <c r="BW138" s="404"/>
      <c r="BX138" s="402"/>
      <c r="BY138" s="570" t="str">
        <f t="shared" si="21"/>
        <v/>
      </c>
      <c r="BZ138" s="565" t="str">
        <f t="shared" si="22"/>
        <v/>
      </c>
      <c r="CA138" s="565" t="str">
        <f t="shared" si="23"/>
        <v/>
      </c>
      <c r="CB138" s="565" t="str">
        <f t="shared" si="24"/>
        <v/>
      </c>
      <c r="CC138" s="577" t="str">
        <f t="shared" si="25"/>
        <v/>
      </c>
      <c r="CD138" s="577" t="str">
        <f t="shared" si="26"/>
        <v/>
      </c>
      <c r="CE138" s="577" t="str">
        <f t="shared" si="27"/>
        <v/>
      </c>
      <c r="CF138" s="577" t="str">
        <f t="shared" si="28"/>
        <v/>
      </c>
      <c r="CG138" s="591" t="str">
        <f t="shared" si="29"/>
        <v/>
      </c>
      <c r="CH138" s="591" t="str">
        <f t="shared" si="30"/>
        <v/>
      </c>
      <c r="CI138" s="591" t="str">
        <f t="shared" si="31"/>
        <v/>
      </c>
      <c r="CJ138" s="565" t="str">
        <f t="shared" si="32"/>
        <v/>
      </c>
      <c r="CK138" s="565" t="str">
        <f t="shared" si="33"/>
        <v/>
      </c>
      <c r="CL138" s="577" t="str">
        <f t="shared" si="37"/>
        <v/>
      </c>
      <c r="CM138" s="577" t="str">
        <f t="shared" si="34"/>
        <v/>
      </c>
      <c r="CN138" s="592" t="str">
        <f t="shared" si="38"/>
        <v/>
      </c>
      <c r="CO138" s="402"/>
      <c r="CP138" s="402"/>
      <c r="CQ138" s="402"/>
      <c r="CR138" s="402"/>
      <c r="CS138" s="402"/>
      <c r="CT138" s="402"/>
      <c r="CU138" s="412"/>
      <c r="CV138" s="402"/>
      <c r="CW138" s="402"/>
      <c r="CX138" s="402"/>
      <c r="CY138" s="402"/>
      <c r="CZ138" s="402"/>
      <c r="DA138" s="402"/>
      <c r="DB138" s="412"/>
    </row>
    <row r="139" spans="2:106" ht="15.95" customHeight="1" x14ac:dyDescent="0.15">
      <c r="B139" s="468">
        <v>109</v>
      </c>
      <c r="C139" s="994"/>
      <c r="D139" s="995"/>
      <c r="E139" s="995"/>
      <c r="F139" s="996"/>
      <c r="G139" s="997"/>
      <c r="H139" s="997"/>
      <c r="I139" s="998"/>
      <c r="J139" s="999"/>
      <c r="K139" s="1004"/>
      <c r="L139" s="1004"/>
      <c r="M139" s="1004"/>
      <c r="N139" s="1004"/>
      <c r="O139" s="1004"/>
      <c r="P139" s="181" t="s">
        <v>28</v>
      </c>
      <c r="Q139" s="434" t="s">
        <v>28</v>
      </c>
      <c r="R139" s="434" t="s">
        <v>28</v>
      </c>
      <c r="S139" s="251" t="s">
        <v>28</v>
      </c>
      <c r="T139" s="1005"/>
      <c r="U139" s="1006"/>
      <c r="V139" s="1007"/>
      <c r="W139" s="181" t="s">
        <v>28</v>
      </c>
      <c r="X139" s="434" t="s">
        <v>28</v>
      </c>
      <c r="Y139" s="434" t="s">
        <v>28</v>
      </c>
      <c r="Z139" s="251" t="s">
        <v>28</v>
      </c>
      <c r="AA139" s="1005"/>
      <c r="AB139" s="1006"/>
      <c r="AC139" s="1006"/>
      <c r="AD139" s="181" t="s">
        <v>28</v>
      </c>
      <c r="AE139" s="183" t="s">
        <v>28</v>
      </c>
      <c r="AF139" s="183" t="s">
        <v>28</v>
      </c>
      <c r="AG139" s="183" t="s">
        <v>28</v>
      </c>
      <c r="AH139" s="251" t="s">
        <v>28</v>
      </c>
      <c r="AI139" s="484"/>
      <c r="AJ139" s="251" t="s">
        <v>28</v>
      </c>
      <c r="AK139" s="486"/>
      <c r="AL139" s="181" t="s">
        <v>28</v>
      </c>
      <c r="AM139" s="251" t="s">
        <v>28</v>
      </c>
      <c r="AN139" s="181" t="s">
        <v>28</v>
      </c>
      <c r="AO139" s="183" t="s">
        <v>28</v>
      </c>
      <c r="AP139" s="183" t="s">
        <v>28</v>
      </c>
      <c r="AQ139" s="183" t="s">
        <v>28</v>
      </c>
      <c r="AR139" s="535" t="str">
        <f t="shared" si="39"/>
        <v>□</v>
      </c>
      <c r="AS139" s="181" t="s">
        <v>28</v>
      </c>
      <c r="AT139" s="183" t="s">
        <v>28</v>
      </c>
      <c r="AU139" s="446" t="s">
        <v>28</v>
      </c>
      <c r="AV139" s="452" t="s">
        <v>28</v>
      </c>
      <c r="AW139" s="251" t="s">
        <v>28</v>
      </c>
      <c r="AX139" s="251" t="s">
        <v>28</v>
      </c>
      <c r="AY139" s="446" t="s">
        <v>28</v>
      </c>
      <c r="AZ139" s="437"/>
      <c r="BA139" s="976" t="str">
        <f>IF($F$11="","",IF($AZ139="","",HLOOKUP($F$11,別紙mast!$D$4:$K$7,3,FALSE)))</f>
        <v/>
      </c>
      <c r="BB139" s="977"/>
      <c r="BC139" s="537" t="str">
        <f t="shared" si="35"/>
        <v/>
      </c>
      <c r="BD139" s="538" t="str">
        <f>IF($F$11="","",IF($AZ139="","",HLOOKUP($F$11,別紙mast!$D$9:$K$11,3,FALSE)))</f>
        <v/>
      </c>
      <c r="BE139" s="537" t="str">
        <f t="shared" si="36"/>
        <v/>
      </c>
      <c r="BF139" s="413"/>
      <c r="BG139" s="978" t="str">
        <f>IF($F$11="","",IF($BF139="","",HLOOKUP($F$11,別紙mast!$D$4:$K$7,4,FALSE)))</f>
        <v/>
      </c>
      <c r="BH139" s="979"/>
      <c r="BI139" s="454" t="str">
        <f t="shared" si="20"/>
        <v/>
      </c>
      <c r="BJ139" s="621"/>
      <c r="BK139" s="463"/>
      <c r="BL139" s="463"/>
      <c r="BM139" s="601"/>
      <c r="BN139" s="462"/>
      <c r="BO139" s="463"/>
      <c r="BP139" s="463"/>
      <c r="BQ139" s="611"/>
      <c r="BR139" s="606"/>
      <c r="BS139" s="464"/>
      <c r="BT139" s="614"/>
      <c r="BU139" s="461"/>
      <c r="BV139" s="568"/>
      <c r="BW139" s="404"/>
      <c r="BX139" s="402"/>
      <c r="BY139" s="570" t="str">
        <f t="shared" si="21"/>
        <v/>
      </c>
      <c r="BZ139" s="565" t="str">
        <f t="shared" si="22"/>
        <v/>
      </c>
      <c r="CA139" s="565" t="str">
        <f t="shared" si="23"/>
        <v/>
      </c>
      <c r="CB139" s="565" t="str">
        <f t="shared" si="24"/>
        <v/>
      </c>
      <c r="CC139" s="577" t="str">
        <f t="shared" si="25"/>
        <v/>
      </c>
      <c r="CD139" s="577" t="str">
        <f t="shared" si="26"/>
        <v/>
      </c>
      <c r="CE139" s="577" t="str">
        <f t="shared" si="27"/>
        <v/>
      </c>
      <c r="CF139" s="577" t="str">
        <f t="shared" si="28"/>
        <v/>
      </c>
      <c r="CG139" s="591" t="str">
        <f t="shared" si="29"/>
        <v/>
      </c>
      <c r="CH139" s="591" t="str">
        <f t="shared" si="30"/>
        <v/>
      </c>
      <c r="CI139" s="591" t="str">
        <f t="shared" si="31"/>
        <v/>
      </c>
      <c r="CJ139" s="565" t="str">
        <f t="shared" si="32"/>
        <v/>
      </c>
      <c r="CK139" s="565" t="str">
        <f t="shared" si="33"/>
        <v/>
      </c>
      <c r="CL139" s="577" t="str">
        <f t="shared" si="37"/>
        <v/>
      </c>
      <c r="CM139" s="577" t="str">
        <f t="shared" si="34"/>
        <v/>
      </c>
      <c r="CN139" s="592" t="str">
        <f t="shared" si="38"/>
        <v/>
      </c>
      <c r="CO139" s="402"/>
      <c r="CP139" s="402"/>
      <c r="CQ139" s="402"/>
      <c r="CR139" s="402"/>
      <c r="CS139" s="402"/>
      <c r="CT139" s="402"/>
      <c r="CU139" s="412"/>
      <c r="CV139" s="402"/>
      <c r="CW139" s="402"/>
      <c r="CX139" s="402"/>
      <c r="CY139" s="402"/>
      <c r="CZ139" s="402"/>
      <c r="DA139" s="402"/>
      <c r="DB139" s="412"/>
    </row>
    <row r="140" spans="2:106" ht="15.95" customHeight="1" x14ac:dyDescent="0.15">
      <c r="B140" s="468">
        <v>110</v>
      </c>
      <c r="C140" s="994"/>
      <c r="D140" s="995"/>
      <c r="E140" s="995"/>
      <c r="F140" s="996"/>
      <c r="G140" s="997"/>
      <c r="H140" s="997"/>
      <c r="I140" s="998"/>
      <c r="J140" s="999"/>
      <c r="K140" s="1004"/>
      <c r="L140" s="1004"/>
      <c r="M140" s="1004"/>
      <c r="N140" s="1004"/>
      <c r="O140" s="1004"/>
      <c r="P140" s="181" t="s">
        <v>28</v>
      </c>
      <c r="Q140" s="434" t="s">
        <v>28</v>
      </c>
      <c r="R140" s="434" t="s">
        <v>28</v>
      </c>
      <c r="S140" s="251" t="s">
        <v>28</v>
      </c>
      <c r="T140" s="1005"/>
      <c r="U140" s="1006"/>
      <c r="V140" s="1007"/>
      <c r="W140" s="181" t="s">
        <v>28</v>
      </c>
      <c r="X140" s="434" t="s">
        <v>28</v>
      </c>
      <c r="Y140" s="434" t="s">
        <v>28</v>
      </c>
      <c r="Z140" s="251" t="s">
        <v>28</v>
      </c>
      <c r="AA140" s="1005"/>
      <c r="AB140" s="1006"/>
      <c r="AC140" s="1006"/>
      <c r="AD140" s="181" t="s">
        <v>28</v>
      </c>
      <c r="AE140" s="183" t="s">
        <v>28</v>
      </c>
      <c r="AF140" s="183" t="s">
        <v>28</v>
      </c>
      <c r="AG140" s="183" t="s">
        <v>28</v>
      </c>
      <c r="AH140" s="251" t="s">
        <v>28</v>
      </c>
      <c r="AI140" s="484"/>
      <c r="AJ140" s="251" t="s">
        <v>28</v>
      </c>
      <c r="AK140" s="486"/>
      <c r="AL140" s="181" t="s">
        <v>28</v>
      </c>
      <c r="AM140" s="251" t="s">
        <v>28</v>
      </c>
      <c r="AN140" s="181" t="s">
        <v>28</v>
      </c>
      <c r="AO140" s="183" t="s">
        <v>28</v>
      </c>
      <c r="AP140" s="183" t="s">
        <v>28</v>
      </c>
      <c r="AQ140" s="183" t="s">
        <v>28</v>
      </c>
      <c r="AR140" s="535" t="str">
        <f t="shared" si="39"/>
        <v>□</v>
      </c>
      <c r="AS140" s="181" t="s">
        <v>28</v>
      </c>
      <c r="AT140" s="183" t="s">
        <v>28</v>
      </c>
      <c r="AU140" s="446" t="s">
        <v>28</v>
      </c>
      <c r="AV140" s="452" t="s">
        <v>28</v>
      </c>
      <c r="AW140" s="251" t="s">
        <v>28</v>
      </c>
      <c r="AX140" s="251" t="s">
        <v>28</v>
      </c>
      <c r="AY140" s="446" t="s">
        <v>28</v>
      </c>
      <c r="AZ140" s="437"/>
      <c r="BA140" s="976" t="str">
        <f>IF($F$11="","",IF($AZ140="","",HLOOKUP($F$11,別紙mast!$D$4:$K$7,3,FALSE)))</f>
        <v/>
      </c>
      <c r="BB140" s="977"/>
      <c r="BC140" s="537" t="str">
        <f t="shared" si="35"/>
        <v/>
      </c>
      <c r="BD140" s="538" t="str">
        <f>IF($F$11="","",IF($AZ140="","",HLOOKUP($F$11,別紙mast!$D$9:$K$11,3,FALSE)))</f>
        <v/>
      </c>
      <c r="BE140" s="537" t="str">
        <f t="shared" si="36"/>
        <v/>
      </c>
      <c r="BF140" s="413"/>
      <c r="BG140" s="978" t="str">
        <f>IF($F$11="","",IF($BF140="","",HLOOKUP($F$11,別紙mast!$D$4:$K$7,4,FALSE)))</f>
        <v/>
      </c>
      <c r="BH140" s="979"/>
      <c r="BI140" s="454" t="str">
        <f t="shared" si="20"/>
        <v/>
      </c>
      <c r="BJ140" s="621"/>
      <c r="BK140" s="463"/>
      <c r="BL140" s="463"/>
      <c r="BM140" s="601"/>
      <c r="BN140" s="462"/>
      <c r="BO140" s="463"/>
      <c r="BP140" s="463"/>
      <c r="BQ140" s="611"/>
      <c r="BR140" s="606"/>
      <c r="BS140" s="464"/>
      <c r="BT140" s="614"/>
      <c r="BU140" s="461"/>
      <c r="BV140" s="568"/>
      <c r="BW140" s="404"/>
      <c r="BX140" s="402"/>
      <c r="BY140" s="570" t="str">
        <f t="shared" si="21"/>
        <v/>
      </c>
      <c r="BZ140" s="565" t="str">
        <f t="shared" si="22"/>
        <v/>
      </c>
      <c r="CA140" s="565" t="str">
        <f t="shared" si="23"/>
        <v/>
      </c>
      <c r="CB140" s="565" t="str">
        <f t="shared" si="24"/>
        <v/>
      </c>
      <c r="CC140" s="577" t="str">
        <f t="shared" si="25"/>
        <v/>
      </c>
      <c r="CD140" s="577" t="str">
        <f t="shared" si="26"/>
        <v/>
      </c>
      <c r="CE140" s="577" t="str">
        <f t="shared" si="27"/>
        <v/>
      </c>
      <c r="CF140" s="577" t="str">
        <f t="shared" si="28"/>
        <v/>
      </c>
      <c r="CG140" s="591" t="str">
        <f t="shared" si="29"/>
        <v/>
      </c>
      <c r="CH140" s="591" t="str">
        <f t="shared" si="30"/>
        <v/>
      </c>
      <c r="CI140" s="591" t="str">
        <f t="shared" si="31"/>
        <v/>
      </c>
      <c r="CJ140" s="565" t="str">
        <f t="shared" si="32"/>
        <v/>
      </c>
      <c r="CK140" s="565" t="str">
        <f t="shared" si="33"/>
        <v/>
      </c>
      <c r="CL140" s="577" t="str">
        <f t="shared" si="37"/>
        <v/>
      </c>
      <c r="CM140" s="577" t="str">
        <f t="shared" si="34"/>
        <v/>
      </c>
      <c r="CN140" s="592" t="str">
        <f t="shared" si="38"/>
        <v/>
      </c>
      <c r="CO140" s="402"/>
      <c r="CP140" s="402"/>
      <c r="CQ140" s="402"/>
      <c r="CR140" s="402"/>
      <c r="CS140" s="402"/>
      <c r="CT140" s="402"/>
      <c r="CU140" s="412"/>
      <c r="CV140" s="402"/>
      <c r="CW140" s="402"/>
      <c r="CX140" s="402"/>
      <c r="CY140" s="402"/>
      <c r="CZ140" s="402"/>
      <c r="DA140" s="402"/>
      <c r="DB140" s="412"/>
    </row>
    <row r="141" spans="2:106" ht="15.95" customHeight="1" x14ac:dyDescent="0.15">
      <c r="B141" s="468">
        <v>111</v>
      </c>
      <c r="C141" s="994"/>
      <c r="D141" s="995"/>
      <c r="E141" s="995"/>
      <c r="F141" s="996"/>
      <c r="G141" s="997"/>
      <c r="H141" s="997"/>
      <c r="I141" s="998"/>
      <c r="J141" s="999"/>
      <c r="K141" s="1004"/>
      <c r="L141" s="1004"/>
      <c r="M141" s="1004"/>
      <c r="N141" s="1004"/>
      <c r="O141" s="1004"/>
      <c r="P141" s="181" t="s">
        <v>28</v>
      </c>
      <c r="Q141" s="434" t="s">
        <v>28</v>
      </c>
      <c r="R141" s="434" t="s">
        <v>28</v>
      </c>
      <c r="S141" s="251" t="s">
        <v>28</v>
      </c>
      <c r="T141" s="1005"/>
      <c r="U141" s="1006"/>
      <c r="V141" s="1007"/>
      <c r="W141" s="181" t="s">
        <v>28</v>
      </c>
      <c r="X141" s="434" t="s">
        <v>28</v>
      </c>
      <c r="Y141" s="434" t="s">
        <v>28</v>
      </c>
      <c r="Z141" s="251" t="s">
        <v>28</v>
      </c>
      <c r="AA141" s="1005"/>
      <c r="AB141" s="1006"/>
      <c r="AC141" s="1006"/>
      <c r="AD141" s="181" t="s">
        <v>28</v>
      </c>
      <c r="AE141" s="183" t="s">
        <v>28</v>
      </c>
      <c r="AF141" s="183" t="s">
        <v>28</v>
      </c>
      <c r="AG141" s="183" t="s">
        <v>28</v>
      </c>
      <c r="AH141" s="251" t="s">
        <v>28</v>
      </c>
      <c r="AI141" s="484"/>
      <c r="AJ141" s="251" t="s">
        <v>28</v>
      </c>
      <c r="AK141" s="486"/>
      <c r="AL141" s="181" t="s">
        <v>28</v>
      </c>
      <c r="AM141" s="251" t="s">
        <v>28</v>
      </c>
      <c r="AN141" s="181" t="s">
        <v>28</v>
      </c>
      <c r="AO141" s="183" t="s">
        <v>28</v>
      </c>
      <c r="AP141" s="183" t="s">
        <v>28</v>
      </c>
      <c r="AQ141" s="183" t="s">
        <v>28</v>
      </c>
      <c r="AR141" s="535" t="str">
        <f t="shared" si="39"/>
        <v>□</v>
      </c>
      <c r="AS141" s="181" t="s">
        <v>28</v>
      </c>
      <c r="AT141" s="183" t="s">
        <v>28</v>
      </c>
      <c r="AU141" s="446" t="s">
        <v>28</v>
      </c>
      <c r="AV141" s="452" t="s">
        <v>28</v>
      </c>
      <c r="AW141" s="251" t="s">
        <v>28</v>
      </c>
      <c r="AX141" s="251" t="s">
        <v>28</v>
      </c>
      <c r="AY141" s="446" t="s">
        <v>28</v>
      </c>
      <c r="AZ141" s="437"/>
      <c r="BA141" s="976" t="str">
        <f>IF($F$11="","",IF($AZ141="","",HLOOKUP($F$11,別紙mast!$D$4:$K$7,3,FALSE)))</f>
        <v/>
      </c>
      <c r="BB141" s="977"/>
      <c r="BC141" s="537" t="str">
        <f t="shared" si="35"/>
        <v/>
      </c>
      <c r="BD141" s="538" t="str">
        <f>IF($F$11="","",IF($AZ141="","",HLOOKUP($F$11,別紙mast!$D$9:$K$11,3,FALSE)))</f>
        <v/>
      </c>
      <c r="BE141" s="537" t="str">
        <f t="shared" si="36"/>
        <v/>
      </c>
      <c r="BF141" s="413"/>
      <c r="BG141" s="978" t="str">
        <f>IF($F$11="","",IF($BF141="","",HLOOKUP($F$11,別紙mast!$D$4:$K$7,4,FALSE)))</f>
        <v/>
      </c>
      <c r="BH141" s="979"/>
      <c r="BI141" s="454" t="str">
        <f t="shared" si="20"/>
        <v/>
      </c>
      <c r="BJ141" s="621"/>
      <c r="BK141" s="463"/>
      <c r="BL141" s="463"/>
      <c r="BM141" s="601"/>
      <c r="BN141" s="462"/>
      <c r="BO141" s="463"/>
      <c r="BP141" s="463"/>
      <c r="BQ141" s="611"/>
      <c r="BR141" s="606"/>
      <c r="BS141" s="464"/>
      <c r="BT141" s="614"/>
      <c r="BU141" s="461"/>
      <c r="BV141" s="568"/>
      <c r="BW141" s="404"/>
      <c r="BX141" s="402"/>
      <c r="BY141" s="570" t="str">
        <f t="shared" si="21"/>
        <v/>
      </c>
      <c r="BZ141" s="565" t="str">
        <f t="shared" si="22"/>
        <v/>
      </c>
      <c r="CA141" s="565" t="str">
        <f t="shared" si="23"/>
        <v/>
      </c>
      <c r="CB141" s="565" t="str">
        <f t="shared" si="24"/>
        <v/>
      </c>
      <c r="CC141" s="577" t="str">
        <f t="shared" si="25"/>
        <v/>
      </c>
      <c r="CD141" s="577" t="str">
        <f t="shared" si="26"/>
        <v/>
      </c>
      <c r="CE141" s="577" t="str">
        <f t="shared" si="27"/>
        <v/>
      </c>
      <c r="CF141" s="577" t="str">
        <f t="shared" si="28"/>
        <v/>
      </c>
      <c r="CG141" s="591" t="str">
        <f t="shared" si="29"/>
        <v/>
      </c>
      <c r="CH141" s="591" t="str">
        <f t="shared" si="30"/>
        <v/>
      </c>
      <c r="CI141" s="591" t="str">
        <f t="shared" si="31"/>
        <v/>
      </c>
      <c r="CJ141" s="565" t="str">
        <f t="shared" si="32"/>
        <v/>
      </c>
      <c r="CK141" s="565" t="str">
        <f t="shared" si="33"/>
        <v/>
      </c>
      <c r="CL141" s="577" t="str">
        <f t="shared" si="37"/>
        <v/>
      </c>
      <c r="CM141" s="577" t="str">
        <f t="shared" si="34"/>
        <v/>
      </c>
      <c r="CN141" s="592" t="str">
        <f t="shared" si="38"/>
        <v/>
      </c>
      <c r="CO141" s="402"/>
      <c r="CP141" s="402"/>
      <c r="CQ141" s="402"/>
      <c r="CR141" s="402"/>
      <c r="CS141" s="402"/>
      <c r="CT141" s="402"/>
      <c r="CU141" s="412"/>
      <c r="CV141" s="402"/>
      <c r="CW141" s="402"/>
      <c r="CX141" s="402"/>
      <c r="CY141" s="402"/>
      <c r="CZ141" s="402"/>
      <c r="DA141" s="402"/>
      <c r="DB141" s="412"/>
    </row>
    <row r="142" spans="2:106" ht="15.95" customHeight="1" x14ac:dyDescent="0.15">
      <c r="B142" s="468">
        <v>112</v>
      </c>
      <c r="C142" s="994"/>
      <c r="D142" s="995"/>
      <c r="E142" s="995"/>
      <c r="F142" s="996"/>
      <c r="G142" s="997"/>
      <c r="H142" s="997"/>
      <c r="I142" s="998"/>
      <c r="J142" s="999"/>
      <c r="K142" s="1004"/>
      <c r="L142" s="1004"/>
      <c r="M142" s="1004"/>
      <c r="N142" s="1004"/>
      <c r="O142" s="1004"/>
      <c r="P142" s="181" t="s">
        <v>28</v>
      </c>
      <c r="Q142" s="434" t="s">
        <v>28</v>
      </c>
      <c r="R142" s="434" t="s">
        <v>28</v>
      </c>
      <c r="S142" s="251" t="s">
        <v>28</v>
      </c>
      <c r="T142" s="1005"/>
      <c r="U142" s="1006"/>
      <c r="V142" s="1007"/>
      <c r="W142" s="181" t="s">
        <v>28</v>
      </c>
      <c r="X142" s="434" t="s">
        <v>28</v>
      </c>
      <c r="Y142" s="434" t="s">
        <v>28</v>
      </c>
      <c r="Z142" s="251" t="s">
        <v>28</v>
      </c>
      <c r="AA142" s="1005"/>
      <c r="AB142" s="1006"/>
      <c r="AC142" s="1006"/>
      <c r="AD142" s="181" t="s">
        <v>28</v>
      </c>
      <c r="AE142" s="183" t="s">
        <v>28</v>
      </c>
      <c r="AF142" s="183" t="s">
        <v>28</v>
      </c>
      <c r="AG142" s="183" t="s">
        <v>28</v>
      </c>
      <c r="AH142" s="251" t="s">
        <v>28</v>
      </c>
      <c r="AI142" s="484"/>
      <c r="AJ142" s="251" t="s">
        <v>28</v>
      </c>
      <c r="AK142" s="486"/>
      <c r="AL142" s="181" t="s">
        <v>28</v>
      </c>
      <c r="AM142" s="251" t="s">
        <v>28</v>
      </c>
      <c r="AN142" s="181" t="s">
        <v>28</v>
      </c>
      <c r="AO142" s="183" t="s">
        <v>28</v>
      </c>
      <c r="AP142" s="183" t="s">
        <v>28</v>
      </c>
      <c r="AQ142" s="183" t="s">
        <v>28</v>
      </c>
      <c r="AR142" s="535" t="str">
        <f t="shared" si="39"/>
        <v>□</v>
      </c>
      <c r="AS142" s="181" t="s">
        <v>28</v>
      </c>
      <c r="AT142" s="183" t="s">
        <v>28</v>
      </c>
      <c r="AU142" s="446" t="s">
        <v>28</v>
      </c>
      <c r="AV142" s="452" t="s">
        <v>28</v>
      </c>
      <c r="AW142" s="251" t="s">
        <v>28</v>
      </c>
      <c r="AX142" s="251" t="s">
        <v>28</v>
      </c>
      <c r="AY142" s="446" t="s">
        <v>28</v>
      </c>
      <c r="AZ142" s="437"/>
      <c r="BA142" s="976" t="str">
        <f>IF($F$11="","",IF($AZ142="","",HLOOKUP($F$11,別紙mast!$D$4:$K$7,3,FALSE)))</f>
        <v/>
      </c>
      <c r="BB142" s="977"/>
      <c r="BC142" s="537" t="str">
        <f t="shared" si="35"/>
        <v/>
      </c>
      <c r="BD142" s="538" t="str">
        <f>IF($F$11="","",IF($AZ142="","",HLOOKUP($F$11,別紙mast!$D$9:$K$11,3,FALSE)))</f>
        <v/>
      </c>
      <c r="BE142" s="537" t="str">
        <f t="shared" si="36"/>
        <v/>
      </c>
      <c r="BF142" s="413"/>
      <c r="BG142" s="978" t="str">
        <f>IF($F$11="","",IF($BF142="","",HLOOKUP($F$11,別紙mast!$D$4:$K$7,4,FALSE)))</f>
        <v/>
      </c>
      <c r="BH142" s="979"/>
      <c r="BI142" s="454" t="str">
        <f t="shared" si="20"/>
        <v/>
      </c>
      <c r="BJ142" s="621"/>
      <c r="BK142" s="463"/>
      <c r="BL142" s="463"/>
      <c r="BM142" s="601"/>
      <c r="BN142" s="462"/>
      <c r="BO142" s="463"/>
      <c r="BP142" s="463"/>
      <c r="BQ142" s="611"/>
      <c r="BR142" s="606"/>
      <c r="BS142" s="464"/>
      <c r="BT142" s="614"/>
      <c r="BU142" s="461"/>
      <c r="BV142" s="568"/>
      <c r="BW142" s="404"/>
      <c r="BX142" s="402"/>
      <c r="BY142" s="570" t="str">
        <f t="shared" si="21"/>
        <v/>
      </c>
      <c r="BZ142" s="565" t="str">
        <f t="shared" si="22"/>
        <v/>
      </c>
      <c r="CA142" s="565" t="str">
        <f t="shared" si="23"/>
        <v/>
      </c>
      <c r="CB142" s="565" t="str">
        <f t="shared" si="24"/>
        <v/>
      </c>
      <c r="CC142" s="577" t="str">
        <f t="shared" si="25"/>
        <v/>
      </c>
      <c r="CD142" s="577" t="str">
        <f t="shared" si="26"/>
        <v/>
      </c>
      <c r="CE142" s="577" t="str">
        <f t="shared" si="27"/>
        <v/>
      </c>
      <c r="CF142" s="577" t="str">
        <f t="shared" si="28"/>
        <v/>
      </c>
      <c r="CG142" s="591" t="str">
        <f t="shared" si="29"/>
        <v/>
      </c>
      <c r="CH142" s="591" t="str">
        <f t="shared" si="30"/>
        <v/>
      </c>
      <c r="CI142" s="591" t="str">
        <f t="shared" si="31"/>
        <v/>
      </c>
      <c r="CJ142" s="565" t="str">
        <f t="shared" si="32"/>
        <v/>
      </c>
      <c r="CK142" s="565" t="str">
        <f t="shared" si="33"/>
        <v/>
      </c>
      <c r="CL142" s="577" t="str">
        <f t="shared" si="37"/>
        <v/>
      </c>
      <c r="CM142" s="577" t="str">
        <f t="shared" si="34"/>
        <v/>
      </c>
      <c r="CN142" s="592" t="str">
        <f t="shared" si="38"/>
        <v/>
      </c>
      <c r="CO142" s="402"/>
      <c r="CP142" s="402"/>
      <c r="CQ142" s="402"/>
      <c r="CR142" s="402"/>
      <c r="CS142" s="402"/>
      <c r="CT142" s="402"/>
      <c r="CU142" s="412"/>
      <c r="CV142" s="402"/>
      <c r="CW142" s="402"/>
      <c r="CX142" s="402"/>
      <c r="CY142" s="402"/>
      <c r="CZ142" s="402"/>
      <c r="DA142" s="402"/>
      <c r="DB142" s="412"/>
    </row>
    <row r="143" spans="2:106" ht="15.95" customHeight="1" x14ac:dyDescent="0.15">
      <c r="B143" s="468">
        <v>113</v>
      </c>
      <c r="C143" s="994"/>
      <c r="D143" s="995"/>
      <c r="E143" s="995"/>
      <c r="F143" s="996"/>
      <c r="G143" s="997"/>
      <c r="H143" s="997"/>
      <c r="I143" s="998"/>
      <c r="J143" s="999"/>
      <c r="K143" s="1004"/>
      <c r="L143" s="1004"/>
      <c r="M143" s="1004"/>
      <c r="N143" s="1004"/>
      <c r="O143" s="1004"/>
      <c r="P143" s="181" t="s">
        <v>28</v>
      </c>
      <c r="Q143" s="434" t="s">
        <v>28</v>
      </c>
      <c r="R143" s="434" t="s">
        <v>28</v>
      </c>
      <c r="S143" s="251" t="s">
        <v>28</v>
      </c>
      <c r="T143" s="1005"/>
      <c r="U143" s="1006"/>
      <c r="V143" s="1007"/>
      <c r="W143" s="181" t="s">
        <v>28</v>
      </c>
      <c r="X143" s="434" t="s">
        <v>28</v>
      </c>
      <c r="Y143" s="434" t="s">
        <v>28</v>
      </c>
      <c r="Z143" s="251" t="s">
        <v>28</v>
      </c>
      <c r="AA143" s="1005"/>
      <c r="AB143" s="1006"/>
      <c r="AC143" s="1006"/>
      <c r="AD143" s="181" t="s">
        <v>28</v>
      </c>
      <c r="AE143" s="183" t="s">
        <v>28</v>
      </c>
      <c r="AF143" s="183" t="s">
        <v>28</v>
      </c>
      <c r="AG143" s="183" t="s">
        <v>28</v>
      </c>
      <c r="AH143" s="251" t="s">
        <v>28</v>
      </c>
      <c r="AI143" s="484"/>
      <c r="AJ143" s="251" t="s">
        <v>28</v>
      </c>
      <c r="AK143" s="486"/>
      <c r="AL143" s="181" t="s">
        <v>28</v>
      </c>
      <c r="AM143" s="251" t="s">
        <v>28</v>
      </c>
      <c r="AN143" s="181" t="s">
        <v>28</v>
      </c>
      <c r="AO143" s="183" t="s">
        <v>28</v>
      </c>
      <c r="AP143" s="183" t="s">
        <v>28</v>
      </c>
      <c r="AQ143" s="183" t="s">
        <v>28</v>
      </c>
      <c r="AR143" s="535" t="str">
        <f t="shared" si="39"/>
        <v>□</v>
      </c>
      <c r="AS143" s="181" t="s">
        <v>28</v>
      </c>
      <c r="AT143" s="183" t="s">
        <v>28</v>
      </c>
      <c r="AU143" s="446" t="s">
        <v>28</v>
      </c>
      <c r="AV143" s="452" t="s">
        <v>28</v>
      </c>
      <c r="AW143" s="251" t="s">
        <v>28</v>
      </c>
      <c r="AX143" s="251" t="s">
        <v>28</v>
      </c>
      <c r="AY143" s="446" t="s">
        <v>28</v>
      </c>
      <c r="AZ143" s="437"/>
      <c r="BA143" s="976" t="str">
        <f>IF($F$11="","",IF($AZ143="","",HLOOKUP($F$11,別紙mast!$D$4:$K$7,3,FALSE)))</f>
        <v/>
      </c>
      <c r="BB143" s="977"/>
      <c r="BC143" s="537" t="str">
        <f t="shared" si="35"/>
        <v/>
      </c>
      <c r="BD143" s="538" t="str">
        <f>IF($F$11="","",IF($AZ143="","",HLOOKUP($F$11,別紙mast!$D$9:$K$11,3,FALSE)))</f>
        <v/>
      </c>
      <c r="BE143" s="537" t="str">
        <f t="shared" si="36"/>
        <v/>
      </c>
      <c r="BF143" s="413"/>
      <c r="BG143" s="978" t="str">
        <f>IF($F$11="","",IF($BF143="","",HLOOKUP($F$11,別紙mast!$D$4:$K$7,4,FALSE)))</f>
        <v/>
      </c>
      <c r="BH143" s="979"/>
      <c r="BI143" s="454" t="str">
        <f t="shared" si="20"/>
        <v/>
      </c>
      <c r="BJ143" s="621"/>
      <c r="BK143" s="463"/>
      <c r="BL143" s="463"/>
      <c r="BM143" s="601"/>
      <c r="BN143" s="462"/>
      <c r="BO143" s="463"/>
      <c r="BP143" s="463"/>
      <c r="BQ143" s="611"/>
      <c r="BR143" s="606"/>
      <c r="BS143" s="464"/>
      <c r="BT143" s="614"/>
      <c r="BU143" s="461"/>
      <c r="BV143" s="568"/>
      <c r="BW143" s="404"/>
      <c r="BX143" s="402"/>
      <c r="BY143" s="570" t="str">
        <f t="shared" si="21"/>
        <v/>
      </c>
      <c r="BZ143" s="565" t="str">
        <f t="shared" si="22"/>
        <v/>
      </c>
      <c r="CA143" s="565" t="str">
        <f t="shared" si="23"/>
        <v/>
      </c>
      <c r="CB143" s="565" t="str">
        <f t="shared" si="24"/>
        <v/>
      </c>
      <c r="CC143" s="577" t="str">
        <f t="shared" si="25"/>
        <v/>
      </c>
      <c r="CD143" s="577" t="str">
        <f t="shared" si="26"/>
        <v/>
      </c>
      <c r="CE143" s="577" t="str">
        <f t="shared" si="27"/>
        <v/>
      </c>
      <c r="CF143" s="577" t="str">
        <f t="shared" si="28"/>
        <v/>
      </c>
      <c r="CG143" s="591" t="str">
        <f t="shared" si="29"/>
        <v/>
      </c>
      <c r="CH143" s="591" t="str">
        <f t="shared" si="30"/>
        <v/>
      </c>
      <c r="CI143" s="591" t="str">
        <f t="shared" si="31"/>
        <v/>
      </c>
      <c r="CJ143" s="565" t="str">
        <f t="shared" si="32"/>
        <v/>
      </c>
      <c r="CK143" s="565" t="str">
        <f t="shared" si="33"/>
        <v/>
      </c>
      <c r="CL143" s="577" t="str">
        <f t="shared" si="37"/>
        <v/>
      </c>
      <c r="CM143" s="577" t="str">
        <f t="shared" si="34"/>
        <v/>
      </c>
      <c r="CN143" s="592" t="str">
        <f t="shared" si="38"/>
        <v/>
      </c>
      <c r="CO143" s="402"/>
      <c r="CP143" s="402"/>
      <c r="CQ143" s="402"/>
      <c r="CR143" s="402"/>
      <c r="CS143" s="402"/>
      <c r="CT143" s="402"/>
      <c r="CU143" s="412"/>
      <c r="CV143" s="402"/>
      <c r="CW143" s="402"/>
      <c r="CX143" s="402"/>
      <c r="CY143" s="402"/>
      <c r="CZ143" s="402"/>
      <c r="DA143" s="402"/>
      <c r="DB143" s="412"/>
    </row>
    <row r="144" spans="2:106" ht="15.95" customHeight="1" x14ac:dyDescent="0.15">
      <c r="B144" s="468">
        <v>114</v>
      </c>
      <c r="C144" s="994"/>
      <c r="D144" s="995"/>
      <c r="E144" s="995"/>
      <c r="F144" s="996"/>
      <c r="G144" s="997"/>
      <c r="H144" s="997"/>
      <c r="I144" s="998"/>
      <c r="J144" s="999"/>
      <c r="K144" s="1004"/>
      <c r="L144" s="1004"/>
      <c r="M144" s="1004"/>
      <c r="N144" s="1004"/>
      <c r="O144" s="1004"/>
      <c r="P144" s="181" t="s">
        <v>28</v>
      </c>
      <c r="Q144" s="434" t="s">
        <v>28</v>
      </c>
      <c r="R144" s="434" t="s">
        <v>28</v>
      </c>
      <c r="S144" s="251" t="s">
        <v>28</v>
      </c>
      <c r="T144" s="1005"/>
      <c r="U144" s="1006"/>
      <c r="V144" s="1007"/>
      <c r="W144" s="181" t="s">
        <v>28</v>
      </c>
      <c r="X144" s="434" t="s">
        <v>28</v>
      </c>
      <c r="Y144" s="434" t="s">
        <v>28</v>
      </c>
      <c r="Z144" s="251" t="s">
        <v>28</v>
      </c>
      <c r="AA144" s="1005"/>
      <c r="AB144" s="1006"/>
      <c r="AC144" s="1006"/>
      <c r="AD144" s="181" t="s">
        <v>28</v>
      </c>
      <c r="AE144" s="183" t="s">
        <v>28</v>
      </c>
      <c r="AF144" s="183" t="s">
        <v>28</v>
      </c>
      <c r="AG144" s="183" t="s">
        <v>28</v>
      </c>
      <c r="AH144" s="251" t="s">
        <v>28</v>
      </c>
      <c r="AI144" s="484"/>
      <c r="AJ144" s="251" t="s">
        <v>28</v>
      </c>
      <c r="AK144" s="486"/>
      <c r="AL144" s="181" t="s">
        <v>28</v>
      </c>
      <c r="AM144" s="251" t="s">
        <v>28</v>
      </c>
      <c r="AN144" s="181" t="s">
        <v>28</v>
      </c>
      <c r="AO144" s="183" t="s">
        <v>28</v>
      </c>
      <c r="AP144" s="183" t="s">
        <v>28</v>
      </c>
      <c r="AQ144" s="183" t="s">
        <v>28</v>
      </c>
      <c r="AR144" s="535" t="str">
        <f t="shared" si="39"/>
        <v>□</v>
      </c>
      <c r="AS144" s="181" t="s">
        <v>28</v>
      </c>
      <c r="AT144" s="183" t="s">
        <v>28</v>
      </c>
      <c r="AU144" s="446" t="s">
        <v>28</v>
      </c>
      <c r="AV144" s="452" t="s">
        <v>28</v>
      </c>
      <c r="AW144" s="251" t="s">
        <v>28</v>
      </c>
      <c r="AX144" s="251" t="s">
        <v>28</v>
      </c>
      <c r="AY144" s="446" t="s">
        <v>28</v>
      </c>
      <c r="AZ144" s="437"/>
      <c r="BA144" s="976" t="str">
        <f>IF($F$11="","",IF($AZ144="","",HLOOKUP($F$11,別紙mast!$D$4:$K$7,3,FALSE)))</f>
        <v/>
      </c>
      <c r="BB144" s="977"/>
      <c r="BC144" s="537" t="str">
        <f t="shared" si="35"/>
        <v/>
      </c>
      <c r="BD144" s="538" t="str">
        <f>IF($F$11="","",IF($AZ144="","",HLOOKUP($F$11,別紙mast!$D$9:$K$11,3,FALSE)))</f>
        <v/>
      </c>
      <c r="BE144" s="537" t="str">
        <f t="shared" si="36"/>
        <v/>
      </c>
      <c r="BF144" s="413"/>
      <c r="BG144" s="978" t="str">
        <f>IF($F$11="","",IF($BF144="","",HLOOKUP($F$11,別紙mast!$D$4:$K$7,4,FALSE)))</f>
        <v/>
      </c>
      <c r="BH144" s="979"/>
      <c r="BI144" s="454" t="str">
        <f t="shared" si="20"/>
        <v/>
      </c>
      <c r="BJ144" s="621"/>
      <c r="BK144" s="463"/>
      <c r="BL144" s="463"/>
      <c r="BM144" s="601"/>
      <c r="BN144" s="462"/>
      <c r="BO144" s="463"/>
      <c r="BP144" s="463"/>
      <c r="BQ144" s="611"/>
      <c r="BR144" s="606"/>
      <c r="BS144" s="464"/>
      <c r="BT144" s="614"/>
      <c r="BU144" s="461"/>
      <c r="BV144" s="568"/>
      <c r="BW144" s="404"/>
      <c r="BX144" s="402"/>
      <c r="BY144" s="570" t="str">
        <f t="shared" si="21"/>
        <v/>
      </c>
      <c r="BZ144" s="565" t="str">
        <f t="shared" si="22"/>
        <v/>
      </c>
      <c r="CA144" s="565" t="str">
        <f t="shared" si="23"/>
        <v/>
      </c>
      <c r="CB144" s="565" t="str">
        <f t="shared" si="24"/>
        <v/>
      </c>
      <c r="CC144" s="577" t="str">
        <f t="shared" si="25"/>
        <v/>
      </c>
      <c r="CD144" s="577" t="str">
        <f t="shared" si="26"/>
        <v/>
      </c>
      <c r="CE144" s="577" t="str">
        <f t="shared" si="27"/>
        <v/>
      </c>
      <c r="CF144" s="577" t="str">
        <f t="shared" si="28"/>
        <v/>
      </c>
      <c r="CG144" s="591" t="str">
        <f t="shared" si="29"/>
        <v/>
      </c>
      <c r="CH144" s="591" t="str">
        <f t="shared" si="30"/>
        <v/>
      </c>
      <c r="CI144" s="591" t="str">
        <f t="shared" si="31"/>
        <v/>
      </c>
      <c r="CJ144" s="565" t="str">
        <f t="shared" si="32"/>
        <v/>
      </c>
      <c r="CK144" s="565" t="str">
        <f t="shared" si="33"/>
        <v/>
      </c>
      <c r="CL144" s="577" t="str">
        <f t="shared" si="37"/>
        <v/>
      </c>
      <c r="CM144" s="577" t="str">
        <f t="shared" si="34"/>
        <v/>
      </c>
      <c r="CN144" s="592" t="str">
        <f t="shared" si="38"/>
        <v/>
      </c>
      <c r="CO144" s="402"/>
      <c r="CP144" s="402"/>
      <c r="CQ144" s="402"/>
      <c r="CR144" s="402"/>
      <c r="CS144" s="402"/>
      <c r="CT144" s="402"/>
      <c r="CU144" s="412"/>
      <c r="CV144" s="402"/>
      <c r="CW144" s="402"/>
      <c r="CX144" s="402"/>
      <c r="CY144" s="402"/>
      <c r="CZ144" s="402"/>
      <c r="DA144" s="402"/>
      <c r="DB144" s="412"/>
    </row>
    <row r="145" spans="2:106" ht="15.95" customHeight="1" x14ac:dyDescent="0.15">
      <c r="B145" s="468">
        <v>115</v>
      </c>
      <c r="C145" s="994"/>
      <c r="D145" s="995"/>
      <c r="E145" s="995"/>
      <c r="F145" s="996"/>
      <c r="G145" s="997"/>
      <c r="H145" s="997"/>
      <c r="I145" s="998"/>
      <c r="J145" s="999"/>
      <c r="K145" s="1004"/>
      <c r="L145" s="1004"/>
      <c r="M145" s="1004"/>
      <c r="N145" s="1004"/>
      <c r="O145" s="1004"/>
      <c r="P145" s="181" t="s">
        <v>28</v>
      </c>
      <c r="Q145" s="434" t="s">
        <v>28</v>
      </c>
      <c r="R145" s="434" t="s">
        <v>28</v>
      </c>
      <c r="S145" s="251" t="s">
        <v>28</v>
      </c>
      <c r="T145" s="1005"/>
      <c r="U145" s="1006"/>
      <c r="V145" s="1007"/>
      <c r="W145" s="181" t="s">
        <v>28</v>
      </c>
      <c r="X145" s="434" t="s">
        <v>28</v>
      </c>
      <c r="Y145" s="434" t="s">
        <v>28</v>
      </c>
      <c r="Z145" s="251" t="s">
        <v>28</v>
      </c>
      <c r="AA145" s="1005"/>
      <c r="AB145" s="1006"/>
      <c r="AC145" s="1006"/>
      <c r="AD145" s="181" t="s">
        <v>28</v>
      </c>
      <c r="AE145" s="183" t="s">
        <v>28</v>
      </c>
      <c r="AF145" s="183" t="s">
        <v>28</v>
      </c>
      <c r="AG145" s="183" t="s">
        <v>28</v>
      </c>
      <c r="AH145" s="251" t="s">
        <v>28</v>
      </c>
      <c r="AI145" s="484"/>
      <c r="AJ145" s="251" t="s">
        <v>28</v>
      </c>
      <c r="AK145" s="486"/>
      <c r="AL145" s="181" t="s">
        <v>28</v>
      </c>
      <c r="AM145" s="251" t="s">
        <v>28</v>
      </c>
      <c r="AN145" s="181" t="s">
        <v>28</v>
      </c>
      <c r="AO145" s="183" t="s">
        <v>28</v>
      </c>
      <c r="AP145" s="183" t="s">
        <v>28</v>
      </c>
      <c r="AQ145" s="183" t="s">
        <v>28</v>
      </c>
      <c r="AR145" s="535" t="str">
        <f t="shared" si="39"/>
        <v>□</v>
      </c>
      <c r="AS145" s="181" t="s">
        <v>28</v>
      </c>
      <c r="AT145" s="183" t="s">
        <v>28</v>
      </c>
      <c r="AU145" s="446" t="s">
        <v>28</v>
      </c>
      <c r="AV145" s="452" t="s">
        <v>28</v>
      </c>
      <c r="AW145" s="251" t="s">
        <v>28</v>
      </c>
      <c r="AX145" s="251" t="s">
        <v>28</v>
      </c>
      <c r="AY145" s="446" t="s">
        <v>28</v>
      </c>
      <c r="AZ145" s="437"/>
      <c r="BA145" s="976" t="str">
        <f>IF($F$11="","",IF($AZ145="","",HLOOKUP($F$11,別紙mast!$D$4:$K$7,3,FALSE)))</f>
        <v/>
      </c>
      <c r="BB145" s="977"/>
      <c r="BC145" s="537" t="str">
        <f t="shared" si="35"/>
        <v/>
      </c>
      <c r="BD145" s="538" t="str">
        <f>IF($F$11="","",IF($AZ145="","",HLOOKUP($F$11,別紙mast!$D$9:$K$11,3,FALSE)))</f>
        <v/>
      </c>
      <c r="BE145" s="537" t="str">
        <f t="shared" si="36"/>
        <v/>
      </c>
      <c r="BF145" s="413"/>
      <c r="BG145" s="978" t="str">
        <f>IF($F$11="","",IF($BF145="","",HLOOKUP($F$11,別紙mast!$D$4:$K$7,4,FALSE)))</f>
        <v/>
      </c>
      <c r="BH145" s="979"/>
      <c r="BI145" s="454" t="str">
        <f t="shared" si="20"/>
        <v/>
      </c>
      <c r="BJ145" s="621"/>
      <c r="BK145" s="463"/>
      <c r="BL145" s="463"/>
      <c r="BM145" s="601"/>
      <c r="BN145" s="462"/>
      <c r="BO145" s="463"/>
      <c r="BP145" s="463"/>
      <c r="BQ145" s="611"/>
      <c r="BR145" s="606"/>
      <c r="BS145" s="464"/>
      <c r="BT145" s="614"/>
      <c r="BU145" s="461"/>
      <c r="BV145" s="568"/>
      <c r="BW145" s="404"/>
      <c r="BX145" s="402"/>
      <c r="BY145" s="570" t="str">
        <f t="shared" si="21"/>
        <v/>
      </c>
      <c r="BZ145" s="565" t="str">
        <f t="shared" si="22"/>
        <v/>
      </c>
      <c r="CA145" s="565" t="str">
        <f t="shared" si="23"/>
        <v/>
      </c>
      <c r="CB145" s="565" t="str">
        <f t="shared" si="24"/>
        <v/>
      </c>
      <c r="CC145" s="577" t="str">
        <f t="shared" si="25"/>
        <v/>
      </c>
      <c r="CD145" s="577" t="str">
        <f t="shared" si="26"/>
        <v/>
      </c>
      <c r="CE145" s="577" t="str">
        <f t="shared" si="27"/>
        <v/>
      </c>
      <c r="CF145" s="577" t="str">
        <f t="shared" si="28"/>
        <v/>
      </c>
      <c r="CG145" s="591" t="str">
        <f t="shared" si="29"/>
        <v/>
      </c>
      <c r="CH145" s="591" t="str">
        <f t="shared" si="30"/>
        <v/>
      </c>
      <c r="CI145" s="591" t="str">
        <f t="shared" si="31"/>
        <v/>
      </c>
      <c r="CJ145" s="565" t="str">
        <f t="shared" si="32"/>
        <v/>
      </c>
      <c r="CK145" s="565" t="str">
        <f t="shared" si="33"/>
        <v/>
      </c>
      <c r="CL145" s="577" t="str">
        <f t="shared" si="37"/>
        <v/>
      </c>
      <c r="CM145" s="577" t="str">
        <f t="shared" si="34"/>
        <v/>
      </c>
      <c r="CN145" s="592" t="str">
        <f t="shared" si="38"/>
        <v/>
      </c>
      <c r="CO145" s="402"/>
      <c r="CP145" s="402"/>
      <c r="CQ145" s="402"/>
      <c r="CR145" s="402"/>
      <c r="CS145" s="402"/>
      <c r="CT145" s="402"/>
      <c r="CU145" s="412"/>
      <c r="CV145" s="402"/>
      <c r="CW145" s="402"/>
      <c r="CX145" s="402"/>
      <c r="CY145" s="402"/>
      <c r="CZ145" s="402"/>
      <c r="DA145" s="402"/>
      <c r="DB145" s="412"/>
    </row>
    <row r="146" spans="2:106" ht="15.95" customHeight="1" x14ac:dyDescent="0.15">
      <c r="B146" s="468">
        <v>116</v>
      </c>
      <c r="C146" s="994"/>
      <c r="D146" s="995"/>
      <c r="E146" s="995"/>
      <c r="F146" s="996"/>
      <c r="G146" s="997"/>
      <c r="H146" s="997"/>
      <c r="I146" s="998"/>
      <c r="J146" s="999"/>
      <c r="K146" s="1004"/>
      <c r="L146" s="1004"/>
      <c r="M146" s="1004"/>
      <c r="N146" s="1004"/>
      <c r="O146" s="1004"/>
      <c r="P146" s="181" t="s">
        <v>28</v>
      </c>
      <c r="Q146" s="434" t="s">
        <v>28</v>
      </c>
      <c r="R146" s="434" t="s">
        <v>28</v>
      </c>
      <c r="S146" s="251" t="s">
        <v>28</v>
      </c>
      <c r="T146" s="1005"/>
      <c r="U146" s="1006"/>
      <c r="V146" s="1007"/>
      <c r="W146" s="181" t="s">
        <v>28</v>
      </c>
      <c r="X146" s="434" t="s">
        <v>28</v>
      </c>
      <c r="Y146" s="434" t="s">
        <v>28</v>
      </c>
      <c r="Z146" s="251" t="s">
        <v>28</v>
      </c>
      <c r="AA146" s="1005"/>
      <c r="AB146" s="1006"/>
      <c r="AC146" s="1006"/>
      <c r="AD146" s="181" t="s">
        <v>28</v>
      </c>
      <c r="AE146" s="183" t="s">
        <v>28</v>
      </c>
      <c r="AF146" s="183" t="s">
        <v>28</v>
      </c>
      <c r="AG146" s="183" t="s">
        <v>28</v>
      </c>
      <c r="AH146" s="251" t="s">
        <v>28</v>
      </c>
      <c r="AI146" s="484"/>
      <c r="AJ146" s="251" t="s">
        <v>28</v>
      </c>
      <c r="AK146" s="486"/>
      <c r="AL146" s="181" t="s">
        <v>28</v>
      </c>
      <c r="AM146" s="251" t="s">
        <v>28</v>
      </c>
      <c r="AN146" s="181" t="s">
        <v>28</v>
      </c>
      <c r="AO146" s="183" t="s">
        <v>28</v>
      </c>
      <c r="AP146" s="183" t="s">
        <v>28</v>
      </c>
      <c r="AQ146" s="183" t="s">
        <v>28</v>
      </c>
      <c r="AR146" s="535" t="str">
        <f t="shared" si="39"/>
        <v>□</v>
      </c>
      <c r="AS146" s="181" t="s">
        <v>28</v>
      </c>
      <c r="AT146" s="183" t="s">
        <v>28</v>
      </c>
      <c r="AU146" s="446" t="s">
        <v>28</v>
      </c>
      <c r="AV146" s="452" t="s">
        <v>28</v>
      </c>
      <c r="AW146" s="251" t="s">
        <v>28</v>
      </c>
      <c r="AX146" s="251" t="s">
        <v>28</v>
      </c>
      <c r="AY146" s="446" t="s">
        <v>28</v>
      </c>
      <c r="AZ146" s="437"/>
      <c r="BA146" s="976" t="str">
        <f>IF($F$11="","",IF($AZ146="","",HLOOKUP($F$11,別紙mast!$D$4:$K$7,3,FALSE)))</f>
        <v/>
      </c>
      <c r="BB146" s="977"/>
      <c r="BC146" s="537" t="str">
        <f t="shared" si="35"/>
        <v/>
      </c>
      <c r="BD146" s="538" t="str">
        <f>IF($F$11="","",IF($AZ146="","",HLOOKUP($F$11,別紙mast!$D$9:$K$11,3,FALSE)))</f>
        <v/>
      </c>
      <c r="BE146" s="537" t="str">
        <f t="shared" si="36"/>
        <v/>
      </c>
      <c r="BF146" s="413"/>
      <c r="BG146" s="978" t="str">
        <f>IF($F$11="","",IF($BF146="","",HLOOKUP($F$11,別紙mast!$D$4:$K$7,4,FALSE)))</f>
        <v/>
      </c>
      <c r="BH146" s="979"/>
      <c r="BI146" s="454" t="str">
        <f t="shared" si="20"/>
        <v/>
      </c>
      <c r="BJ146" s="621"/>
      <c r="BK146" s="463"/>
      <c r="BL146" s="463"/>
      <c r="BM146" s="601"/>
      <c r="BN146" s="462"/>
      <c r="BO146" s="463"/>
      <c r="BP146" s="463"/>
      <c r="BQ146" s="611"/>
      <c r="BR146" s="606"/>
      <c r="BS146" s="464"/>
      <c r="BT146" s="614"/>
      <c r="BU146" s="461"/>
      <c r="BV146" s="568"/>
      <c r="BW146" s="404"/>
      <c r="BX146" s="402"/>
      <c r="BY146" s="570" t="str">
        <f t="shared" si="21"/>
        <v/>
      </c>
      <c r="BZ146" s="565" t="str">
        <f t="shared" si="22"/>
        <v/>
      </c>
      <c r="CA146" s="565" t="str">
        <f t="shared" si="23"/>
        <v/>
      </c>
      <c r="CB146" s="565" t="str">
        <f t="shared" si="24"/>
        <v/>
      </c>
      <c r="CC146" s="577" t="str">
        <f t="shared" si="25"/>
        <v/>
      </c>
      <c r="CD146" s="577" t="str">
        <f t="shared" si="26"/>
        <v/>
      </c>
      <c r="CE146" s="577" t="str">
        <f t="shared" si="27"/>
        <v/>
      </c>
      <c r="CF146" s="577" t="str">
        <f t="shared" si="28"/>
        <v/>
      </c>
      <c r="CG146" s="591" t="str">
        <f t="shared" si="29"/>
        <v/>
      </c>
      <c r="CH146" s="591" t="str">
        <f t="shared" si="30"/>
        <v/>
      </c>
      <c r="CI146" s="591" t="str">
        <f t="shared" si="31"/>
        <v/>
      </c>
      <c r="CJ146" s="565" t="str">
        <f t="shared" si="32"/>
        <v/>
      </c>
      <c r="CK146" s="565" t="str">
        <f t="shared" si="33"/>
        <v/>
      </c>
      <c r="CL146" s="577" t="str">
        <f t="shared" si="37"/>
        <v/>
      </c>
      <c r="CM146" s="577" t="str">
        <f t="shared" si="34"/>
        <v/>
      </c>
      <c r="CN146" s="592" t="str">
        <f t="shared" si="38"/>
        <v/>
      </c>
      <c r="CO146" s="402"/>
      <c r="CP146" s="402"/>
      <c r="CQ146" s="402"/>
      <c r="CR146" s="402"/>
      <c r="CS146" s="402"/>
      <c r="CT146" s="402"/>
      <c r="CU146" s="412"/>
      <c r="CV146" s="402"/>
      <c r="CW146" s="402"/>
      <c r="CX146" s="402"/>
      <c r="CY146" s="402"/>
      <c r="CZ146" s="402"/>
      <c r="DA146" s="402"/>
      <c r="DB146" s="412"/>
    </row>
    <row r="147" spans="2:106" ht="15.95" customHeight="1" x14ac:dyDescent="0.15">
      <c r="B147" s="468">
        <v>117</v>
      </c>
      <c r="C147" s="994"/>
      <c r="D147" s="995"/>
      <c r="E147" s="995"/>
      <c r="F147" s="996"/>
      <c r="G147" s="997"/>
      <c r="H147" s="997"/>
      <c r="I147" s="998"/>
      <c r="J147" s="999"/>
      <c r="K147" s="1004"/>
      <c r="L147" s="1004"/>
      <c r="M147" s="1004"/>
      <c r="N147" s="1004"/>
      <c r="O147" s="1004"/>
      <c r="P147" s="181" t="s">
        <v>28</v>
      </c>
      <c r="Q147" s="434" t="s">
        <v>28</v>
      </c>
      <c r="R147" s="434" t="s">
        <v>28</v>
      </c>
      <c r="S147" s="251" t="s">
        <v>28</v>
      </c>
      <c r="T147" s="1005"/>
      <c r="U147" s="1006"/>
      <c r="V147" s="1007"/>
      <c r="W147" s="181" t="s">
        <v>28</v>
      </c>
      <c r="X147" s="434" t="s">
        <v>28</v>
      </c>
      <c r="Y147" s="434" t="s">
        <v>28</v>
      </c>
      <c r="Z147" s="251" t="s">
        <v>28</v>
      </c>
      <c r="AA147" s="1005"/>
      <c r="AB147" s="1006"/>
      <c r="AC147" s="1006"/>
      <c r="AD147" s="181" t="s">
        <v>28</v>
      </c>
      <c r="AE147" s="183" t="s">
        <v>28</v>
      </c>
      <c r="AF147" s="183" t="s">
        <v>28</v>
      </c>
      <c r="AG147" s="183" t="s">
        <v>28</v>
      </c>
      <c r="AH147" s="251" t="s">
        <v>28</v>
      </c>
      <c r="AI147" s="484"/>
      <c r="AJ147" s="251" t="s">
        <v>28</v>
      </c>
      <c r="AK147" s="486"/>
      <c r="AL147" s="181" t="s">
        <v>28</v>
      </c>
      <c r="AM147" s="251" t="s">
        <v>28</v>
      </c>
      <c r="AN147" s="181" t="s">
        <v>28</v>
      </c>
      <c r="AO147" s="183" t="s">
        <v>28</v>
      </c>
      <c r="AP147" s="183" t="s">
        <v>28</v>
      </c>
      <c r="AQ147" s="183" t="s">
        <v>28</v>
      </c>
      <c r="AR147" s="535" t="str">
        <f t="shared" si="39"/>
        <v>□</v>
      </c>
      <c r="AS147" s="181" t="s">
        <v>28</v>
      </c>
      <c r="AT147" s="183" t="s">
        <v>28</v>
      </c>
      <c r="AU147" s="446" t="s">
        <v>28</v>
      </c>
      <c r="AV147" s="452" t="s">
        <v>28</v>
      </c>
      <c r="AW147" s="251" t="s">
        <v>28</v>
      </c>
      <c r="AX147" s="251" t="s">
        <v>28</v>
      </c>
      <c r="AY147" s="446" t="s">
        <v>28</v>
      </c>
      <c r="AZ147" s="437"/>
      <c r="BA147" s="976" t="str">
        <f>IF($F$11="","",IF($AZ147="","",HLOOKUP($F$11,別紙mast!$D$4:$K$7,3,FALSE)))</f>
        <v/>
      </c>
      <c r="BB147" s="977"/>
      <c r="BC147" s="537" t="str">
        <f t="shared" si="35"/>
        <v/>
      </c>
      <c r="BD147" s="538" t="str">
        <f>IF($F$11="","",IF($AZ147="","",HLOOKUP($F$11,別紙mast!$D$9:$K$11,3,FALSE)))</f>
        <v/>
      </c>
      <c r="BE147" s="537" t="str">
        <f t="shared" si="36"/>
        <v/>
      </c>
      <c r="BF147" s="413"/>
      <c r="BG147" s="978" t="str">
        <f>IF($F$11="","",IF($BF147="","",HLOOKUP($F$11,別紙mast!$D$4:$K$7,4,FALSE)))</f>
        <v/>
      </c>
      <c r="BH147" s="979"/>
      <c r="BI147" s="454" t="str">
        <f t="shared" si="20"/>
        <v/>
      </c>
      <c r="BJ147" s="621"/>
      <c r="BK147" s="463"/>
      <c r="BL147" s="463"/>
      <c r="BM147" s="601"/>
      <c r="BN147" s="462"/>
      <c r="BO147" s="463"/>
      <c r="BP147" s="463"/>
      <c r="BQ147" s="611"/>
      <c r="BR147" s="606"/>
      <c r="BS147" s="464"/>
      <c r="BT147" s="614"/>
      <c r="BU147" s="461"/>
      <c r="BV147" s="568"/>
      <c r="BW147" s="404"/>
      <c r="BX147" s="402"/>
      <c r="BY147" s="570" t="str">
        <f t="shared" si="21"/>
        <v/>
      </c>
      <c r="BZ147" s="565" t="str">
        <f t="shared" si="22"/>
        <v/>
      </c>
      <c r="CA147" s="565" t="str">
        <f t="shared" si="23"/>
        <v/>
      </c>
      <c r="CB147" s="565" t="str">
        <f t="shared" si="24"/>
        <v/>
      </c>
      <c r="CC147" s="577" t="str">
        <f t="shared" si="25"/>
        <v/>
      </c>
      <c r="CD147" s="577" t="str">
        <f t="shared" si="26"/>
        <v/>
      </c>
      <c r="CE147" s="577" t="str">
        <f t="shared" si="27"/>
        <v/>
      </c>
      <c r="CF147" s="577" t="str">
        <f t="shared" si="28"/>
        <v/>
      </c>
      <c r="CG147" s="591" t="str">
        <f t="shared" si="29"/>
        <v/>
      </c>
      <c r="CH147" s="591" t="str">
        <f t="shared" si="30"/>
        <v/>
      </c>
      <c r="CI147" s="591" t="str">
        <f t="shared" si="31"/>
        <v/>
      </c>
      <c r="CJ147" s="565" t="str">
        <f t="shared" si="32"/>
        <v/>
      </c>
      <c r="CK147" s="565" t="str">
        <f t="shared" si="33"/>
        <v/>
      </c>
      <c r="CL147" s="577" t="str">
        <f t="shared" si="37"/>
        <v/>
      </c>
      <c r="CM147" s="577" t="str">
        <f t="shared" si="34"/>
        <v/>
      </c>
      <c r="CN147" s="592" t="str">
        <f t="shared" si="38"/>
        <v/>
      </c>
      <c r="CO147" s="402"/>
      <c r="CP147" s="402"/>
      <c r="CQ147" s="402"/>
      <c r="CR147" s="402"/>
      <c r="CS147" s="402"/>
      <c r="CT147" s="402"/>
      <c r="CU147" s="412"/>
      <c r="CV147" s="402"/>
      <c r="CW147" s="402"/>
      <c r="CX147" s="402"/>
      <c r="CY147" s="402"/>
      <c r="CZ147" s="402"/>
      <c r="DA147" s="402"/>
      <c r="DB147" s="412"/>
    </row>
    <row r="148" spans="2:106" ht="15.95" customHeight="1" x14ac:dyDescent="0.15">
      <c r="B148" s="468">
        <v>118</v>
      </c>
      <c r="C148" s="994"/>
      <c r="D148" s="995"/>
      <c r="E148" s="995"/>
      <c r="F148" s="996"/>
      <c r="G148" s="997"/>
      <c r="H148" s="997"/>
      <c r="I148" s="998"/>
      <c r="J148" s="999"/>
      <c r="K148" s="1004"/>
      <c r="L148" s="1004"/>
      <c r="M148" s="1004"/>
      <c r="N148" s="1004"/>
      <c r="O148" s="1004"/>
      <c r="P148" s="181" t="s">
        <v>28</v>
      </c>
      <c r="Q148" s="434" t="s">
        <v>28</v>
      </c>
      <c r="R148" s="434" t="s">
        <v>28</v>
      </c>
      <c r="S148" s="251" t="s">
        <v>28</v>
      </c>
      <c r="T148" s="1005"/>
      <c r="U148" s="1006"/>
      <c r="V148" s="1007"/>
      <c r="W148" s="181" t="s">
        <v>28</v>
      </c>
      <c r="X148" s="434" t="s">
        <v>28</v>
      </c>
      <c r="Y148" s="434" t="s">
        <v>28</v>
      </c>
      <c r="Z148" s="251" t="s">
        <v>28</v>
      </c>
      <c r="AA148" s="1005"/>
      <c r="AB148" s="1006"/>
      <c r="AC148" s="1006"/>
      <c r="AD148" s="181" t="s">
        <v>28</v>
      </c>
      <c r="AE148" s="183" t="s">
        <v>28</v>
      </c>
      <c r="AF148" s="183" t="s">
        <v>28</v>
      </c>
      <c r="AG148" s="183" t="s">
        <v>28</v>
      </c>
      <c r="AH148" s="251" t="s">
        <v>28</v>
      </c>
      <c r="AI148" s="484"/>
      <c r="AJ148" s="251" t="s">
        <v>28</v>
      </c>
      <c r="AK148" s="486"/>
      <c r="AL148" s="181" t="s">
        <v>28</v>
      </c>
      <c r="AM148" s="251" t="s">
        <v>28</v>
      </c>
      <c r="AN148" s="181" t="s">
        <v>28</v>
      </c>
      <c r="AO148" s="183" t="s">
        <v>28</v>
      </c>
      <c r="AP148" s="183" t="s">
        <v>28</v>
      </c>
      <c r="AQ148" s="183" t="s">
        <v>28</v>
      </c>
      <c r="AR148" s="535" t="str">
        <f t="shared" si="39"/>
        <v>□</v>
      </c>
      <c r="AS148" s="181" t="s">
        <v>28</v>
      </c>
      <c r="AT148" s="183" t="s">
        <v>28</v>
      </c>
      <c r="AU148" s="446" t="s">
        <v>28</v>
      </c>
      <c r="AV148" s="452" t="s">
        <v>28</v>
      </c>
      <c r="AW148" s="251" t="s">
        <v>28</v>
      </c>
      <c r="AX148" s="251" t="s">
        <v>28</v>
      </c>
      <c r="AY148" s="446" t="s">
        <v>28</v>
      </c>
      <c r="AZ148" s="437"/>
      <c r="BA148" s="976" t="str">
        <f>IF($F$11="","",IF($AZ148="","",HLOOKUP($F$11,別紙mast!$D$4:$K$7,3,FALSE)))</f>
        <v/>
      </c>
      <c r="BB148" s="977"/>
      <c r="BC148" s="537" t="str">
        <f t="shared" si="35"/>
        <v/>
      </c>
      <c r="BD148" s="538" t="str">
        <f>IF($F$11="","",IF($AZ148="","",HLOOKUP($F$11,別紙mast!$D$9:$K$11,3,FALSE)))</f>
        <v/>
      </c>
      <c r="BE148" s="537" t="str">
        <f t="shared" si="36"/>
        <v/>
      </c>
      <c r="BF148" s="413"/>
      <c r="BG148" s="978" t="str">
        <f>IF($F$11="","",IF($BF148="","",HLOOKUP($F$11,別紙mast!$D$4:$K$7,4,FALSE)))</f>
        <v/>
      </c>
      <c r="BH148" s="979"/>
      <c r="BI148" s="454" t="str">
        <f t="shared" si="20"/>
        <v/>
      </c>
      <c r="BJ148" s="621"/>
      <c r="BK148" s="463"/>
      <c r="BL148" s="463"/>
      <c r="BM148" s="601"/>
      <c r="BN148" s="462"/>
      <c r="BO148" s="463"/>
      <c r="BP148" s="463"/>
      <c r="BQ148" s="611"/>
      <c r="BR148" s="606"/>
      <c r="BS148" s="464"/>
      <c r="BT148" s="614"/>
      <c r="BU148" s="461"/>
      <c r="BV148" s="568"/>
      <c r="BW148" s="404"/>
      <c r="BX148" s="402"/>
      <c r="BY148" s="570" t="str">
        <f t="shared" si="21"/>
        <v/>
      </c>
      <c r="BZ148" s="565" t="str">
        <f t="shared" si="22"/>
        <v/>
      </c>
      <c r="CA148" s="565" t="str">
        <f t="shared" si="23"/>
        <v/>
      </c>
      <c r="CB148" s="565" t="str">
        <f t="shared" si="24"/>
        <v/>
      </c>
      <c r="CC148" s="577" t="str">
        <f t="shared" si="25"/>
        <v/>
      </c>
      <c r="CD148" s="577" t="str">
        <f t="shared" si="26"/>
        <v/>
      </c>
      <c r="CE148" s="577" t="str">
        <f t="shared" si="27"/>
        <v/>
      </c>
      <c r="CF148" s="577" t="str">
        <f t="shared" si="28"/>
        <v/>
      </c>
      <c r="CG148" s="591" t="str">
        <f t="shared" si="29"/>
        <v/>
      </c>
      <c r="CH148" s="591" t="str">
        <f t="shared" si="30"/>
        <v/>
      </c>
      <c r="CI148" s="591" t="str">
        <f t="shared" si="31"/>
        <v/>
      </c>
      <c r="CJ148" s="565" t="str">
        <f t="shared" si="32"/>
        <v/>
      </c>
      <c r="CK148" s="565" t="str">
        <f t="shared" si="33"/>
        <v/>
      </c>
      <c r="CL148" s="577" t="str">
        <f t="shared" si="37"/>
        <v/>
      </c>
      <c r="CM148" s="577" t="str">
        <f t="shared" si="34"/>
        <v/>
      </c>
      <c r="CN148" s="592" t="str">
        <f t="shared" si="38"/>
        <v/>
      </c>
      <c r="CO148" s="402"/>
      <c r="CP148" s="402"/>
      <c r="CQ148" s="402"/>
      <c r="CR148" s="402"/>
      <c r="CS148" s="402"/>
      <c r="CT148" s="402"/>
      <c r="CU148" s="412"/>
      <c r="CV148" s="402"/>
      <c r="CW148" s="402"/>
      <c r="CX148" s="402"/>
      <c r="CY148" s="402"/>
      <c r="CZ148" s="402"/>
      <c r="DA148" s="402"/>
      <c r="DB148" s="412"/>
    </row>
    <row r="149" spans="2:106" ht="15.95" customHeight="1" x14ac:dyDescent="0.15">
      <c r="B149" s="468">
        <v>119</v>
      </c>
      <c r="C149" s="994"/>
      <c r="D149" s="995"/>
      <c r="E149" s="995"/>
      <c r="F149" s="996"/>
      <c r="G149" s="997"/>
      <c r="H149" s="997"/>
      <c r="I149" s="998"/>
      <c r="J149" s="999"/>
      <c r="K149" s="1004"/>
      <c r="L149" s="1004"/>
      <c r="M149" s="1004"/>
      <c r="N149" s="1004"/>
      <c r="O149" s="1004"/>
      <c r="P149" s="181" t="s">
        <v>28</v>
      </c>
      <c r="Q149" s="434" t="s">
        <v>28</v>
      </c>
      <c r="R149" s="434" t="s">
        <v>28</v>
      </c>
      <c r="S149" s="251" t="s">
        <v>28</v>
      </c>
      <c r="T149" s="1005"/>
      <c r="U149" s="1006"/>
      <c r="V149" s="1007"/>
      <c r="W149" s="181" t="s">
        <v>28</v>
      </c>
      <c r="X149" s="434" t="s">
        <v>28</v>
      </c>
      <c r="Y149" s="434" t="s">
        <v>28</v>
      </c>
      <c r="Z149" s="251" t="s">
        <v>28</v>
      </c>
      <c r="AA149" s="1005"/>
      <c r="AB149" s="1006"/>
      <c r="AC149" s="1006"/>
      <c r="AD149" s="181" t="s">
        <v>28</v>
      </c>
      <c r="AE149" s="183" t="s">
        <v>28</v>
      </c>
      <c r="AF149" s="183" t="s">
        <v>28</v>
      </c>
      <c r="AG149" s="183" t="s">
        <v>28</v>
      </c>
      <c r="AH149" s="251" t="s">
        <v>28</v>
      </c>
      <c r="AI149" s="484"/>
      <c r="AJ149" s="251" t="s">
        <v>28</v>
      </c>
      <c r="AK149" s="486"/>
      <c r="AL149" s="181" t="s">
        <v>28</v>
      </c>
      <c r="AM149" s="251" t="s">
        <v>28</v>
      </c>
      <c r="AN149" s="181" t="s">
        <v>28</v>
      </c>
      <c r="AO149" s="183" t="s">
        <v>28</v>
      </c>
      <c r="AP149" s="183" t="s">
        <v>28</v>
      </c>
      <c r="AQ149" s="183" t="s">
        <v>28</v>
      </c>
      <c r="AR149" s="535" t="str">
        <f t="shared" si="39"/>
        <v>□</v>
      </c>
      <c r="AS149" s="181" t="s">
        <v>28</v>
      </c>
      <c r="AT149" s="183" t="s">
        <v>28</v>
      </c>
      <c r="AU149" s="446" t="s">
        <v>28</v>
      </c>
      <c r="AV149" s="452" t="s">
        <v>28</v>
      </c>
      <c r="AW149" s="251" t="s">
        <v>28</v>
      </c>
      <c r="AX149" s="251" t="s">
        <v>28</v>
      </c>
      <c r="AY149" s="446" t="s">
        <v>28</v>
      </c>
      <c r="AZ149" s="437"/>
      <c r="BA149" s="976" t="str">
        <f>IF($F$11="","",IF($AZ149="","",HLOOKUP($F$11,別紙mast!$D$4:$K$7,3,FALSE)))</f>
        <v/>
      </c>
      <c r="BB149" s="977"/>
      <c r="BC149" s="537" t="str">
        <f t="shared" si="35"/>
        <v/>
      </c>
      <c r="BD149" s="538" t="str">
        <f>IF($F$11="","",IF($AZ149="","",HLOOKUP($F$11,別紙mast!$D$9:$K$11,3,FALSE)))</f>
        <v/>
      </c>
      <c r="BE149" s="537" t="str">
        <f t="shared" si="36"/>
        <v/>
      </c>
      <c r="BF149" s="413"/>
      <c r="BG149" s="978" t="str">
        <f>IF($F$11="","",IF($BF149="","",HLOOKUP($F$11,別紙mast!$D$4:$K$7,4,FALSE)))</f>
        <v/>
      </c>
      <c r="BH149" s="979"/>
      <c r="BI149" s="454" t="str">
        <f t="shared" si="20"/>
        <v/>
      </c>
      <c r="BJ149" s="621"/>
      <c r="BK149" s="463"/>
      <c r="BL149" s="463"/>
      <c r="BM149" s="601"/>
      <c r="BN149" s="462"/>
      <c r="BO149" s="463"/>
      <c r="BP149" s="463"/>
      <c r="BQ149" s="611"/>
      <c r="BR149" s="606"/>
      <c r="BS149" s="464"/>
      <c r="BT149" s="614"/>
      <c r="BU149" s="461"/>
      <c r="BV149" s="568"/>
      <c r="BW149" s="404"/>
      <c r="BX149" s="402"/>
      <c r="BY149" s="570" t="str">
        <f t="shared" si="21"/>
        <v/>
      </c>
      <c r="BZ149" s="565" t="str">
        <f t="shared" si="22"/>
        <v/>
      </c>
      <c r="CA149" s="565" t="str">
        <f t="shared" si="23"/>
        <v/>
      </c>
      <c r="CB149" s="565" t="str">
        <f t="shared" si="24"/>
        <v/>
      </c>
      <c r="CC149" s="577" t="str">
        <f t="shared" si="25"/>
        <v/>
      </c>
      <c r="CD149" s="577" t="str">
        <f t="shared" si="26"/>
        <v/>
      </c>
      <c r="CE149" s="577" t="str">
        <f t="shared" si="27"/>
        <v/>
      </c>
      <c r="CF149" s="577" t="str">
        <f t="shared" si="28"/>
        <v/>
      </c>
      <c r="CG149" s="591" t="str">
        <f t="shared" si="29"/>
        <v/>
      </c>
      <c r="CH149" s="591" t="str">
        <f t="shared" si="30"/>
        <v/>
      </c>
      <c r="CI149" s="591" t="str">
        <f t="shared" si="31"/>
        <v/>
      </c>
      <c r="CJ149" s="565" t="str">
        <f t="shared" si="32"/>
        <v/>
      </c>
      <c r="CK149" s="565" t="str">
        <f t="shared" si="33"/>
        <v/>
      </c>
      <c r="CL149" s="577" t="str">
        <f t="shared" si="37"/>
        <v/>
      </c>
      <c r="CM149" s="577" t="str">
        <f t="shared" si="34"/>
        <v/>
      </c>
      <c r="CN149" s="592" t="str">
        <f t="shared" si="38"/>
        <v/>
      </c>
      <c r="CO149" s="402"/>
      <c r="CP149" s="402"/>
      <c r="CQ149" s="402"/>
      <c r="CR149" s="402"/>
      <c r="CS149" s="402"/>
      <c r="CT149" s="402"/>
      <c r="CU149" s="412"/>
      <c r="CV149" s="402"/>
      <c r="CW149" s="402"/>
      <c r="CX149" s="402"/>
      <c r="CY149" s="402"/>
      <c r="CZ149" s="402"/>
      <c r="DA149" s="402"/>
      <c r="DB149" s="412"/>
    </row>
    <row r="150" spans="2:106" ht="15.95" customHeight="1" x14ac:dyDescent="0.15">
      <c r="B150" s="468">
        <v>120</v>
      </c>
      <c r="C150" s="994"/>
      <c r="D150" s="995"/>
      <c r="E150" s="995"/>
      <c r="F150" s="996"/>
      <c r="G150" s="997"/>
      <c r="H150" s="997"/>
      <c r="I150" s="998"/>
      <c r="J150" s="999"/>
      <c r="K150" s="1011"/>
      <c r="L150" s="1011"/>
      <c r="M150" s="1011"/>
      <c r="N150" s="1011"/>
      <c r="O150" s="1011"/>
      <c r="P150" s="186" t="s">
        <v>28</v>
      </c>
      <c r="Q150" s="434" t="s">
        <v>28</v>
      </c>
      <c r="R150" s="434" t="s">
        <v>28</v>
      </c>
      <c r="S150" s="251" t="s">
        <v>28</v>
      </c>
      <c r="T150" s="1012"/>
      <c r="U150" s="1013"/>
      <c r="V150" s="1014"/>
      <c r="W150" s="186" t="s">
        <v>28</v>
      </c>
      <c r="X150" s="434" t="s">
        <v>28</v>
      </c>
      <c r="Y150" s="434" t="s">
        <v>28</v>
      </c>
      <c r="Z150" s="251" t="s">
        <v>28</v>
      </c>
      <c r="AA150" s="1012"/>
      <c r="AB150" s="1013"/>
      <c r="AC150" s="1013"/>
      <c r="AD150" s="186" t="s">
        <v>28</v>
      </c>
      <c r="AE150" s="188" t="s">
        <v>28</v>
      </c>
      <c r="AF150" s="188" t="s">
        <v>28</v>
      </c>
      <c r="AG150" s="188" t="s">
        <v>28</v>
      </c>
      <c r="AH150" s="411" t="s">
        <v>28</v>
      </c>
      <c r="AI150" s="484"/>
      <c r="AJ150" s="411" t="s">
        <v>28</v>
      </c>
      <c r="AK150" s="486"/>
      <c r="AL150" s="186" t="s">
        <v>28</v>
      </c>
      <c r="AM150" s="411" t="s">
        <v>28</v>
      </c>
      <c r="AN150" s="186" t="s">
        <v>28</v>
      </c>
      <c r="AO150" s="188" t="s">
        <v>28</v>
      </c>
      <c r="AP150" s="188" t="s">
        <v>28</v>
      </c>
      <c r="AQ150" s="188" t="s">
        <v>28</v>
      </c>
      <c r="AR150" s="535" t="str">
        <f t="shared" si="39"/>
        <v>□</v>
      </c>
      <c r="AS150" s="187" t="s">
        <v>28</v>
      </c>
      <c r="AT150" s="188" t="s">
        <v>28</v>
      </c>
      <c r="AU150" s="447" t="s">
        <v>28</v>
      </c>
      <c r="AV150" s="426" t="s">
        <v>28</v>
      </c>
      <c r="AW150" s="251" t="s">
        <v>28</v>
      </c>
      <c r="AX150" s="411" t="s">
        <v>28</v>
      </c>
      <c r="AY150" s="447" t="s">
        <v>28</v>
      </c>
      <c r="AZ150" s="437"/>
      <c r="BA150" s="976" t="str">
        <f>IF($F$11="","",IF($AZ150="","",HLOOKUP($F$11,別紙mast!$D$4:$K$7,3,FALSE)))</f>
        <v/>
      </c>
      <c r="BB150" s="977"/>
      <c r="BC150" s="537" t="str">
        <f t="shared" si="35"/>
        <v/>
      </c>
      <c r="BD150" s="538" t="str">
        <f>IF($F$11="","",IF($AZ150="","",HLOOKUP($F$11,別紙mast!$D$9:$K$11,3,FALSE)))</f>
        <v/>
      </c>
      <c r="BE150" s="537" t="str">
        <f t="shared" si="36"/>
        <v/>
      </c>
      <c r="BF150" s="413"/>
      <c r="BG150" s="978" t="str">
        <f>IF($F$11="","",IF($BF150="","",HLOOKUP($F$11,別紙mast!$D$4:$K$7,4,FALSE)))</f>
        <v/>
      </c>
      <c r="BH150" s="979"/>
      <c r="BI150" s="454" t="str">
        <f t="shared" si="20"/>
        <v/>
      </c>
      <c r="BJ150" s="621"/>
      <c r="BK150" s="463"/>
      <c r="BL150" s="463"/>
      <c r="BM150" s="601"/>
      <c r="BN150" s="462"/>
      <c r="BO150" s="463"/>
      <c r="BP150" s="463"/>
      <c r="BQ150" s="611"/>
      <c r="BR150" s="606"/>
      <c r="BS150" s="464"/>
      <c r="BT150" s="614"/>
      <c r="BU150" s="461"/>
      <c r="BV150" s="568"/>
      <c r="BW150" s="404"/>
      <c r="BX150" s="402"/>
      <c r="BY150" s="570" t="str">
        <f t="shared" si="21"/>
        <v/>
      </c>
      <c r="BZ150" s="565" t="str">
        <f t="shared" si="22"/>
        <v/>
      </c>
      <c r="CA150" s="565" t="str">
        <f t="shared" si="23"/>
        <v/>
      </c>
      <c r="CB150" s="565" t="str">
        <f t="shared" si="24"/>
        <v/>
      </c>
      <c r="CC150" s="577" t="str">
        <f t="shared" si="25"/>
        <v/>
      </c>
      <c r="CD150" s="577" t="str">
        <f t="shared" si="26"/>
        <v/>
      </c>
      <c r="CE150" s="577" t="str">
        <f t="shared" si="27"/>
        <v/>
      </c>
      <c r="CF150" s="577" t="str">
        <f t="shared" si="28"/>
        <v/>
      </c>
      <c r="CG150" s="591" t="str">
        <f t="shared" si="29"/>
        <v/>
      </c>
      <c r="CH150" s="591" t="str">
        <f t="shared" si="30"/>
        <v/>
      </c>
      <c r="CI150" s="591" t="str">
        <f t="shared" si="31"/>
        <v/>
      </c>
      <c r="CJ150" s="565" t="str">
        <f t="shared" si="32"/>
        <v/>
      </c>
      <c r="CK150" s="565" t="str">
        <f t="shared" si="33"/>
        <v/>
      </c>
      <c r="CL150" s="577" t="str">
        <f t="shared" si="37"/>
        <v/>
      </c>
      <c r="CM150" s="577" t="str">
        <f t="shared" si="34"/>
        <v/>
      </c>
      <c r="CN150" s="592" t="str">
        <f t="shared" si="38"/>
        <v/>
      </c>
      <c r="CO150" s="402"/>
      <c r="CP150" s="402"/>
      <c r="CQ150" s="402"/>
      <c r="CR150" s="402"/>
      <c r="CS150" s="402"/>
      <c r="CT150" s="402"/>
      <c r="CU150" s="412"/>
      <c r="CV150" s="402"/>
      <c r="CW150" s="402"/>
      <c r="CX150" s="402"/>
      <c r="CY150" s="402"/>
      <c r="CZ150" s="402"/>
      <c r="DA150" s="402"/>
      <c r="DB150" s="412"/>
    </row>
    <row r="151" spans="2:106" ht="15.95" customHeight="1" x14ac:dyDescent="0.15">
      <c r="B151" s="468">
        <v>121</v>
      </c>
      <c r="C151" s="994"/>
      <c r="D151" s="995"/>
      <c r="E151" s="995"/>
      <c r="F151" s="996"/>
      <c r="G151" s="997"/>
      <c r="H151" s="997"/>
      <c r="I151" s="998"/>
      <c r="J151" s="999"/>
      <c r="K151" s="1004"/>
      <c r="L151" s="1004"/>
      <c r="M151" s="1004"/>
      <c r="N151" s="1004"/>
      <c r="O151" s="1004"/>
      <c r="P151" s="181" t="s">
        <v>28</v>
      </c>
      <c r="Q151" s="434" t="s">
        <v>28</v>
      </c>
      <c r="R151" s="434" t="s">
        <v>28</v>
      </c>
      <c r="S151" s="251" t="s">
        <v>28</v>
      </c>
      <c r="T151" s="1005"/>
      <c r="U151" s="1006"/>
      <c r="V151" s="1007"/>
      <c r="W151" s="181" t="s">
        <v>28</v>
      </c>
      <c r="X151" s="434" t="s">
        <v>28</v>
      </c>
      <c r="Y151" s="434" t="s">
        <v>28</v>
      </c>
      <c r="Z151" s="251" t="s">
        <v>28</v>
      </c>
      <c r="AA151" s="1005"/>
      <c r="AB151" s="1006"/>
      <c r="AC151" s="1006"/>
      <c r="AD151" s="181" t="s">
        <v>28</v>
      </c>
      <c r="AE151" s="183" t="s">
        <v>28</v>
      </c>
      <c r="AF151" s="183" t="s">
        <v>28</v>
      </c>
      <c r="AG151" s="183" t="s">
        <v>28</v>
      </c>
      <c r="AH151" s="251" t="s">
        <v>28</v>
      </c>
      <c r="AI151" s="484"/>
      <c r="AJ151" s="251" t="s">
        <v>28</v>
      </c>
      <c r="AK151" s="486"/>
      <c r="AL151" s="181" t="s">
        <v>28</v>
      </c>
      <c r="AM151" s="251" t="s">
        <v>28</v>
      </c>
      <c r="AN151" s="181" t="s">
        <v>28</v>
      </c>
      <c r="AO151" s="183" t="s">
        <v>28</v>
      </c>
      <c r="AP151" s="183" t="s">
        <v>28</v>
      </c>
      <c r="AQ151" s="183" t="s">
        <v>28</v>
      </c>
      <c r="AR151" s="535" t="str">
        <f t="shared" si="39"/>
        <v>□</v>
      </c>
      <c r="AS151" s="181" t="s">
        <v>28</v>
      </c>
      <c r="AT151" s="183" t="s">
        <v>28</v>
      </c>
      <c r="AU151" s="446" t="s">
        <v>28</v>
      </c>
      <c r="AV151" s="452" t="s">
        <v>28</v>
      </c>
      <c r="AW151" s="251" t="s">
        <v>28</v>
      </c>
      <c r="AX151" s="251" t="s">
        <v>28</v>
      </c>
      <c r="AY151" s="446" t="s">
        <v>28</v>
      </c>
      <c r="AZ151" s="437"/>
      <c r="BA151" s="976" t="str">
        <f>IF($F$11="","",IF($AZ151="","",HLOOKUP($F$11,別紙mast!$D$4:$K$7,3,FALSE)))</f>
        <v/>
      </c>
      <c r="BB151" s="977"/>
      <c r="BC151" s="537" t="str">
        <f t="shared" si="35"/>
        <v/>
      </c>
      <c r="BD151" s="538" t="str">
        <f>IF($F$11="","",IF($AZ151="","",HLOOKUP($F$11,別紙mast!$D$9:$K$11,3,FALSE)))</f>
        <v/>
      </c>
      <c r="BE151" s="537" t="str">
        <f t="shared" si="36"/>
        <v/>
      </c>
      <c r="BF151" s="413"/>
      <c r="BG151" s="978" t="str">
        <f>IF($F$11="","",IF($BF151="","",HLOOKUP($F$11,別紙mast!$D$4:$K$7,4,FALSE)))</f>
        <v/>
      </c>
      <c r="BH151" s="979"/>
      <c r="BI151" s="454" t="str">
        <f t="shared" si="20"/>
        <v/>
      </c>
      <c r="BJ151" s="621"/>
      <c r="BK151" s="463"/>
      <c r="BL151" s="463"/>
      <c r="BM151" s="601"/>
      <c r="BN151" s="462"/>
      <c r="BO151" s="463"/>
      <c r="BP151" s="463"/>
      <c r="BQ151" s="611"/>
      <c r="BR151" s="606"/>
      <c r="BS151" s="464"/>
      <c r="BT151" s="614"/>
      <c r="BU151" s="461"/>
      <c r="BV151" s="568"/>
      <c r="BW151" s="404"/>
      <c r="BX151" s="402"/>
      <c r="BY151" s="570" t="str">
        <f t="shared" si="21"/>
        <v/>
      </c>
      <c r="BZ151" s="565" t="str">
        <f t="shared" si="22"/>
        <v/>
      </c>
      <c r="CA151" s="565" t="str">
        <f t="shared" si="23"/>
        <v/>
      </c>
      <c r="CB151" s="565" t="str">
        <f t="shared" si="24"/>
        <v/>
      </c>
      <c r="CC151" s="577" t="str">
        <f t="shared" si="25"/>
        <v/>
      </c>
      <c r="CD151" s="577" t="str">
        <f t="shared" si="26"/>
        <v/>
      </c>
      <c r="CE151" s="577" t="str">
        <f t="shared" si="27"/>
        <v/>
      </c>
      <c r="CF151" s="577" t="str">
        <f t="shared" si="28"/>
        <v/>
      </c>
      <c r="CG151" s="591" t="str">
        <f t="shared" si="29"/>
        <v/>
      </c>
      <c r="CH151" s="591" t="str">
        <f t="shared" si="30"/>
        <v/>
      </c>
      <c r="CI151" s="591" t="str">
        <f t="shared" si="31"/>
        <v/>
      </c>
      <c r="CJ151" s="565" t="str">
        <f t="shared" si="32"/>
        <v/>
      </c>
      <c r="CK151" s="565" t="str">
        <f t="shared" si="33"/>
        <v/>
      </c>
      <c r="CL151" s="577" t="str">
        <f t="shared" si="37"/>
        <v/>
      </c>
      <c r="CM151" s="577" t="str">
        <f t="shared" si="34"/>
        <v/>
      </c>
      <c r="CN151" s="592" t="str">
        <f t="shared" si="38"/>
        <v/>
      </c>
      <c r="CO151" s="402"/>
      <c r="CP151" s="402"/>
      <c r="CQ151" s="402"/>
      <c r="CR151" s="402"/>
      <c r="CS151" s="402"/>
      <c r="CT151" s="402"/>
      <c r="CU151" s="412"/>
      <c r="CV151" s="402"/>
      <c r="CW151" s="402"/>
      <c r="CX151" s="402"/>
      <c r="CY151" s="402"/>
      <c r="CZ151" s="402"/>
      <c r="DA151" s="402"/>
      <c r="DB151" s="412"/>
    </row>
    <row r="152" spans="2:106" ht="15.95" customHeight="1" x14ac:dyDescent="0.15">
      <c r="B152" s="468">
        <v>122</v>
      </c>
      <c r="C152" s="994"/>
      <c r="D152" s="995"/>
      <c r="E152" s="995"/>
      <c r="F152" s="996"/>
      <c r="G152" s="997"/>
      <c r="H152" s="997"/>
      <c r="I152" s="998"/>
      <c r="J152" s="999"/>
      <c r="K152" s="1008"/>
      <c r="L152" s="1009"/>
      <c r="M152" s="1009"/>
      <c r="N152" s="1009"/>
      <c r="O152" s="1010"/>
      <c r="P152" s="181" t="s">
        <v>28</v>
      </c>
      <c r="Q152" s="434" t="s">
        <v>28</v>
      </c>
      <c r="R152" s="434" t="s">
        <v>28</v>
      </c>
      <c r="S152" s="251" t="s">
        <v>28</v>
      </c>
      <c r="T152" s="1005"/>
      <c r="U152" s="1006"/>
      <c r="V152" s="1007"/>
      <c r="W152" s="181" t="s">
        <v>28</v>
      </c>
      <c r="X152" s="434" t="s">
        <v>28</v>
      </c>
      <c r="Y152" s="434" t="s">
        <v>28</v>
      </c>
      <c r="Z152" s="251" t="s">
        <v>28</v>
      </c>
      <c r="AA152" s="1005"/>
      <c r="AB152" s="1006"/>
      <c r="AC152" s="1006"/>
      <c r="AD152" s="181" t="s">
        <v>28</v>
      </c>
      <c r="AE152" s="183" t="s">
        <v>28</v>
      </c>
      <c r="AF152" s="183" t="s">
        <v>28</v>
      </c>
      <c r="AG152" s="183" t="s">
        <v>28</v>
      </c>
      <c r="AH152" s="251" t="s">
        <v>28</v>
      </c>
      <c r="AI152" s="484"/>
      <c r="AJ152" s="251" t="s">
        <v>28</v>
      </c>
      <c r="AK152" s="486"/>
      <c r="AL152" s="181" t="s">
        <v>28</v>
      </c>
      <c r="AM152" s="251" t="s">
        <v>28</v>
      </c>
      <c r="AN152" s="181" t="s">
        <v>28</v>
      </c>
      <c r="AO152" s="183" t="s">
        <v>28</v>
      </c>
      <c r="AP152" s="183" t="s">
        <v>28</v>
      </c>
      <c r="AQ152" s="183" t="s">
        <v>28</v>
      </c>
      <c r="AR152" s="535" t="str">
        <f t="shared" si="39"/>
        <v>□</v>
      </c>
      <c r="AS152" s="181" t="s">
        <v>28</v>
      </c>
      <c r="AT152" s="183" t="s">
        <v>28</v>
      </c>
      <c r="AU152" s="446" t="s">
        <v>28</v>
      </c>
      <c r="AV152" s="452" t="s">
        <v>28</v>
      </c>
      <c r="AW152" s="251" t="s">
        <v>28</v>
      </c>
      <c r="AX152" s="251" t="s">
        <v>28</v>
      </c>
      <c r="AY152" s="446" t="s">
        <v>28</v>
      </c>
      <c r="AZ152" s="437"/>
      <c r="BA152" s="976" t="str">
        <f>IF($F$11="","",IF($AZ152="","",HLOOKUP($F$11,別紙mast!$D$4:$K$7,3,FALSE)))</f>
        <v/>
      </c>
      <c r="BB152" s="977"/>
      <c r="BC152" s="537" t="str">
        <f t="shared" si="35"/>
        <v/>
      </c>
      <c r="BD152" s="538" t="str">
        <f>IF($F$11="","",IF($AZ152="","",HLOOKUP($F$11,別紙mast!$D$9:$K$11,3,FALSE)))</f>
        <v/>
      </c>
      <c r="BE152" s="537" t="str">
        <f t="shared" si="36"/>
        <v/>
      </c>
      <c r="BF152" s="413"/>
      <c r="BG152" s="978" t="str">
        <f>IF($F$11="","",IF($BF152="","",HLOOKUP($F$11,別紙mast!$D$4:$K$7,4,FALSE)))</f>
        <v/>
      </c>
      <c r="BH152" s="979"/>
      <c r="BI152" s="454" t="str">
        <f t="shared" si="20"/>
        <v/>
      </c>
      <c r="BJ152" s="621"/>
      <c r="BK152" s="463"/>
      <c r="BL152" s="463"/>
      <c r="BM152" s="601"/>
      <c r="BN152" s="462"/>
      <c r="BO152" s="463"/>
      <c r="BP152" s="463"/>
      <c r="BQ152" s="611"/>
      <c r="BR152" s="606"/>
      <c r="BS152" s="464"/>
      <c r="BT152" s="614"/>
      <c r="BU152" s="461"/>
      <c r="BV152" s="568"/>
      <c r="BW152" s="404"/>
      <c r="BX152" s="402"/>
      <c r="BY152" s="570" t="str">
        <f t="shared" si="21"/>
        <v/>
      </c>
      <c r="BZ152" s="565" t="str">
        <f t="shared" si="22"/>
        <v/>
      </c>
      <c r="CA152" s="565" t="str">
        <f t="shared" si="23"/>
        <v/>
      </c>
      <c r="CB152" s="565" t="str">
        <f t="shared" si="24"/>
        <v/>
      </c>
      <c r="CC152" s="577" t="str">
        <f t="shared" si="25"/>
        <v/>
      </c>
      <c r="CD152" s="577" t="str">
        <f t="shared" si="26"/>
        <v/>
      </c>
      <c r="CE152" s="577" t="str">
        <f t="shared" si="27"/>
        <v/>
      </c>
      <c r="CF152" s="577" t="str">
        <f t="shared" si="28"/>
        <v/>
      </c>
      <c r="CG152" s="591" t="str">
        <f t="shared" si="29"/>
        <v/>
      </c>
      <c r="CH152" s="591" t="str">
        <f t="shared" si="30"/>
        <v/>
      </c>
      <c r="CI152" s="591" t="str">
        <f t="shared" si="31"/>
        <v/>
      </c>
      <c r="CJ152" s="565" t="str">
        <f t="shared" si="32"/>
        <v/>
      </c>
      <c r="CK152" s="565" t="str">
        <f t="shared" si="33"/>
        <v/>
      </c>
      <c r="CL152" s="577" t="str">
        <f t="shared" si="37"/>
        <v/>
      </c>
      <c r="CM152" s="577" t="str">
        <f t="shared" si="34"/>
        <v/>
      </c>
      <c r="CN152" s="592" t="str">
        <f t="shared" si="38"/>
        <v/>
      </c>
      <c r="CO152" s="402"/>
      <c r="CP152" s="402"/>
      <c r="CQ152" s="402"/>
      <c r="CR152" s="402"/>
      <c r="CS152" s="402"/>
      <c r="CT152" s="402"/>
      <c r="CU152" s="412"/>
      <c r="CV152" s="402"/>
      <c r="CW152" s="402"/>
      <c r="CX152" s="402"/>
      <c r="CY152" s="402"/>
      <c r="CZ152" s="402"/>
      <c r="DA152" s="402"/>
      <c r="DB152" s="412"/>
    </row>
    <row r="153" spans="2:106" ht="15.95" customHeight="1" x14ac:dyDescent="0.15">
      <c r="B153" s="468">
        <v>123</v>
      </c>
      <c r="C153" s="994"/>
      <c r="D153" s="995"/>
      <c r="E153" s="995"/>
      <c r="F153" s="996"/>
      <c r="G153" s="997"/>
      <c r="H153" s="997"/>
      <c r="I153" s="998"/>
      <c r="J153" s="999"/>
      <c r="K153" s="1004"/>
      <c r="L153" s="1004"/>
      <c r="M153" s="1004"/>
      <c r="N153" s="1004"/>
      <c r="O153" s="1004"/>
      <c r="P153" s="181" t="s">
        <v>28</v>
      </c>
      <c r="Q153" s="434" t="s">
        <v>28</v>
      </c>
      <c r="R153" s="434" t="s">
        <v>28</v>
      </c>
      <c r="S153" s="251" t="s">
        <v>28</v>
      </c>
      <c r="T153" s="1005"/>
      <c r="U153" s="1006"/>
      <c r="V153" s="1007"/>
      <c r="W153" s="181" t="s">
        <v>28</v>
      </c>
      <c r="X153" s="434" t="s">
        <v>28</v>
      </c>
      <c r="Y153" s="434" t="s">
        <v>28</v>
      </c>
      <c r="Z153" s="251" t="s">
        <v>28</v>
      </c>
      <c r="AA153" s="1005"/>
      <c r="AB153" s="1006"/>
      <c r="AC153" s="1006"/>
      <c r="AD153" s="181" t="s">
        <v>28</v>
      </c>
      <c r="AE153" s="183" t="s">
        <v>28</v>
      </c>
      <c r="AF153" s="183" t="s">
        <v>28</v>
      </c>
      <c r="AG153" s="183" t="s">
        <v>28</v>
      </c>
      <c r="AH153" s="251" t="s">
        <v>28</v>
      </c>
      <c r="AI153" s="484"/>
      <c r="AJ153" s="251" t="s">
        <v>28</v>
      </c>
      <c r="AK153" s="486"/>
      <c r="AL153" s="181" t="s">
        <v>28</v>
      </c>
      <c r="AM153" s="251" t="s">
        <v>28</v>
      </c>
      <c r="AN153" s="181" t="s">
        <v>28</v>
      </c>
      <c r="AO153" s="183" t="s">
        <v>28</v>
      </c>
      <c r="AP153" s="183" t="s">
        <v>28</v>
      </c>
      <c r="AQ153" s="183" t="s">
        <v>28</v>
      </c>
      <c r="AR153" s="535" t="str">
        <f t="shared" si="39"/>
        <v>□</v>
      </c>
      <c r="AS153" s="181" t="s">
        <v>28</v>
      </c>
      <c r="AT153" s="183" t="s">
        <v>28</v>
      </c>
      <c r="AU153" s="446" t="s">
        <v>28</v>
      </c>
      <c r="AV153" s="452" t="s">
        <v>28</v>
      </c>
      <c r="AW153" s="251" t="s">
        <v>28</v>
      </c>
      <c r="AX153" s="251" t="s">
        <v>28</v>
      </c>
      <c r="AY153" s="446" t="s">
        <v>28</v>
      </c>
      <c r="AZ153" s="437"/>
      <c r="BA153" s="976" t="str">
        <f>IF($F$11="","",IF($AZ153="","",HLOOKUP($F$11,別紙mast!$D$4:$K$7,3,FALSE)))</f>
        <v/>
      </c>
      <c r="BB153" s="977"/>
      <c r="BC153" s="537" t="str">
        <f t="shared" si="35"/>
        <v/>
      </c>
      <c r="BD153" s="538" t="str">
        <f>IF($F$11="","",IF($AZ153="","",HLOOKUP($F$11,別紙mast!$D$9:$K$11,3,FALSE)))</f>
        <v/>
      </c>
      <c r="BE153" s="537" t="str">
        <f t="shared" si="36"/>
        <v/>
      </c>
      <c r="BF153" s="413"/>
      <c r="BG153" s="978" t="str">
        <f>IF($F$11="","",IF($BF153="","",HLOOKUP($F$11,別紙mast!$D$4:$K$7,4,FALSE)))</f>
        <v/>
      </c>
      <c r="BH153" s="979"/>
      <c r="BI153" s="454" t="str">
        <f t="shared" si="20"/>
        <v/>
      </c>
      <c r="BJ153" s="621"/>
      <c r="BK153" s="463"/>
      <c r="BL153" s="463"/>
      <c r="BM153" s="601"/>
      <c r="BN153" s="462"/>
      <c r="BO153" s="463"/>
      <c r="BP153" s="463"/>
      <c r="BQ153" s="611"/>
      <c r="BR153" s="606"/>
      <c r="BS153" s="464"/>
      <c r="BT153" s="614"/>
      <c r="BU153" s="461"/>
      <c r="BV153" s="568"/>
      <c r="BW153" s="404"/>
      <c r="BX153" s="402"/>
      <c r="BY153" s="570" t="str">
        <f t="shared" si="21"/>
        <v/>
      </c>
      <c r="BZ153" s="565" t="str">
        <f t="shared" si="22"/>
        <v/>
      </c>
      <c r="CA153" s="565" t="str">
        <f t="shared" si="23"/>
        <v/>
      </c>
      <c r="CB153" s="565" t="str">
        <f t="shared" si="24"/>
        <v/>
      </c>
      <c r="CC153" s="577" t="str">
        <f t="shared" si="25"/>
        <v/>
      </c>
      <c r="CD153" s="577" t="str">
        <f t="shared" si="26"/>
        <v/>
      </c>
      <c r="CE153" s="577" t="str">
        <f t="shared" si="27"/>
        <v/>
      </c>
      <c r="CF153" s="577" t="str">
        <f t="shared" si="28"/>
        <v/>
      </c>
      <c r="CG153" s="591" t="str">
        <f t="shared" si="29"/>
        <v/>
      </c>
      <c r="CH153" s="591" t="str">
        <f t="shared" si="30"/>
        <v/>
      </c>
      <c r="CI153" s="591" t="str">
        <f t="shared" si="31"/>
        <v/>
      </c>
      <c r="CJ153" s="565" t="str">
        <f t="shared" si="32"/>
        <v/>
      </c>
      <c r="CK153" s="565" t="str">
        <f t="shared" si="33"/>
        <v/>
      </c>
      <c r="CL153" s="577" t="str">
        <f t="shared" si="37"/>
        <v/>
      </c>
      <c r="CM153" s="577" t="str">
        <f t="shared" si="34"/>
        <v/>
      </c>
      <c r="CN153" s="592" t="str">
        <f t="shared" si="38"/>
        <v/>
      </c>
      <c r="CO153" s="402"/>
      <c r="CP153" s="402"/>
      <c r="CQ153" s="402"/>
      <c r="CR153" s="402"/>
      <c r="CS153" s="402"/>
      <c r="CT153" s="402"/>
      <c r="CU153" s="412"/>
      <c r="CV153" s="402"/>
      <c r="CW153" s="402"/>
      <c r="CX153" s="402"/>
      <c r="CY153" s="402"/>
      <c r="CZ153" s="402"/>
      <c r="DA153" s="402"/>
      <c r="DB153" s="412"/>
    </row>
    <row r="154" spans="2:106" ht="15.95" customHeight="1" x14ac:dyDescent="0.15">
      <c r="B154" s="468">
        <v>124</v>
      </c>
      <c r="C154" s="994"/>
      <c r="D154" s="995"/>
      <c r="E154" s="995"/>
      <c r="F154" s="996"/>
      <c r="G154" s="997"/>
      <c r="H154" s="997"/>
      <c r="I154" s="998"/>
      <c r="J154" s="999"/>
      <c r="K154" s="1004"/>
      <c r="L154" s="1004"/>
      <c r="M154" s="1004"/>
      <c r="N154" s="1004"/>
      <c r="O154" s="1004"/>
      <c r="P154" s="181" t="s">
        <v>28</v>
      </c>
      <c r="Q154" s="434" t="s">
        <v>28</v>
      </c>
      <c r="R154" s="434" t="s">
        <v>28</v>
      </c>
      <c r="S154" s="251" t="s">
        <v>28</v>
      </c>
      <c r="T154" s="1005"/>
      <c r="U154" s="1006"/>
      <c r="V154" s="1007"/>
      <c r="W154" s="181" t="s">
        <v>28</v>
      </c>
      <c r="X154" s="434" t="s">
        <v>28</v>
      </c>
      <c r="Y154" s="434" t="s">
        <v>28</v>
      </c>
      <c r="Z154" s="251" t="s">
        <v>28</v>
      </c>
      <c r="AA154" s="1005"/>
      <c r="AB154" s="1006"/>
      <c r="AC154" s="1006"/>
      <c r="AD154" s="181" t="s">
        <v>28</v>
      </c>
      <c r="AE154" s="183" t="s">
        <v>28</v>
      </c>
      <c r="AF154" s="183" t="s">
        <v>28</v>
      </c>
      <c r="AG154" s="183" t="s">
        <v>28</v>
      </c>
      <c r="AH154" s="251" t="s">
        <v>28</v>
      </c>
      <c r="AI154" s="484"/>
      <c r="AJ154" s="251" t="s">
        <v>28</v>
      </c>
      <c r="AK154" s="486"/>
      <c r="AL154" s="181" t="s">
        <v>28</v>
      </c>
      <c r="AM154" s="251" t="s">
        <v>28</v>
      </c>
      <c r="AN154" s="181" t="s">
        <v>28</v>
      </c>
      <c r="AO154" s="183" t="s">
        <v>28</v>
      </c>
      <c r="AP154" s="183" t="s">
        <v>28</v>
      </c>
      <c r="AQ154" s="183" t="s">
        <v>28</v>
      </c>
      <c r="AR154" s="535" t="str">
        <f t="shared" si="39"/>
        <v>□</v>
      </c>
      <c r="AS154" s="181" t="s">
        <v>28</v>
      </c>
      <c r="AT154" s="183" t="s">
        <v>28</v>
      </c>
      <c r="AU154" s="446" t="s">
        <v>28</v>
      </c>
      <c r="AV154" s="452" t="s">
        <v>28</v>
      </c>
      <c r="AW154" s="251" t="s">
        <v>28</v>
      </c>
      <c r="AX154" s="251" t="s">
        <v>28</v>
      </c>
      <c r="AY154" s="446" t="s">
        <v>28</v>
      </c>
      <c r="AZ154" s="437"/>
      <c r="BA154" s="976" t="str">
        <f>IF($F$11="","",IF($AZ154="","",HLOOKUP($F$11,別紙mast!$D$4:$K$7,3,FALSE)))</f>
        <v/>
      </c>
      <c r="BB154" s="977"/>
      <c r="BC154" s="537" t="str">
        <f t="shared" si="35"/>
        <v/>
      </c>
      <c r="BD154" s="538" t="str">
        <f>IF($F$11="","",IF($AZ154="","",HLOOKUP($F$11,別紙mast!$D$9:$K$11,3,FALSE)))</f>
        <v/>
      </c>
      <c r="BE154" s="537" t="str">
        <f t="shared" si="36"/>
        <v/>
      </c>
      <c r="BF154" s="413"/>
      <c r="BG154" s="978" t="str">
        <f>IF($F$11="","",IF($BF154="","",HLOOKUP($F$11,別紙mast!$D$4:$K$7,4,FALSE)))</f>
        <v/>
      </c>
      <c r="BH154" s="979"/>
      <c r="BI154" s="454" t="str">
        <f t="shared" si="20"/>
        <v/>
      </c>
      <c r="BJ154" s="621"/>
      <c r="BK154" s="463"/>
      <c r="BL154" s="463"/>
      <c r="BM154" s="601"/>
      <c r="BN154" s="462"/>
      <c r="BO154" s="463"/>
      <c r="BP154" s="463"/>
      <c r="BQ154" s="611"/>
      <c r="BR154" s="606"/>
      <c r="BS154" s="464"/>
      <c r="BT154" s="614"/>
      <c r="BU154" s="461"/>
      <c r="BV154" s="568"/>
      <c r="BW154" s="404"/>
      <c r="BX154" s="402"/>
      <c r="BY154" s="570" t="str">
        <f t="shared" si="21"/>
        <v/>
      </c>
      <c r="BZ154" s="565" t="str">
        <f t="shared" si="22"/>
        <v/>
      </c>
      <c r="CA154" s="565" t="str">
        <f t="shared" si="23"/>
        <v/>
      </c>
      <c r="CB154" s="565" t="str">
        <f t="shared" si="24"/>
        <v/>
      </c>
      <c r="CC154" s="577" t="str">
        <f t="shared" si="25"/>
        <v/>
      </c>
      <c r="CD154" s="577" t="str">
        <f t="shared" si="26"/>
        <v/>
      </c>
      <c r="CE154" s="577" t="str">
        <f t="shared" si="27"/>
        <v/>
      </c>
      <c r="CF154" s="577" t="str">
        <f t="shared" si="28"/>
        <v/>
      </c>
      <c r="CG154" s="591" t="str">
        <f t="shared" si="29"/>
        <v/>
      </c>
      <c r="CH154" s="591" t="str">
        <f t="shared" si="30"/>
        <v/>
      </c>
      <c r="CI154" s="591" t="str">
        <f t="shared" si="31"/>
        <v/>
      </c>
      <c r="CJ154" s="565" t="str">
        <f t="shared" si="32"/>
        <v/>
      </c>
      <c r="CK154" s="565" t="str">
        <f t="shared" si="33"/>
        <v/>
      </c>
      <c r="CL154" s="577" t="str">
        <f t="shared" si="37"/>
        <v/>
      </c>
      <c r="CM154" s="577" t="str">
        <f t="shared" si="34"/>
        <v/>
      </c>
      <c r="CN154" s="592" t="str">
        <f t="shared" si="38"/>
        <v/>
      </c>
      <c r="CO154" s="402"/>
      <c r="CP154" s="402"/>
      <c r="CQ154" s="402"/>
      <c r="CR154" s="402"/>
      <c r="CS154" s="402"/>
      <c r="CT154" s="402"/>
      <c r="CU154" s="412"/>
      <c r="CV154" s="402"/>
      <c r="CW154" s="402"/>
      <c r="CX154" s="402"/>
      <c r="CY154" s="402"/>
      <c r="CZ154" s="402"/>
      <c r="DA154" s="402"/>
      <c r="DB154" s="412"/>
    </row>
    <row r="155" spans="2:106" ht="15.95" customHeight="1" x14ac:dyDescent="0.15">
      <c r="B155" s="468">
        <v>125</v>
      </c>
      <c r="C155" s="994"/>
      <c r="D155" s="995"/>
      <c r="E155" s="995"/>
      <c r="F155" s="996"/>
      <c r="G155" s="997"/>
      <c r="H155" s="997"/>
      <c r="I155" s="998"/>
      <c r="J155" s="999"/>
      <c r="K155" s="1004"/>
      <c r="L155" s="1004"/>
      <c r="M155" s="1004"/>
      <c r="N155" s="1004"/>
      <c r="O155" s="1004"/>
      <c r="P155" s="181" t="s">
        <v>28</v>
      </c>
      <c r="Q155" s="434" t="s">
        <v>28</v>
      </c>
      <c r="R155" s="434" t="s">
        <v>28</v>
      </c>
      <c r="S155" s="251" t="s">
        <v>28</v>
      </c>
      <c r="T155" s="1005"/>
      <c r="U155" s="1006"/>
      <c r="V155" s="1007"/>
      <c r="W155" s="181" t="s">
        <v>28</v>
      </c>
      <c r="X155" s="434" t="s">
        <v>28</v>
      </c>
      <c r="Y155" s="434" t="s">
        <v>28</v>
      </c>
      <c r="Z155" s="251" t="s">
        <v>28</v>
      </c>
      <c r="AA155" s="1005"/>
      <c r="AB155" s="1006"/>
      <c r="AC155" s="1006"/>
      <c r="AD155" s="181" t="s">
        <v>28</v>
      </c>
      <c r="AE155" s="183" t="s">
        <v>28</v>
      </c>
      <c r="AF155" s="183" t="s">
        <v>28</v>
      </c>
      <c r="AG155" s="183" t="s">
        <v>28</v>
      </c>
      <c r="AH155" s="251" t="s">
        <v>28</v>
      </c>
      <c r="AI155" s="484"/>
      <c r="AJ155" s="251" t="s">
        <v>28</v>
      </c>
      <c r="AK155" s="486"/>
      <c r="AL155" s="181" t="s">
        <v>28</v>
      </c>
      <c r="AM155" s="251" t="s">
        <v>28</v>
      </c>
      <c r="AN155" s="181" t="s">
        <v>28</v>
      </c>
      <c r="AO155" s="183" t="s">
        <v>28</v>
      </c>
      <c r="AP155" s="183" t="s">
        <v>28</v>
      </c>
      <c r="AQ155" s="183" t="s">
        <v>28</v>
      </c>
      <c r="AR155" s="535" t="str">
        <f t="shared" si="39"/>
        <v>□</v>
      </c>
      <c r="AS155" s="181" t="s">
        <v>28</v>
      </c>
      <c r="AT155" s="183" t="s">
        <v>28</v>
      </c>
      <c r="AU155" s="446" t="s">
        <v>28</v>
      </c>
      <c r="AV155" s="452" t="s">
        <v>28</v>
      </c>
      <c r="AW155" s="251" t="s">
        <v>28</v>
      </c>
      <c r="AX155" s="251" t="s">
        <v>28</v>
      </c>
      <c r="AY155" s="446" t="s">
        <v>28</v>
      </c>
      <c r="AZ155" s="437"/>
      <c r="BA155" s="976" t="str">
        <f>IF($F$11="","",IF($AZ155="","",HLOOKUP($F$11,別紙mast!$D$4:$K$7,3,FALSE)))</f>
        <v/>
      </c>
      <c r="BB155" s="977"/>
      <c r="BC155" s="537" t="str">
        <f t="shared" si="35"/>
        <v/>
      </c>
      <c r="BD155" s="538" t="str">
        <f>IF($F$11="","",IF($AZ155="","",HLOOKUP($F$11,別紙mast!$D$9:$K$11,3,FALSE)))</f>
        <v/>
      </c>
      <c r="BE155" s="537" t="str">
        <f t="shared" si="36"/>
        <v/>
      </c>
      <c r="BF155" s="413"/>
      <c r="BG155" s="978" t="str">
        <f>IF($F$11="","",IF($BF155="","",HLOOKUP($F$11,別紙mast!$D$4:$K$7,4,FALSE)))</f>
        <v/>
      </c>
      <c r="BH155" s="979"/>
      <c r="BI155" s="454" t="str">
        <f t="shared" si="20"/>
        <v/>
      </c>
      <c r="BJ155" s="621"/>
      <c r="BK155" s="463"/>
      <c r="BL155" s="463"/>
      <c r="BM155" s="601"/>
      <c r="BN155" s="462"/>
      <c r="BO155" s="463"/>
      <c r="BP155" s="463"/>
      <c r="BQ155" s="611"/>
      <c r="BR155" s="606"/>
      <c r="BS155" s="464"/>
      <c r="BT155" s="614"/>
      <c r="BU155" s="461"/>
      <c r="BV155" s="568"/>
      <c r="BW155" s="404"/>
      <c r="BX155" s="402"/>
      <c r="BY155" s="570" t="str">
        <f t="shared" si="21"/>
        <v/>
      </c>
      <c r="BZ155" s="565" t="str">
        <f t="shared" si="22"/>
        <v/>
      </c>
      <c r="CA155" s="565" t="str">
        <f t="shared" si="23"/>
        <v/>
      </c>
      <c r="CB155" s="565" t="str">
        <f t="shared" si="24"/>
        <v/>
      </c>
      <c r="CC155" s="577" t="str">
        <f t="shared" si="25"/>
        <v/>
      </c>
      <c r="CD155" s="577" t="str">
        <f t="shared" si="26"/>
        <v/>
      </c>
      <c r="CE155" s="577" t="str">
        <f t="shared" si="27"/>
        <v/>
      </c>
      <c r="CF155" s="577" t="str">
        <f t="shared" si="28"/>
        <v/>
      </c>
      <c r="CG155" s="591" t="str">
        <f t="shared" si="29"/>
        <v/>
      </c>
      <c r="CH155" s="591" t="str">
        <f t="shared" si="30"/>
        <v/>
      </c>
      <c r="CI155" s="591" t="str">
        <f t="shared" si="31"/>
        <v/>
      </c>
      <c r="CJ155" s="565" t="str">
        <f t="shared" si="32"/>
        <v/>
      </c>
      <c r="CK155" s="565" t="str">
        <f t="shared" si="33"/>
        <v/>
      </c>
      <c r="CL155" s="577" t="str">
        <f t="shared" si="37"/>
        <v/>
      </c>
      <c r="CM155" s="577" t="str">
        <f t="shared" si="34"/>
        <v/>
      </c>
      <c r="CN155" s="592" t="str">
        <f t="shared" si="38"/>
        <v/>
      </c>
      <c r="CO155" s="402"/>
      <c r="CP155" s="402"/>
      <c r="CQ155" s="402"/>
      <c r="CR155" s="402"/>
      <c r="CS155" s="402"/>
      <c r="CT155" s="402"/>
      <c r="CU155" s="412"/>
      <c r="CV155" s="402"/>
      <c r="CW155" s="402"/>
      <c r="CX155" s="402"/>
      <c r="CY155" s="402"/>
      <c r="CZ155" s="402"/>
      <c r="DA155" s="402"/>
      <c r="DB155" s="412"/>
    </row>
    <row r="156" spans="2:106" ht="15.95" customHeight="1" x14ac:dyDescent="0.15">
      <c r="B156" s="468">
        <v>126</v>
      </c>
      <c r="C156" s="994"/>
      <c r="D156" s="995"/>
      <c r="E156" s="995"/>
      <c r="F156" s="996"/>
      <c r="G156" s="997"/>
      <c r="H156" s="997"/>
      <c r="I156" s="998"/>
      <c r="J156" s="999"/>
      <c r="K156" s="1004"/>
      <c r="L156" s="1004"/>
      <c r="M156" s="1004"/>
      <c r="N156" s="1004"/>
      <c r="O156" s="1004"/>
      <c r="P156" s="181" t="s">
        <v>28</v>
      </c>
      <c r="Q156" s="434" t="s">
        <v>28</v>
      </c>
      <c r="R156" s="434" t="s">
        <v>28</v>
      </c>
      <c r="S156" s="251" t="s">
        <v>28</v>
      </c>
      <c r="T156" s="1005"/>
      <c r="U156" s="1006"/>
      <c r="V156" s="1007"/>
      <c r="W156" s="181" t="s">
        <v>28</v>
      </c>
      <c r="X156" s="434" t="s">
        <v>28</v>
      </c>
      <c r="Y156" s="434" t="s">
        <v>28</v>
      </c>
      <c r="Z156" s="251" t="s">
        <v>28</v>
      </c>
      <c r="AA156" s="1005"/>
      <c r="AB156" s="1006"/>
      <c r="AC156" s="1006"/>
      <c r="AD156" s="181" t="s">
        <v>28</v>
      </c>
      <c r="AE156" s="183" t="s">
        <v>28</v>
      </c>
      <c r="AF156" s="183" t="s">
        <v>28</v>
      </c>
      <c r="AG156" s="183" t="s">
        <v>28</v>
      </c>
      <c r="AH156" s="251" t="s">
        <v>28</v>
      </c>
      <c r="AI156" s="484"/>
      <c r="AJ156" s="251" t="s">
        <v>28</v>
      </c>
      <c r="AK156" s="486"/>
      <c r="AL156" s="181" t="s">
        <v>28</v>
      </c>
      <c r="AM156" s="251" t="s">
        <v>28</v>
      </c>
      <c r="AN156" s="181" t="s">
        <v>28</v>
      </c>
      <c r="AO156" s="183" t="s">
        <v>28</v>
      </c>
      <c r="AP156" s="183" t="s">
        <v>28</v>
      </c>
      <c r="AQ156" s="183" t="s">
        <v>28</v>
      </c>
      <c r="AR156" s="535" t="str">
        <f t="shared" si="39"/>
        <v>□</v>
      </c>
      <c r="AS156" s="181" t="s">
        <v>28</v>
      </c>
      <c r="AT156" s="183" t="s">
        <v>28</v>
      </c>
      <c r="AU156" s="446" t="s">
        <v>28</v>
      </c>
      <c r="AV156" s="452" t="s">
        <v>28</v>
      </c>
      <c r="AW156" s="251" t="s">
        <v>28</v>
      </c>
      <c r="AX156" s="251" t="s">
        <v>28</v>
      </c>
      <c r="AY156" s="446" t="s">
        <v>28</v>
      </c>
      <c r="AZ156" s="437"/>
      <c r="BA156" s="976" t="str">
        <f>IF($F$11="","",IF($AZ156="","",HLOOKUP($F$11,別紙mast!$D$4:$K$7,3,FALSE)))</f>
        <v/>
      </c>
      <c r="BB156" s="977"/>
      <c r="BC156" s="537" t="str">
        <f t="shared" si="35"/>
        <v/>
      </c>
      <c r="BD156" s="538" t="str">
        <f>IF($F$11="","",IF($AZ156="","",HLOOKUP($F$11,別紙mast!$D$9:$K$11,3,FALSE)))</f>
        <v/>
      </c>
      <c r="BE156" s="537" t="str">
        <f t="shared" si="36"/>
        <v/>
      </c>
      <c r="BF156" s="413"/>
      <c r="BG156" s="978" t="str">
        <f>IF($F$11="","",IF($BF156="","",HLOOKUP($F$11,別紙mast!$D$4:$K$7,4,FALSE)))</f>
        <v/>
      </c>
      <c r="BH156" s="979"/>
      <c r="BI156" s="454" t="str">
        <f t="shared" si="20"/>
        <v/>
      </c>
      <c r="BJ156" s="621"/>
      <c r="BK156" s="463"/>
      <c r="BL156" s="463"/>
      <c r="BM156" s="601"/>
      <c r="BN156" s="462"/>
      <c r="BO156" s="463"/>
      <c r="BP156" s="463"/>
      <c r="BQ156" s="611"/>
      <c r="BR156" s="606"/>
      <c r="BS156" s="464"/>
      <c r="BT156" s="614"/>
      <c r="BU156" s="461"/>
      <c r="BV156" s="568"/>
      <c r="BW156" s="404"/>
      <c r="BX156" s="402"/>
      <c r="BY156" s="570" t="str">
        <f t="shared" si="21"/>
        <v/>
      </c>
      <c r="BZ156" s="565" t="str">
        <f t="shared" si="22"/>
        <v/>
      </c>
      <c r="CA156" s="565" t="str">
        <f t="shared" si="23"/>
        <v/>
      </c>
      <c r="CB156" s="565" t="str">
        <f t="shared" si="24"/>
        <v/>
      </c>
      <c r="CC156" s="577" t="str">
        <f t="shared" si="25"/>
        <v/>
      </c>
      <c r="CD156" s="577" t="str">
        <f t="shared" si="26"/>
        <v/>
      </c>
      <c r="CE156" s="577" t="str">
        <f t="shared" si="27"/>
        <v/>
      </c>
      <c r="CF156" s="577" t="str">
        <f t="shared" si="28"/>
        <v/>
      </c>
      <c r="CG156" s="591" t="str">
        <f t="shared" si="29"/>
        <v/>
      </c>
      <c r="CH156" s="591" t="str">
        <f t="shared" si="30"/>
        <v/>
      </c>
      <c r="CI156" s="591" t="str">
        <f t="shared" si="31"/>
        <v/>
      </c>
      <c r="CJ156" s="565" t="str">
        <f t="shared" si="32"/>
        <v/>
      </c>
      <c r="CK156" s="565" t="str">
        <f t="shared" si="33"/>
        <v/>
      </c>
      <c r="CL156" s="577" t="str">
        <f t="shared" si="37"/>
        <v/>
      </c>
      <c r="CM156" s="577" t="str">
        <f t="shared" si="34"/>
        <v/>
      </c>
      <c r="CN156" s="592" t="str">
        <f t="shared" si="38"/>
        <v/>
      </c>
      <c r="CO156" s="402"/>
      <c r="CP156" s="402"/>
      <c r="CQ156" s="402"/>
      <c r="CR156" s="402"/>
      <c r="CS156" s="402"/>
      <c r="CT156" s="402"/>
      <c r="CU156" s="412"/>
      <c r="CV156" s="402"/>
      <c r="CW156" s="402"/>
      <c r="CX156" s="402"/>
      <c r="CY156" s="402"/>
      <c r="CZ156" s="402"/>
      <c r="DA156" s="402"/>
      <c r="DB156" s="412"/>
    </row>
    <row r="157" spans="2:106" ht="15.95" customHeight="1" x14ac:dyDescent="0.15">
      <c r="B157" s="468">
        <v>127</v>
      </c>
      <c r="C157" s="994"/>
      <c r="D157" s="995"/>
      <c r="E157" s="995"/>
      <c r="F157" s="996"/>
      <c r="G157" s="997"/>
      <c r="H157" s="997"/>
      <c r="I157" s="998"/>
      <c r="J157" s="999"/>
      <c r="K157" s="1004"/>
      <c r="L157" s="1004"/>
      <c r="M157" s="1004"/>
      <c r="N157" s="1004"/>
      <c r="O157" s="1004"/>
      <c r="P157" s="181" t="s">
        <v>28</v>
      </c>
      <c r="Q157" s="434" t="s">
        <v>28</v>
      </c>
      <c r="R157" s="434" t="s">
        <v>28</v>
      </c>
      <c r="S157" s="251" t="s">
        <v>28</v>
      </c>
      <c r="T157" s="1005"/>
      <c r="U157" s="1006"/>
      <c r="V157" s="1007"/>
      <c r="W157" s="181" t="s">
        <v>28</v>
      </c>
      <c r="X157" s="434" t="s">
        <v>28</v>
      </c>
      <c r="Y157" s="434" t="s">
        <v>28</v>
      </c>
      <c r="Z157" s="251" t="s">
        <v>28</v>
      </c>
      <c r="AA157" s="1005"/>
      <c r="AB157" s="1006"/>
      <c r="AC157" s="1006"/>
      <c r="AD157" s="181" t="s">
        <v>28</v>
      </c>
      <c r="AE157" s="183" t="s">
        <v>28</v>
      </c>
      <c r="AF157" s="183" t="s">
        <v>28</v>
      </c>
      <c r="AG157" s="183" t="s">
        <v>28</v>
      </c>
      <c r="AH157" s="251" t="s">
        <v>28</v>
      </c>
      <c r="AI157" s="484"/>
      <c r="AJ157" s="251" t="s">
        <v>28</v>
      </c>
      <c r="AK157" s="486"/>
      <c r="AL157" s="181" t="s">
        <v>28</v>
      </c>
      <c r="AM157" s="251" t="s">
        <v>28</v>
      </c>
      <c r="AN157" s="181" t="s">
        <v>28</v>
      </c>
      <c r="AO157" s="183" t="s">
        <v>28</v>
      </c>
      <c r="AP157" s="183" t="s">
        <v>28</v>
      </c>
      <c r="AQ157" s="183" t="s">
        <v>28</v>
      </c>
      <c r="AR157" s="535" t="str">
        <f t="shared" si="39"/>
        <v>□</v>
      </c>
      <c r="AS157" s="181" t="s">
        <v>28</v>
      </c>
      <c r="AT157" s="183" t="s">
        <v>28</v>
      </c>
      <c r="AU157" s="446" t="s">
        <v>28</v>
      </c>
      <c r="AV157" s="452" t="s">
        <v>28</v>
      </c>
      <c r="AW157" s="251" t="s">
        <v>28</v>
      </c>
      <c r="AX157" s="251" t="s">
        <v>28</v>
      </c>
      <c r="AY157" s="446" t="s">
        <v>28</v>
      </c>
      <c r="AZ157" s="437"/>
      <c r="BA157" s="976" t="str">
        <f>IF($F$11="","",IF($AZ157="","",HLOOKUP($F$11,別紙mast!$D$4:$K$7,3,FALSE)))</f>
        <v/>
      </c>
      <c r="BB157" s="977"/>
      <c r="BC157" s="537" t="str">
        <f t="shared" si="35"/>
        <v/>
      </c>
      <c r="BD157" s="538" t="str">
        <f>IF($F$11="","",IF($AZ157="","",HLOOKUP($F$11,別紙mast!$D$9:$K$11,3,FALSE)))</f>
        <v/>
      </c>
      <c r="BE157" s="537" t="str">
        <f t="shared" si="36"/>
        <v/>
      </c>
      <c r="BF157" s="413"/>
      <c r="BG157" s="978" t="str">
        <f>IF($F$11="","",IF($BF157="","",HLOOKUP($F$11,別紙mast!$D$4:$K$7,4,FALSE)))</f>
        <v/>
      </c>
      <c r="BH157" s="979"/>
      <c r="BI157" s="454" t="str">
        <f t="shared" si="20"/>
        <v/>
      </c>
      <c r="BJ157" s="621"/>
      <c r="BK157" s="463"/>
      <c r="BL157" s="463"/>
      <c r="BM157" s="601"/>
      <c r="BN157" s="462"/>
      <c r="BO157" s="463"/>
      <c r="BP157" s="463"/>
      <c r="BQ157" s="611"/>
      <c r="BR157" s="606"/>
      <c r="BS157" s="464"/>
      <c r="BT157" s="614"/>
      <c r="BU157" s="461"/>
      <c r="BV157" s="568"/>
      <c r="BW157" s="404"/>
      <c r="BX157" s="402"/>
      <c r="BY157" s="570" t="str">
        <f t="shared" si="21"/>
        <v/>
      </c>
      <c r="BZ157" s="565" t="str">
        <f t="shared" si="22"/>
        <v/>
      </c>
      <c r="CA157" s="565" t="str">
        <f t="shared" si="23"/>
        <v/>
      </c>
      <c r="CB157" s="565" t="str">
        <f t="shared" si="24"/>
        <v/>
      </c>
      <c r="CC157" s="577" t="str">
        <f t="shared" si="25"/>
        <v/>
      </c>
      <c r="CD157" s="577" t="str">
        <f t="shared" si="26"/>
        <v/>
      </c>
      <c r="CE157" s="577" t="str">
        <f t="shared" si="27"/>
        <v/>
      </c>
      <c r="CF157" s="577" t="str">
        <f t="shared" si="28"/>
        <v/>
      </c>
      <c r="CG157" s="591" t="str">
        <f t="shared" si="29"/>
        <v/>
      </c>
      <c r="CH157" s="591" t="str">
        <f t="shared" si="30"/>
        <v/>
      </c>
      <c r="CI157" s="591" t="str">
        <f t="shared" si="31"/>
        <v/>
      </c>
      <c r="CJ157" s="565" t="str">
        <f t="shared" si="32"/>
        <v/>
      </c>
      <c r="CK157" s="565" t="str">
        <f t="shared" si="33"/>
        <v/>
      </c>
      <c r="CL157" s="577" t="str">
        <f t="shared" si="37"/>
        <v/>
      </c>
      <c r="CM157" s="577" t="str">
        <f t="shared" si="34"/>
        <v/>
      </c>
      <c r="CN157" s="592" t="str">
        <f t="shared" si="38"/>
        <v/>
      </c>
      <c r="CO157" s="402"/>
      <c r="CP157" s="402"/>
      <c r="CQ157" s="402"/>
      <c r="CR157" s="402"/>
      <c r="CS157" s="402"/>
      <c r="CT157" s="402"/>
      <c r="CU157" s="412"/>
      <c r="CV157" s="402"/>
      <c r="CW157" s="402"/>
      <c r="CX157" s="402"/>
      <c r="CY157" s="402"/>
      <c r="CZ157" s="402"/>
      <c r="DA157" s="402"/>
      <c r="DB157" s="412"/>
    </row>
    <row r="158" spans="2:106" ht="15.95" customHeight="1" x14ac:dyDescent="0.15">
      <c r="B158" s="468">
        <v>128</v>
      </c>
      <c r="C158" s="994"/>
      <c r="D158" s="995"/>
      <c r="E158" s="995"/>
      <c r="F158" s="996"/>
      <c r="G158" s="997"/>
      <c r="H158" s="997"/>
      <c r="I158" s="998"/>
      <c r="J158" s="999"/>
      <c r="K158" s="1004"/>
      <c r="L158" s="1004"/>
      <c r="M158" s="1004"/>
      <c r="N158" s="1004"/>
      <c r="O158" s="1004"/>
      <c r="P158" s="181" t="s">
        <v>28</v>
      </c>
      <c r="Q158" s="434" t="s">
        <v>28</v>
      </c>
      <c r="R158" s="434" t="s">
        <v>28</v>
      </c>
      <c r="S158" s="251" t="s">
        <v>28</v>
      </c>
      <c r="T158" s="1005"/>
      <c r="U158" s="1006"/>
      <c r="V158" s="1007"/>
      <c r="W158" s="181" t="s">
        <v>28</v>
      </c>
      <c r="X158" s="434" t="s">
        <v>28</v>
      </c>
      <c r="Y158" s="434" t="s">
        <v>28</v>
      </c>
      <c r="Z158" s="251" t="s">
        <v>28</v>
      </c>
      <c r="AA158" s="1005"/>
      <c r="AB158" s="1006"/>
      <c r="AC158" s="1006"/>
      <c r="AD158" s="181" t="s">
        <v>28</v>
      </c>
      <c r="AE158" s="183" t="s">
        <v>28</v>
      </c>
      <c r="AF158" s="183" t="s">
        <v>28</v>
      </c>
      <c r="AG158" s="183" t="s">
        <v>28</v>
      </c>
      <c r="AH158" s="251" t="s">
        <v>28</v>
      </c>
      <c r="AI158" s="484"/>
      <c r="AJ158" s="251" t="s">
        <v>28</v>
      </c>
      <c r="AK158" s="486"/>
      <c r="AL158" s="181" t="s">
        <v>28</v>
      </c>
      <c r="AM158" s="251" t="s">
        <v>28</v>
      </c>
      <c r="AN158" s="181" t="s">
        <v>28</v>
      </c>
      <c r="AO158" s="183" t="s">
        <v>28</v>
      </c>
      <c r="AP158" s="183" t="s">
        <v>28</v>
      </c>
      <c r="AQ158" s="183" t="s">
        <v>28</v>
      </c>
      <c r="AR158" s="535" t="str">
        <f t="shared" si="39"/>
        <v>□</v>
      </c>
      <c r="AS158" s="181" t="s">
        <v>28</v>
      </c>
      <c r="AT158" s="183" t="s">
        <v>28</v>
      </c>
      <c r="AU158" s="446" t="s">
        <v>28</v>
      </c>
      <c r="AV158" s="452" t="s">
        <v>28</v>
      </c>
      <c r="AW158" s="251" t="s">
        <v>28</v>
      </c>
      <c r="AX158" s="251" t="s">
        <v>28</v>
      </c>
      <c r="AY158" s="446" t="s">
        <v>28</v>
      </c>
      <c r="AZ158" s="437"/>
      <c r="BA158" s="976" t="str">
        <f>IF($F$11="","",IF($AZ158="","",HLOOKUP($F$11,別紙mast!$D$4:$K$7,3,FALSE)))</f>
        <v/>
      </c>
      <c r="BB158" s="977"/>
      <c r="BC158" s="537" t="str">
        <f t="shared" si="35"/>
        <v/>
      </c>
      <c r="BD158" s="538" t="str">
        <f>IF($F$11="","",IF($AZ158="","",HLOOKUP($F$11,別紙mast!$D$9:$K$11,3,FALSE)))</f>
        <v/>
      </c>
      <c r="BE158" s="537" t="str">
        <f t="shared" si="36"/>
        <v/>
      </c>
      <c r="BF158" s="413"/>
      <c r="BG158" s="978" t="str">
        <f>IF($F$11="","",IF($BF158="","",HLOOKUP($F$11,別紙mast!$D$4:$K$7,4,FALSE)))</f>
        <v/>
      </c>
      <c r="BH158" s="979"/>
      <c r="BI158" s="454" t="str">
        <f t="shared" si="20"/>
        <v/>
      </c>
      <c r="BJ158" s="621"/>
      <c r="BK158" s="463"/>
      <c r="BL158" s="463"/>
      <c r="BM158" s="601"/>
      <c r="BN158" s="462"/>
      <c r="BO158" s="463"/>
      <c r="BP158" s="463"/>
      <c r="BQ158" s="611"/>
      <c r="BR158" s="606"/>
      <c r="BS158" s="464"/>
      <c r="BT158" s="614"/>
      <c r="BU158" s="461"/>
      <c r="BV158" s="568"/>
      <c r="BW158" s="404"/>
      <c r="BX158" s="402"/>
      <c r="BY158" s="570" t="str">
        <f t="shared" si="21"/>
        <v/>
      </c>
      <c r="BZ158" s="565" t="str">
        <f t="shared" si="22"/>
        <v/>
      </c>
      <c r="CA158" s="565" t="str">
        <f t="shared" si="23"/>
        <v/>
      </c>
      <c r="CB158" s="565" t="str">
        <f t="shared" si="24"/>
        <v/>
      </c>
      <c r="CC158" s="577" t="str">
        <f t="shared" si="25"/>
        <v/>
      </c>
      <c r="CD158" s="577" t="str">
        <f t="shared" si="26"/>
        <v/>
      </c>
      <c r="CE158" s="577" t="str">
        <f t="shared" si="27"/>
        <v/>
      </c>
      <c r="CF158" s="577" t="str">
        <f t="shared" si="28"/>
        <v/>
      </c>
      <c r="CG158" s="591" t="str">
        <f t="shared" si="29"/>
        <v/>
      </c>
      <c r="CH158" s="591" t="str">
        <f t="shared" si="30"/>
        <v/>
      </c>
      <c r="CI158" s="591" t="str">
        <f t="shared" si="31"/>
        <v/>
      </c>
      <c r="CJ158" s="565" t="str">
        <f t="shared" si="32"/>
        <v/>
      </c>
      <c r="CK158" s="565" t="str">
        <f t="shared" si="33"/>
        <v/>
      </c>
      <c r="CL158" s="577" t="str">
        <f t="shared" si="37"/>
        <v/>
      </c>
      <c r="CM158" s="577" t="str">
        <f t="shared" si="34"/>
        <v/>
      </c>
      <c r="CN158" s="592" t="str">
        <f t="shared" si="38"/>
        <v/>
      </c>
      <c r="CO158" s="402"/>
      <c r="CP158" s="402"/>
      <c r="CQ158" s="402"/>
      <c r="CR158" s="402"/>
      <c r="CS158" s="402"/>
      <c r="CT158" s="402"/>
      <c r="CU158" s="412"/>
      <c r="CV158" s="402"/>
      <c r="CW158" s="402"/>
      <c r="CX158" s="402"/>
      <c r="CY158" s="402"/>
      <c r="CZ158" s="402"/>
      <c r="DA158" s="402"/>
      <c r="DB158" s="412"/>
    </row>
    <row r="159" spans="2:106" ht="15.95" customHeight="1" x14ac:dyDescent="0.15">
      <c r="B159" s="468">
        <v>129</v>
      </c>
      <c r="C159" s="994"/>
      <c r="D159" s="995"/>
      <c r="E159" s="995"/>
      <c r="F159" s="996"/>
      <c r="G159" s="997"/>
      <c r="H159" s="997"/>
      <c r="I159" s="998"/>
      <c r="J159" s="999"/>
      <c r="K159" s="1004"/>
      <c r="L159" s="1004"/>
      <c r="M159" s="1004"/>
      <c r="N159" s="1004"/>
      <c r="O159" s="1004"/>
      <c r="P159" s="181" t="s">
        <v>28</v>
      </c>
      <c r="Q159" s="434" t="s">
        <v>28</v>
      </c>
      <c r="R159" s="434" t="s">
        <v>28</v>
      </c>
      <c r="S159" s="251" t="s">
        <v>28</v>
      </c>
      <c r="T159" s="1005"/>
      <c r="U159" s="1006"/>
      <c r="V159" s="1007"/>
      <c r="W159" s="181" t="s">
        <v>28</v>
      </c>
      <c r="X159" s="434" t="s">
        <v>28</v>
      </c>
      <c r="Y159" s="434" t="s">
        <v>28</v>
      </c>
      <c r="Z159" s="251" t="s">
        <v>28</v>
      </c>
      <c r="AA159" s="1005"/>
      <c r="AB159" s="1006"/>
      <c r="AC159" s="1006"/>
      <c r="AD159" s="181" t="s">
        <v>28</v>
      </c>
      <c r="AE159" s="183" t="s">
        <v>28</v>
      </c>
      <c r="AF159" s="183" t="s">
        <v>28</v>
      </c>
      <c r="AG159" s="183" t="s">
        <v>28</v>
      </c>
      <c r="AH159" s="251" t="s">
        <v>28</v>
      </c>
      <c r="AI159" s="484"/>
      <c r="AJ159" s="251" t="s">
        <v>28</v>
      </c>
      <c r="AK159" s="486"/>
      <c r="AL159" s="181" t="s">
        <v>28</v>
      </c>
      <c r="AM159" s="251" t="s">
        <v>28</v>
      </c>
      <c r="AN159" s="181" t="s">
        <v>28</v>
      </c>
      <c r="AO159" s="183" t="s">
        <v>28</v>
      </c>
      <c r="AP159" s="183" t="s">
        <v>28</v>
      </c>
      <c r="AQ159" s="183" t="s">
        <v>28</v>
      </c>
      <c r="AR159" s="535" t="str">
        <f t="shared" si="39"/>
        <v>□</v>
      </c>
      <c r="AS159" s="181" t="s">
        <v>28</v>
      </c>
      <c r="AT159" s="183" t="s">
        <v>28</v>
      </c>
      <c r="AU159" s="446" t="s">
        <v>28</v>
      </c>
      <c r="AV159" s="452" t="s">
        <v>28</v>
      </c>
      <c r="AW159" s="251" t="s">
        <v>28</v>
      </c>
      <c r="AX159" s="251" t="s">
        <v>28</v>
      </c>
      <c r="AY159" s="446" t="s">
        <v>28</v>
      </c>
      <c r="AZ159" s="437"/>
      <c r="BA159" s="976" t="str">
        <f>IF($F$11="","",IF($AZ159="","",HLOOKUP($F$11,別紙mast!$D$4:$K$7,3,FALSE)))</f>
        <v/>
      </c>
      <c r="BB159" s="977"/>
      <c r="BC159" s="537" t="str">
        <f t="shared" si="35"/>
        <v/>
      </c>
      <c r="BD159" s="538" t="str">
        <f>IF($F$11="","",IF($AZ159="","",HLOOKUP($F$11,別紙mast!$D$9:$K$11,3,FALSE)))</f>
        <v/>
      </c>
      <c r="BE159" s="537" t="str">
        <f t="shared" si="36"/>
        <v/>
      </c>
      <c r="BF159" s="413"/>
      <c r="BG159" s="978" t="str">
        <f>IF($F$11="","",IF($BF159="","",HLOOKUP($F$11,別紙mast!$D$4:$K$7,4,FALSE)))</f>
        <v/>
      </c>
      <c r="BH159" s="979"/>
      <c r="BI159" s="454" t="str">
        <f t="shared" si="20"/>
        <v/>
      </c>
      <c r="BJ159" s="621"/>
      <c r="BK159" s="463"/>
      <c r="BL159" s="463"/>
      <c r="BM159" s="601"/>
      <c r="BN159" s="462"/>
      <c r="BO159" s="463"/>
      <c r="BP159" s="463"/>
      <c r="BQ159" s="611"/>
      <c r="BR159" s="606"/>
      <c r="BS159" s="464"/>
      <c r="BT159" s="614"/>
      <c r="BU159" s="461"/>
      <c r="BV159" s="568"/>
      <c r="BW159" s="404"/>
      <c r="BX159" s="402"/>
      <c r="BY159" s="570" t="str">
        <f t="shared" si="21"/>
        <v/>
      </c>
      <c r="BZ159" s="565" t="str">
        <f t="shared" si="22"/>
        <v/>
      </c>
      <c r="CA159" s="565" t="str">
        <f t="shared" si="23"/>
        <v/>
      </c>
      <c r="CB159" s="565" t="str">
        <f t="shared" si="24"/>
        <v/>
      </c>
      <c r="CC159" s="577" t="str">
        <f t="shared" si="25"/>
        <v/>
      </c>
      <c r="CD159" s="577" t="str">
        <f t="shared" si="26"/>
        <v/>
      </c>
      <c r="CE159" s="577" t="str">
        <f t="shared" si="27"/>
        <v/>
      </c>
      <c r="CF159" s="577" t="str">
        <f t="shared" si="28"/>
        <v/>
      </c>
      <c r="CG159" s="591" t="str">
        <f t="shared" si="29"/>
        <v/>
      </c>
      <c r="CH159" s="591" t="str">
        <f t="shared" si="30"/>
        <v/>
      </c>
      <c r="CI159" s="591" t="str">
        <f t="shared" si="31"/>
        <v/>
      </c>
      <c r="CJ159" s="565" t="str">
        <f t="shared" si="32"/>
        <v/>
      </c>
      <c r="CK159" s="565" t="str">
        <f t="shared" si="33"/>
        <v/>
      </c>
      <c r="CL159" s="577" t="str">
        <f t="shared" si="37"/>
        <v/>
      </c>
      <c r="CM159" s="577" t="str">
        <f t="shared" si="34"/>
        <v/>
      </c>
      <c r="CN159" s="592" t="str">
        <f t="shared" si="38"/>
        <v/>
      </c>
      <c r="CO159" s="402"/>
      <c r="CP159" s="402"/>
      <c r="CQ159" s="402"/>
      <c r="CR159" s="402"/>
      <c r="CS159" s="402"/>
      <c r="CT159" s="402"/>
      <c r="CU159" s="412"/>
      <c r="CV159" s="402"/>
      <c r="CW159" s="402"/>
      <c r="CX159" s="402"/>
      <c r="CY159" s="402"/>
      <c r="CZ159" s="402"/>
      <c r="DA159" s="402"/>
      <c r="DB159" s="412"/>
    </row>
    <row r="160" spans="2:106" ht="15.95" customHeight="1" x14ac:dyDescent="0.15">
      <c r="B160" s="468">
        <v>130</v>
      </c>
      <c r="C160" s="994"/>
      <c r="D160" s="995"/>
      <c r="E160" s="995"/>
      <c r="F160" s="996"/>
      <c r="G160" s="997"/>
      <c r="H160" s="997"/>
      <c r="I160" s="998"/>
      <c r="J160" s="999"/>
      <c r="K160" s="1004"/>
      <c r="L160" s="1004"/>
      <c r="M160" s="1004"/>
      <c r="N160" s="1004"/>
      <c r="O160" s="1004"/>
      <c r="P160" s="181" t="s">
        <v>28</v>
      </c>
      <c r="Q160" s="434" t="s">
        <v>28</v>
      </c>
      <c r="R160" s="434" t="s">
        <v>28</v>
      </c>
      <c r="S160" s="251" t="s">
        <v>28</v>
      </c>
      <c r="T160" s="1005"/>
      <c r="U160" s="1006"/>
      <c r="V160" s="1007"/>
      <c r="W160" s="181" t="s">
        <v>28</v>
      </c>
      <c r="X160" s="434" t="s">
        <v>28</v>
      </c>
      <c r="Y160" s="434" t="s">
        <v>28</v>
      </c>
      <c r="Z160" s="251" t="s">
        <v>28</v>
      </c>
      <c r="AA160" s="1005"/>
      <c r="AB160" s="1006"/>
      <c r="AC160" s="1006"/>
      <c r="AD160" s="181" t="s">
        <v>28</v>
      </c>
      <c r="AE160" s="183" t="s">
        <v>28</v>
      </c>
      <c r="AF160" s="183" t="s">
        <v>28</v>
      </c>
      <c r="AG160" s="183" t="s">
        <v>28</v>
      </c>
      <c r="AH160" s="251" t="s">
        <v>28</v>
      </c>
      <c r="AI160" s="484"/>
      <c r="AJ160" s="251" t="s">
        <v>28</v>
      </c>
      <c r="AK160" s="486"/>
      <c r="AL160" s="181" t="s">
        <v>28</v>
      </c>
      <c r="AM160" s="251" t="s">
        <v>28</v>
      </c>
      <c r="AN160" s="181" t="s">
        <v>28</v>
      </c>
      <c r="AO160" s="183" t="s">
        <v>28</v>
      </c>
      <c r="AP160" s="183" t="s">
        <v>28</v>
      </c>
      <c r="AQ160" s="183" t="s">
        <v>28</v>
      </c>
      <c r="AR160" s="535" t="str">
        <f t="shared" si="39"/>
        <v>□</v>
      </c>
      <c r="AS160" s="181" t="s">
        <v>28</v>
      </c>
      <c r="AT160" s="183" t="s">
        <v>28</v>
      </c>
      <c r="AU160" s="446" t="s">
        <v>28</v>
      </c>
      <c r="AV160" s="452" t="s">
        <v>28</v>
      </c>
      <c r="AW160" s="251" t="s">
        <v>28</v>
      </c>
      <c r="AX160" s="251" t="s">
        <v>28</v>
      </c>
      <c r="AY160" s="446" t="s">
        <v>28</v>
      </c>
      <c r="AZ160" s="437"/>
      <c r="BA160" s="976" t="str">
        <f>IF($F$11="","",IF($AZ160="","",HLOOKUP($F$11,別紙mast!$D$4:$K$7,3,FALSE)))</f>
        <v/>
      </c>
      <c r="BB160" s="977"/>
      <c r="BC160" s="537" t="str">
        <f t="shared" si="35"/>
        <v/>
      </c>
      <c r="BD160" s="538" t="str">
        <f>IF($F$11="","",IF($AZ160="","",HLOOKUP($F$11,別紙mast!$D$9:$K$11,3,FALSE)))</f>
        <v/>
      </c>
      <c r="BE160" s="537" t="str">
        <f t="shared" si="36"/>
        <v/>
      </c>
      <c r="BF160" s="413"/>
      <c r="BG160" s="978" t="str">
        <f>IF($F$11="","",IF($BF160="","",HLOOKUP($F$11,別紙mast!$D$4:$K$7,4,FALSE)))</f>
        <v/>
      </c>
      <c r="BH160" s="979"/>
      <c r="BI160" s="454" t="str">
        <f t="shared" ref="BI160:BI223" si="40">IF(AND(BG160=""),"",IF(BF160&lt;=BG160,"○","×"))</f>
        <v/>
      </c>
      <c r="BJ160" s="621"/>
      <c r="BK160" s="463"/>
      <c r="BL160" s="463"/>
      <c r="BM160" s="601"/>
      <c r="BN160" s="462"/>
      <c r="BO160" s="463"/>
      <c r="BP160" s="463"/>
      <c r="BQ160" s="611"/>
      <c r="BR160" s="606"/>
      <c r="BS160" s="464"/>
      <c r="BT160" s="614"/>
      <c r="BU160" s="461"/>
      <c r="BV160" s="568"/>
      <c r="BW160" s="404"/>
      <c r="BX160" s="402"/>
      <c r="BY160" s="570" t="str">
        <f t="shared" ref="BY160:BY223" si="41">IF($BJ160="","",SUM($BJ160*$I160))</f>
        <v/>
      </c>
      <c r="BZ160" s="565" t="str">
        <f t="shared" ref="BZ160:BZ223" si="42">IF($BK160="","",SUM($BK160*$I160))</f>
        <v/>
      </c>
      <c r="CA160" s="565" t="str">
        <f t="shared" ref="CA160:CA223" si="43">IF($BL160="","",SUM($BL160*$I160))</f>
        <v/>
      </c>
      <c r="CB160" s="565" t="str">
        <f t="shared" ref="CB160:CB223" si="44">IF($BM160="","",SUM($BM160*$I160))</f>
        <v/>
      </c>
      <c r="CC160" s="577" t="str">
        <f t="shared" ref="CC160:CC223" si="45">IF($BN160="","",SUM($BN160*$I160))</f>
        <v/>
      </c>
      <c r="CD160" s="577" t="str">
        <f t="shared" ref="CD160:CD223" si="46">IF($BO160="","",SUM($BO160*$I160))</f>
        <v/>
      </c>
      <c r="CE160" s="577" t="str">
        <f t="shared" ref="CE160:CE223" si="47">IF($BP160="","",SUM($BP160*$I160))</f>
        <v/>
      </c>
      <c r="CF160" s="577" t="str">
        <f t="shared" ref="CF160:CF223" si="48">IF($BQ160="","",SUM($BQ160*$I160))</f>
        <v/>
      </c>
      <c r="CG160" s="591" t="str">
        <f t="shared" ref="CG160:CG223" si="49">IF($BR160="","",SUM($BR160*$I160))</f>
        <v/>
      </c>
      <c r="CH160" s="591" t="str">
        <f t="shared" ref="CH160:CH223" si="50">IF($BS160="","",$BS160*$I160)</f>
        <v/>
      </c>
      <c r="CI160" s="591" t="str">
        <f t="shared" ref="CI160:CI223" si="51">IF($BT160="","",SUM($BT160*$I160))</f>
        <v/>
      </c>
      <c r="CJ160" s="565" t="str">
        <f t="shared" ref="CJ160:CJ223" si="52">IF($BU160="","",SUM($BU160*$I160))</f>
        <v/>
      </c>
      <c r="CK160" s="565" t="str">
        <f t="shared" ref="CK160:CK223" si="53">IF($BV160="","",SUM($BV160*$I160))</f>
        <v/>
      </c>
      <c r="CL160" s="577" t="str">
        <f t="shared" si="37"/>
        <v/>
      </c>
      <c r="CM160" s="577" t="str">
        <f t="shared" ref="CM160:CM223" si="54">IF(BY160="","",ROUNDUP((CB160-BY160)/1000,1))</f>
        <v/>
      </c>
      <c r="CN160" s="592" t="str">
        <f t="shared" si="38"/>
        <v/>
      </c>
      <c r="CO160" s="402"/>
      <c r="CP160" s="402"/>
      <c r="CQ160" s="402"/>
      <c r="CR160" s="402"/>
      <c r="CS160" s="402"/>
      <c r="CT160" s="402"/>
      <c r="CU160" s="412"/>
      <c r="CV160" s="402"/>
      <c r="CW160" s="402"/>
      <c r="CX160" s="402"/>
      <c r="CY160" s="402"/>
      <c r="CZ160" s="402"/>
      <c r="DA160" s="402"/>
      <c r="DB160" s="412"/>
    </row>
    <row r="161" spans="2:106" ht="15.95" customHeight="1" x14ac:dyDescent="0.15">
      <c r="B161" s="468">
        <v>131</v>
      </c>
      <c r="C161" s="994"/>
      <c r="D161" s="995"/>
      <c r="E161" s="995"/>
      <c r="F161" s="996"/>
      <c r="G161" s="997"/>
      <c r="H161" s="997"/>
      <c r="I161" s="998"/>
      <c r="J161" s="999"/>
      <c r="K161" s="1004"/>
      <c r="L161" s="1004"/>
      <c r="M161" s="1004"/>
      <c r="N161" s="1004"/>
      <c r="O161" s="1004"/>
      <c r="P161" s="181" t="s">
        <v>28</v>
      </c>
      <c r="Q161" s="434" t="s">
        <v>28</v>
      </c>
      <c r="R161" s="434" t="s">
        <v>28</v>
      </c>
      <c r="S161" s="251" t="s">
        <v>28</v>
      </c>
      <c r="T161" s="1005"/>
      <c r="U161" s="1006"/>
      <c r="V161" s="1007"/>
      <c r="W161" s="181" t="s">
        <v>28</v>
      </c>
      <c r="X161" s="434" t="s">
        <v>28</v>
      </c>
      <c r="Y161" s="434" t="s">
        <v>28</v>
      </c>
      <c r="Z161" s="251" t="s">
        <v>28</v>
      </c>
      <c r="AA161" s="1005"/>
      <c r="AB161" s="1006"/>
      <c r="AC161" s="1006"/>
      <c r="AD161" s="181" t="s">
        <v>28</v>
      </c>
      <c r="AE161" s="183" t="s">
        <v>28</v>
      </c>
      <c r="AF161" s="183" t="s">
        <v>28</v>
      </c>
      <c r="AG161" s="183" t="s">
        <v>28</v>
      </c>
      <c r="AH161" s="251" t="s">
        <v>28</v>
      </c>
      <c r="AI161" s="484"/>
      <c r="AJ161" s="251" t="s">
        <v>28</v>
      </c>
      <c r="AK161" s="486"/>
      <c r="AL161" s="181" t="s">
        <v>28</v>
      </c>
      <c r="AM161" s="251" t="s">
        <v>28</v>
      </c>
      <c r="AN161" s="181" t="s">
        <v>28</v>
      </c>
      <c r="AO161" s="183" t="s">
        <v>28</v>
      </c>
      <c r="AP161" s="183" t="s">
        <v>28</v>
      </c>
      <c r="AQ161" s="183" t="s">
        <v>28</v>
      </c>
      <c r="AR161" s="535" t="str">
        <f t="shared" si="39"/>
        <v>□</v>
      </c>
      <c r="AS161" s="181" t="s">
        <v>28</v>
      </c>
      <c r="AT161" s="183" t="s">
        <v>28</v>
      </c>
      <c r="AU161" s="446" t="s">
        <v>28</v>
      </c>
      <c r="AV161" s="452" t="s">
        <v>28</v>
      </c>
      <c r="AW161" s="251" t="s">
        <v>28</v>
      </c>
      <c r="AX161" s="251" t="s">
        <v>28</v>
      </c>
      <c r="AY161" s="446" t="s">
        <v>28</v>
      </c>
      <c r="AZ161" s="437"/>
      <c r="BA161" s="976" t="str">
        <f>IF($F$11="","",IF($AZ161="","",HLOOKUP($F$11,別紙mast!$D$4:$K$7,3,FALSE)))</f>
        <v/>
      </c>
      <c r="BB161" s="977"/>
      <c r="BC161" s="537" t="str">
        <f t="shared" ref="BC161:BC224" si="55">IF(AND($AZ161=""),"",IF($AZ161&lt;=$BA161,"○","×"))</f>
        <v/>
      </c>
      <c r="BD161" s="538" t="str">
        <f>IF($F$11="","",IF($AZ161="","",HLOOKUP($F$11,別紙mast!$D$9:$K$11,3,FALSE)))</f>
        <v/>
      </c>
      <c r="BE161" s="537" t="str">
        <f t="shared" ref="BE161:BE224" si="56">IF(AND($BD161=""),"",IF($AZ161&lt;=$BD161,"○","×"))</f>
        <v/>
      </c>
      <c r="BF161" s="413"/>
      <c r="BG161" s="978" t="str">
        <f>IF($F$11="","",IF($BF161="","",HLOOKUP($F$11,別紙mast!$D$4:$K$7,4,FALSE)))</f>
        <v/>
      </c>
      <c r="BH161" s="979"/>
      <c r="BI161" s="454" t="str">
        <f t="shared" si="40"/>
        <v/>
      </c>
      <c r="BJ161" s="621"/>
      <c r="BK161" s="463"/>
      <c r="BL161" s="463"/>
      <c r="BM161" s="601"/>
      <c r="BN161" s="462"/>
      <c r="BO161" s="463"/>
      <c r="BP161" s="463"/>
      <c r="BQ161" s="611"/>
      <c r="BR161" s="606"/>
      <c r="BS161" s="464"/>
      <c r="BT161" s="614"/>
      <c r="BU161" s="461"/>
      <c r="BV161" s="568"/>
      <c r="BW161" s="404"/>
      <c r="BX161" s="402"/>
      <c r="BY161" s="570" t="str">
        <f t="shared" si="41"/>
        <v/>
      </c>
      <c r="BZ161" s="565" t="str">
        <f t="shared" si="42"/>
        <v/>
      </c>
      <c r="CA161" s="565" t="str">
        <f t="shared" si="43"/>
        <v/>
      </c>
      <c r="CB161" s="565" t="str">
        <f t="shared" si="44"/>
        <v/>
      </c>
      <c r="CC161" s="577" t="str">
        <f t="shared" si="45"/>
        <v/>
      </c>
      <c r="CD161" s="577" t="str">
        <f t="shared" si="46"/>
        <v/>
      </c>
      <c r="CE161" s="577" t="str">
        <f t="shared" si="47"/>
        <v/>
      </c>
      <c r="CF161" s="577" t="str">
        <f t="shared" si="48"/>
        <v/>
      </c>
      <c r="CG161" s="591" t="str">
        <f t="shared" si="49"/>
        <v/>
      </c>
      <c r="CH161" s="591" t="str">
        <f t="shared" si="50"/>
        <v/>
      </c>
      <c r="CI161" s="591" t="str">
        <f t="shared" si="51"/>
        <v/>
      </c>
      <c r="CJ161" s="565" t="str">
        <f t="shared" si="52"/>
        <v/>
      </c>
      <c r="CK161" s="565" t="str">
        <f t="shared" si="53"/>
        <v/>
      </c>
      <c r="CL161" s="577" t="str">
        <f t="shared" ref="CL161:CL224" si="57">IF($BY161="","",ROUNDUP((BZ161-BY161-CK161)/1000,1))</f>
        <v/>
      </c>
      <c r="CM161" s="577" t="str">
        <f t="shared" si="54"/>
        <v/>
      </c>
      <c r="CN161" s="592" t="str">
        <f t="shared" ref="CN161:CN224" si="58">IF(CL161="","",$CL161/$CM161)</f>
        <v/>
      </c>
      <c r="CO161" s="402"/>
      <c r="CP161" s="402"/>
      <c r="CQ161" s="402"/>
      <c r="CR161" s="402"/>
      <c r="CS161" s="402"/>
      <c r="CT161" s="402"/>
      <c r="CU161" s="412"/>
      <c r="CV161" s="402"/>
      <c r="CW161" s="402"/>
      <c r="CX161" s="402"/>
      <c r="CY161" s="402"/>
      <c r="CZ161" s="402"/>
      <c r="DA161" s="402"/>
      <c r="DB161" s="412"/>
    </row>
    <row r="162" spans="2:106" ht="15.95" customHeight="1" x14ac:dyDescent="0.15">
      <c r="B162" s="468">
        <v>132</v>
      </c>
      <c r="C162" s="994"/>
      <c r="D162" s="995"/>
      <c r="E162" s="995"/>
      <c r="F162" s="996"/>
      <c r="G162" s="997"/>
      <c r="H162" s="997"/>
      <c r="I162" s="998"/>
      <c r="J162" s="999"/>
      <c r="K162" s="1004"/>
      <c r="L162" s="1004"/>
      <c r="M162" s="1004"/>
      <c r="N162" s="1004"/>
      <c r="O162" s="1004"/>
      <c r="P162" s="181" t="s">
        <v>28</v>
      </c>
      <c r="Q162" s="434" t="s">
        <v>28</v>
      </c>
      <c r="R162" s="434" t="s">
        <v>28</v>
      </c>
      <c r="S162" s="251" t="s">
        <v>28</v>
      </c>
      <c r="T162" s="1005"/>
      <c r="U162" s="1006"/>
      <c r="V162" s="1007"/>
      <c r="W162" s="181" t="s">
        <v>28</v>
      </c>
      <c r="X162" s="434" t="s">
        <v>28</v>
      </c>
      <c r="Y162" s="434" t="s">
        <v>28</v>
      </c>
      <c r="Z162" s="251" t="s">
        <v>28</v>
      </c>
      <c r="AA162" s="1005"/>
      <c r="AB162" s="1006"/>
      <c r="AC162" s="1006"/>
      <c r="AD162" s="181" t="s">
        <v>28</v>
      </c>
      <c r="AE162" s="183" t="s">
        <v>28</v>
      </c>
      <c r="AF162" s="183" t="s">
        <v>28</v>
      </c>
      <c r="AG162" s="183" t="s">
        <v>28</v>
      </c>
      <c r="AH162" s="251" t="s">
        <v>28</v>
      </c>
      <c r="AI162" s="484"/>
      <c r="AJ162" s="251" t="s">
        <v>28</v>
      </c>
      <c r="AK162" s="486"/>
      <c r="AL162" s="181" t="s">
        <v>28</v>
      </c>
      <c r="AM162" s="251" t="s">
        <v>28</v>
      </c>
      <c r="AN162" s="181" t="s">
        <v>28</v>
      </c>
      <c r="AO162" s="183" t="s">
        <v>28</v>
      </c>
      <c r="AP162" s="183" t="s">
        <v>28</v>
      </c>
      <c r="AQ162" s="183" t="s">
        <v>28</v>
      </c>
      <c r="AR162" s="535" t="str">
        <f t="shared" ref="AR162:AR225" si="59">IF($F162="","□",IF(OR(AM162="■",AN162="■",AO162="■",AP162="■",AQ162="■"),"□","■"))</f>
        <v>□</v>
      </c>
      <c r="AS162" s="181" t="s">
        <v>28</v>
      </c>
      <c r="AT162" s="183" t="s">
        <v>28</v>
      </c>
      <c r="AU162" s="446" t="s">
        <v>28</v>
      </c>
      <c r="AV162" s="452" t="s">
        <v>28</v>
      </c>
      <c r="AW162" s="251" t="s">
        <v>28</v>
      </c>
      <c r="AX162" s="251" t="s">
        <v>28</v>
      </c>
      <c r="AY162" s="446" t="s">
        <v>28</v>
      </c>
      <c r="AZ162" s="437"/>
      <c r="BA162" s="976" t="str">
        <f>IF($F$11="","",IF($AZ162="","",HLOOKUP($F$11,別紙mast!$D$4:$K$7,3,FALSE)))</f>
        <v/>
      </c>
      <c r="BB162" s="977"/>
      <c r="BC162" s="537" t="str">
        <f t="shared" si="55"/>
        <v/>
      </c>
      <c r="BD162" s="538" t="str">
        <f>IF($F$11="","",IF($AZ162="","",HLOOKUP($F$11,別紙mast!$D$9:$K$11,3,FALSE)))</f>
        <v/>
      </c>
      <c r="BE162" s="537" t="str">
        <f t="shared" si="56"/>
        <v/>
      </c>
      <c r="BF162" s="413"/>
      <c r="BG162" s="978" t="str">
        <f>IF($F$11="","",IF($BF162="","",HLOOKUP($F$11,別紙mast!$D$4:$K$7,4,FALSE)))</f>
        <v/>
      </c>
      <c r="BH162" s="979"/>
      <c r="BI162" s="454" t="str">
        <f t="shared" si="40"/>
        <v/>
      </c>
      <c r="BJ162" s="621"/>
      <c r="BK162" s="463"/>
      <c r="BL162" s="463"/>
      <c r="BM162" s="601"/>
      <c r="BN162" s="462"/>
      <c r="BO162" s="463"/>
      <c r="BP162" s="463"/>
      <c r="BQ162" s="611"/>
      <c r="BR162" s="606"/>
      <c r="BS162" s="464"/>
      <c r="BT162" s="614"/>
      <c r="BU162" s="461"/>
      <c r="BV162" s="568"/>
      <c r="BW162" s="404"/>
      <c r="BX162" s="402"/>
      <c r="BY162" s="570" t="str">
        <f t="shared" si="41"/>
        <v/>
      </c>
      <c r="BZ162" s="565" t="str">
        <f t="shared" si="42"/>
        <v/>
      </c>
      <c r="CA162" s="565" t="str">
        <f t="shared" si="43"/>
        <v/>
      </c>
      <c r="CB162" s="565" t="str">
        <f t="shared" si="44"/>
        <v/>
      </c>
      <c r="CC162" s="577" t="str">
        <f t="shared" si="45"/>
        <v/>
      </c>
      <c r="CD162" s="577" t="str">
        <f t="shared" si="46"/>
        <v/>
      </c>
      <c r="CE162" s="577" t="str">
        <f t="shared" si="47"/>
        <v/>
      </c>
      <c r="CF162" s="577" t="str">
        <f t="shared" si="48"/>
        <v/>
      </c>
      <c r="CG162" s="591" t="str">
        <f t="shared" si="49"/>
        <v/>
      </c>
      <c r="CH162" s="591" t="str">
        <f t="shared" si="50"/>
        <v/>
      </c>
      <c r="CI162" s="591" t="str">
        <f t="shared" si="51"/>
        <v/>
      </c>
      <c r="CJ162" s="565" t="str">
        <f t="shared" si="52"/>
        <v/>
      </c>
      <c r="CK162" s="565" t="str">
        <f t="shared" si="53"/>
        <v/>
      </c>
      <c r="CL162" s="577" t="str">
        <f t="shared" si="57"/>
        <v/>
      </c>
      <c r="CM162" s="577" t="str">
        <f t="shared" si="54"/>
        <v/>
      </c>
      <c r="CN162" s="592" t="str">
        <f t="shared" si="58"/>
        <v/>
      </c>
      <c r="CO162" s="402"/>
      <c r="CP162" s="402"/>
      <c r="CQ162" s="402"/>
      <c r="CR162" s="402"/>
      <c r="CS162" s="402"/>
      <c r="CT162" s="402"/>
      <c r="CU162" s="412"/>
      <c r="CV162" s="402"/>
      <c r="CW162" s="402"/>
      <c r="CX162" s="402"/>
      <c r="CY162" s="402"/>
      <c r="CZ162" s="402"/>
      <c r="DA162" s="402"/>
      <c r="DB162" s="412"/>
    </row>
    <row r="163" spans="2:106" ht="15.95" customHeight="1" x14ac:dyDescent="0.15">
      <c r="B163" s="468">
        <v>133</v>
      </c>
      <c r="C163" s="994"/>
      <c r="D163" s="995"/>
      <c r="E163" s="995"/>
      <c r="F163" s="996"/>
      <c r="G163" s="997"/>
      <c r="H163" s="997"/>
      <c r="I163" s="998"/>
      <c r="J163" s="999"/>
      <c r="K163" s="1004"/>
      <c r="L163" s="1004"/>
      <c r="M163" s="1004"/>
      <c r="N163" s="1004"/>
      <c r="O163" s="1004"/>
      <c r="P163" s="181" t="s">
        <v>28</v>
      </c>
      <c r="Q163" s="434" t="s">
        <v>28</v>
      </c>
      <c r="R163" s="434" t="s">
        <v>28</v>
      </c>
      <c r="S163" s="251" t="s">
        <v>28</v>
      </c>
      <c r="T163" s="1005"/>
      <c r="U163" s="1006"/>
      <c r="V163" s="1007"/>
      <c r="W163" s="181" t="s">
        <v>28</v>
      </c>
      <c r="X163" s="434" t="s">
        <v>28</v>
      </c>
      <c r="Y163" s="434" t="s">
        <v>28</v>
      </c>
      <c r="Z163" s="251" t="s">
        <v>28</v>
      </c>
      <c r="AA163" s="1005"/>
      <c r="AB163" s="1006"/>
      <c r="AC163" s="1006"/>
      <c r="AD163" s="181" t="s">
        <v>28</v>
      </c>
      <c r="AE163" s="183" t="s">
        <v>28</v>
      </c>
      <c r="AF163" s="183" t="s">
        <v>28</v>
      </c>
      <c r="AG163" s="183" t="s">
        <v>28</v>
      </c>
      <c r="AH163" s="251" t="s">
        <v>28</v>
      </c>
      <c r="AI163" s="484"/>
      <c r="AJ163" s="251" t="s">
        <v>28</v>
      </c>
      <c r="AK163" s="486"/>
      <c r="AL163" s="181" t="s">
        <v>28</v>
      </c>
      <c r="AM163" s="251" t="s">
        <v>28</v>
      </c>
      <c r="AN163" s="181" t="s">
        <v>28</v>
      </c>
      <c r="AO163" s="183" t="s">
        <v>28</v>
      </c>
      <c r="AP163" s="183" t="s">
        <v>28</v>
      </c>
      <c r="AQ163" s="183" t="s">
        <v>28</v>
      </c>
      <c r="AR163" s="535" t="str">
        <f t="shared" si="59"/>
        <v>□</v>
      </c>
      <c r="AS163" s="181" t="s">
        <v>28</v>
      </c>
      <c r="AT163" s="183" t="s">
        <v>28</v>
      </c>
      <c r="AU163" s="446" t="s">
        <v>28</v>
      </c>
      <c r="AV163" s="452" t="s">
        <v>28</v>
      </c>
      <c r="AW163" s="251" t="s">
        <v>28</v>
      </c>
      <c r="AX163" s="251" t="s">
        <v>28</v>
      </c>
      <c r="AY163" s="446" t="s">
        <v>28</v>
      </c>
      <c r="AZ163" s="437"/>
      <c r="BA163" s="976" t="str">
        <f>IF($F$11="","",IF($AZ163="","",HLOOKUP($F$11,別紙mast!$D$4:$K$7,3,FALSE)))</f>
        <v/>
      </c>
      <c r="BB163" s="977"/>
      <c r="BC163" s="537" t="str">
        <f t="shared" si="55"/>
        <v/>
      </c>
      <c r="BD163" s="538" t="str">
        <f>IF($F$11="","",IF($AZ163="","",HLOOKUP($F$11,別紙mast!$D$9:$K$11,3,FALSE)))</f>
        <v/>
      </c>
      <c r="BE163" s="537" t="str">
        <f t="shared" si="56"/>
        <v/>
      </c>
      <c r="BF163" s="413"/>
      <c r="BG163" s="978" t="str">
        <f>IF($F$11="","",IF($BF163="","",HLOOKUP($F$11,別紙mast!$D$4:$K$7,4,FALSE)))</f>
        <v/>
      </c>
      <c r="BH163" s="979"/>
      <c r="BI163" s="454" t="str">
        <f t="shared" si="40"/>
        <v/>
      </c>
      <c r="BJ163" s="621"/>
      <c r="BK163" s="463"/>
      <c r="BL163" s="463"/>
      <c r="BM163" s="601"/>
      <c r="BN163" s="462"/>
      <c r="BO163" s="463"/>
      <c r="BP163" s="463"/>
      <c r="BQ163" s="611"/>
      <c r="BR163" s="606"/>
      <c r="BS163" s="464"/>
      <c r="BT163" s="614"/>
      <c r="BU163" s="461"/>
      <c r="BV163" s="568"/>
      <c r="BW163" s="404"/>
      <c r="BX163" s="402"/>
      <c r="BY163" s="570" t="str">
        <f t="shared" si="41"/>
        <v/>
      </c>
      <c r="BZ163" s="565" t="str">
        <f t="shared" si="42"/>
        <v/>
      </c>
      <c r="CA163" s="565" t="str">
        <f t="shared" si="43"/>
        <v/>
      </c>
      <c r="CB163" s="565" t="str">
        <f t="shared" si="44"/>
        <v/>
      </c>
      <c r="CC163" s="577" t="str">
        <f t="shared" si="45"/>
        <v/>
      </c>
      <c r="CD163" s="577" t="str">
        <f t="shared" si="46"/>
        <v/>
      </c>
      <c r="CE163" s="577" t="str">
        <f t="shared" si="47"/>
        <v/>
      </c>
      <c r="CF163" s="577" t="str">
        <f t="shared" si="48"/>
        <v/>
      </c>
      <c r="CG163" s="591" t="str">
        <f t="shared" si="49"/>
        <v/>
      </c>
      <c r="CH163" s="591" t="str">
        <f t="shared" si="50"/>
        <v/>
      </c>
      <c r="CI163" s="591" t="str">
        <f t="shared" si="51"/>
        <v/>
      </c>
      <c r="CJ163" s="565" t="str">
        <f t="shared" si="52"/>
        <v/>
      </c>
      <c r="CK163" s="565" t="str">
        <f t="shared" si="53"/>
        <v/>
      </c>
      <c r="CL163" s="577" t="str">
        <f t="shared" si="57"/>
        <v/>
      </c>
      <c r="CM163" s="577" t="str">
        <f t="shared" si="54"/>
        <v/>
      </c>
      <c r="CN163" s="592" t="str">
        <f t="shared" si="58"/>
        <v/>
      </c>
      <c r="CO163" s="402"/>
      <c r="CP163" s="402"/>
      <c r="CQ163" s="402"/>
      <c r="CR163" s="402"/>
      <c r="CS163" s="402"/>
      <c r="CT163" s="402"/>
      <c r="CU163" s="412"/>
      <c r="CV163" s="402"/>
      <c r="CW163" s="402"/>
      <c r="CX163" s="402"/>
      <c r="CY163" s="402"/>
      <c r="CZ163" s="402"/>
      <c r="DA163" s="402"/>
      <c r="DB163" s="412"/>
    </row>
    <row r="164" spans="2:106" ht="15.95" customHeight="1" x14ac:dyDescent="0.15">
      <c r="B164" s="468">
        <v>134</v>
      </c>
      <c r="C164" s="994"/>
      <c r="D164" s="995"/>
      <c r="E164" s="995"/>
      <c r="F164" s="996"/>
      <c r="G164" s="997"/>
      <c r="H164" s="997"/>
      <c r="I164" s="998"/>
      <c r="J164" s="999"/>
      <c r="K164" s="1004"/>
      <c r="L164" s="1004"/>
      <c r="M164" s="1004"/>
      <c r="N164" s="1004"/>
      <c r="O164" s="1004"/>
      <c r="P164" s="181" t="s">
        <v>28</v>
      </c>
      <c r="Q164" s="434" t="s">
        <v>28</v>
      </c>
      <c r="R164" s="434" t="s">
        <v>28</v>
      </c>
      <c r="S164" s="251" t="s">
        <v>28</v>
      </c>
      <c r="T164" s="1005"/>
      <c r="U164" s="1006"/>
      <c r="V164" s="1007"/>
      <c r="W164" s="181" t="s">
        <v>28</v>
      </c>
      <c r="X164" s="434" t="s">
        <v>28</v>
      </c>
      <c r="Y164" s="434" t="s">
        <v>28</v>
      </c>
      <c r="Z164" s="251" t="s">
        <v>28</v>
      </c>
      <c r="AA164" s="1005"/>
      <c r="AB164" s="1006"/>
      <c r="AC164" s="1006"/>
      <c r="AD164" s="181" t="s">
        <v>28</v>
      </c>
      <c r="AE164" s="183" t="s">
        <v>28</v>
      </c>
      <c r="AF164" s="183" t="s">
        <v>28</v>
      </c>
      <c r="AG164" s="183" t="s">
        <v>28</v>
      </c>
      <c r="AH164" s="251" t="s">
        <v>28</v>
      </c>
      <c r="AI164" s="484"/>
      <c r="AJ164" s="251" t="s">
        <v>28</v>
      </c>
      <c r="AK164" s="486"/>
      <c r="AL164" s="181" t="s">
        <v>28</v>
      </c>
      <c r="AM164" s="251" t="s">
        <v>28</v>
      </c>
      <c r="AN164" s="181" t="s">
        <v>28</v>
      </c>
      <c r="AO164" s="183" t="s">
        <v>28</v>
      </c>
      <c r="AP164" s="183" t="s">
        <v>28</v>
      </c>
      <c r="AQ164" s="183" t="s">
        <v>28</v>
      </c>
      <c r="AR164" s="535" t="str">
        <f t="shared" si="59"/>
        <v>□</v>
      </c>
      <c r="AS164" s="181" t="s">
        <v>28</v>
      </c>
      <c r="AT164" s="183" t="s">
        <v>28</v>
      </c>
      <c r="AU164" s="446" t="s">
        <v>28</v>
      </c>
      <c r="AV164" s="452" t="s">
        <v>28</v>
      </c>
      <c r="AW164" s="251" t="s">
        <v>28</v>
      </c>
      <c r="AX164" s="251" t="s">
        <v>28</v>
      </c>
      <c r="AY164" s="446" t="s">
        <v>28</v>
      </c>
      <c r="AZ164" s="437"/>
      <c r="BA164" s="976" t="str">
        <f>IF($F$11="","",IF($AZ164="","",HLOOKUP($F$11,別紙mast!$D$4:$K$7,3,FALSE)))</f>
        <v/>
      </c>
      <c r="BB164" s="977"/>
      <c r="BC164" s="537" t="str">
        <f t="shared" si="55"/>
        <v/>
      </c>
      <c r="BD164" s="538" t="str">
        <f>IF($F$11="","",IF($AZ164="","",HLOOKUP($F$11,別紙mast!$D$9:$K$11,3,FALSE)))</f>
        <v/>
      </c>
      <c r="BE164" s="537" t="str">
        <f t="shared" si="56"/>
        <v/>
      </c>
      <c r="BF164" s="413"/>
      <c r="BG164" s="978" t="str">
        <f>IF($F$11="","",IF($BF164="","",HLOOKUP($F$11,別紙mast!$D$4:$K$7,4,FALSE)))</f>
        <v/>
      </c>
      <c r="BH164" s="979"/>
      <c r="BI164" s="454" t="str">
        <f t="shared" si="40"/>
        <v/>
      </c>
      <c r="BJ164" s="621"/>
      <c r="BK164" s="463"/>
      <c r="BL164" s="463"/>
      <c r="BM164" s="601"/>
      <c r="BN164" s="462"/>
      <c r="BO164" s="463"/>
      <c r="BP164" s="463"/>
      <c r="BQ164" s="611"/>
      <c r="BR164" s="606"/>
      <c r="BS164" s="464"/>
      <c r="BT164" s="614"/>
      <c r="BU164" s="461"/>
      <c r="BV164" s="568"/>
      <c r="BW164" s="404"/>
      <c r="BX164" s="402"/>
      <c r="BY164" s="570" t="str">
        <f t="shared" si="41"/>
        <v/>
      </c>
      <c r="BZ164" s="565" t="str">
        <f t="shared" si="42"/>
        <v/>
      </c>
      <c r="CA164" s="565" t="str">
        <f t="shared" si="43"/>
        <v/>
      </c>
      <c r="CB164" s="565" t="str">
        <f t="shared" si="44"/>
        <v/>
      </c>
      <c r="CC164" s="577" t="str">
        <f t="shared" si="45"/>
        <v/>
      </c>
      <c r="CD164" s="577" t="str">
        <f t="shared" si="46"/>
        <v/>
      </c>
      <c r="CE164" s="577" t="str">
        <f t="shared" si="47"/>
        <v/>
      </c>
      <c r="CF164" s="577" t="str">
        <f t="shared" si="48"/>
        <v/>
      </c>
      <c r="CG164" s="591" t="str">
        <f t="shared" si="49"/>
        <v/>
      </c>
      <c r="CH164" s="591" t="str">
        <f t="shared" si="50"/>
        <v/>
      </c>
      <c r="CI164" s="591" t="str">
        <f t="shared" si="51"/>
        <v/>
      </c>
      <c r="CJ164" s="565" t="str">
        <f t="shared" si="52"/>
        <v/>
      </c>
      <c r="CK164" s="565" t="str">
        <f t="shared" si="53"/>
        <v/>
      </c>
      <c r="CL164" s="577" t="str">
        <f t="shared" si="57"/>
        <v/>
      </c>
      <c r="CM164" s="577" t="str">
        <f t="shared" si="54"/>
        <v/>
      </c>
      <c r="CN164" s="592" t="str">
        <f t="shared" si="58"/>
        <v/>
      </c>
      <c r="CO164" s="402"/>
      <c r="CP164" s="402"/>
      <c r="CQ164" s="402"/>
      <c r="CR164" s="402"/>
      <c r="CS164" s="402"/>
      <c r="CT164" s="402"/>
      <c r="CU164" s="412"/>
      <c r="CV164" s="402"/>
      <c r="CW164" s="402"/>
      <c r="CX164" s="402"/>
      <c r="CY164" s="402"/>
      <c r="CZ164" s="402"/>
      <c r="DA164" s="402"/>
      <c r="DB164" s="412"/>
    </row>
    <row r="165" spans="2:106" ht="15.95" customHeight="1" x14ac:dyDescent="0.15">
      <c r="B165" s="468">
        <v>135</v>
      </c>
      <c r="C165" s="994"/>
      <c r="D165" s="995"/>
      <c r="E165" s="995"/>
      <c r="F165" s="996"/>
      <c r="G165" s="997"/>
      <c r="H165" s="997"/>
      <c r="I165" s="998"/>
      <c r="J165" s="999"/>
      <c r="K165" s="1004"/>
      <c r="L165" s="1004"/>
      <c r="M165" s="1004"/>
      <c r="N165" s="1004"/>
      <c r="O165" s="1004"/>
      <c r="P165" s="181" t="s">
        <v>28</v>
      </c>
      <c r="Q165" s="434" t="s">
        <v>28</v>
      </c>
      <c r="R165" s="434" t="s">
        <v>28</v>
      </c>
      <c r="S165" s="251" t="s">
        <v>28</v>
      </c>
      <c r="T165" s="1005"/>
      <c r="U165" s="1006"/>
      <c r="V165" s="1007"/>
      <c r="W165" s="181" t="s">
        <v>28</v>
      </c>
      <c r="X165" s="434" t="s">
        <v>28</v>
      </c>
      <c r="Y165" s="434" t="s">
        <v>28</v>
      </c>
      <c r="Z165" s="251" t="s">
        <v>28</v>
      </c>
      <c r="AA165" s="1005"/>
      <c r="AB165" s="1006"/>
      <c r="AC165" s="1006"/>
      <c r="AD165" s="181" t="s">
        <v>28</v>
      </c>
      <c r="AE165" s="183" t="s">
        <v>28</v>
      </c>
      <c r="AF165" s="183" t="s">
        <v>28</v>
      </c>
      <c r="AG165" s="183" t="s">
        <v>28</v>
      </c>
      <c r="AH165" s="251" t="s">
        <v>28</v>
      </c>
      <c r="AI165" s="484"/>
      <c r="AJ165" s="251" t="s">
        <v>28</v>
      </c>
      <c r="AK165" s="486"/>
      <c r="AL165" s="181" t="s">
        <v>28</v>
      </c>
      <c r="AM165" s="251" t="s">
        <v>28</v>
      </c>
      <c r="AN165" s="181" t="s">
        <v>28</v>
      </c>
      <c r="AO165" s="183" t="s">
        <v>28</v>
      </c>
      <c r="AP165" s="183" t="s">
        <v>28</v>
      </c>
      <c r="AQ165" s="183" t="s">
        <v>28</v>
      </c>
      <c r="AR165" s="535" t="str">
        <f t="shared" si="59"/>
        <v>□</v>
      </c>
      <c r="AS165" s="181" t="s">
        <v>28</v>
      </c>
      <c r="AT165" s="183" t="s">
        <v>28</v>
      </c>
      <c r="AU165" s="446" t="s">
        <v>28</v>
      </c>
      <c r="AV165" s="452" t="s">
        <v>28</v>
      </c>
      <c r="AW165" s="251" t="s">
        <v>28</v>
      </c>
      <c r="AX165" s="251" t="s">
        <v>28</v>
      </c>
      <c r="AY165" s="446" t="s">
        <v>28</v>
      </c>
      <c r="AZ165" s="437"/>
      <c r="BA165" s="976" t="str">
        <f>IF($F$11="","",IF($AZ165="","",HLOOKUP($F$11,別紙mast!$D$4:$K$7,3,FALSE)))</f>
        <v/>
      </c>
      <c r="BB165" s="977"/>
      <c r="BC165" s="537" t="str">
        <f t="shared" si="55"/>
        <v/>
      </c>
      <c r="BD165" s="538" t="str">
        <f>IF($F$11="","",IF($AZ165="","",HLOOKUP($F$11,別紙mast!$D$9:$K$11,3,FALSE)))</f>
        <v/>
      </c>
      <c r="BE165" s="537" t="str">
        <f t="shared" si="56"/>
        <v/>
      </c>
      <c r="BF165" s="413"/>
      <c r="BG165" s="978" t="str">
        <f>IF($F$11="","",IF($BF165="","",HLOOKUP($F$11,別紙mast!$D$4:$K$7,4,FALSE)))</f>
        <v/>
      </c>
      <c r="BH165" s="979"/>
      <c r="BI165" s="454" t="str">
        <f t="shared" si="40"/>
        <v/>
      </c>
      <c r="BJ165" s="621"/>
      <c r="BK165" s="463"/>
      <c r="BL165" s="463"/>
      <c r="BM165" s="601"/>
      <c r="BN165" s="462"/>
      <c r="BO165" s="463"/>
      <c r="BP165" s="463"/>
      <c r="BQ165" s="611"/>
      <c r="BR165" s="606"/>
      <c r="BS165" s="464"/>
      <c r="BT165" s="614"/>
      <c r="BU165" s="461"/>
      <c r="BV165" s="568"/>
      <c r="BW165" s="404"/>
      <c r="BX165" s="402"/>
      <c r="BY165" s="570" t="str">
        <f t="shared" si="41"/>
        <v/>
      </c>
      <c r="BZ165" s="565" t="str">
        <f t="shared" si="42"/>
        <v/>
      </c>
      <c r="CA165" s="565" t="str">
        <f t="shared" si="43"/>
        <v/>
      </c>
      <c r="CB165" s="565" t="str">
        <f t="shared" si="44"/>
        <v/>
      </c>
      <c r="CC165" s="577" t="str">
        <f t="shared" si="45"/>
        <v/>
      </c>
      <c r="CD165" s="577" t="str">
        <f t="shared" si="46"/>
        <v/>
      </c>
      <c r="CE165" s="577" t="str">
        <f t="shared" si="47"/>
        <v/>
      </c>
      <c r="CF165" s="577" t="str">
        <f t="shared" si="48"/>
        <v/>
      </c>
      <c r="CG165" s="591" t="str">
        <f t="shared" si="49"/>
        <v/>
      </c>
      <c r="CH165" s="591" t="str">
        <f t="shared" si="50"/>
        <v/>
      </c>
      <c r="CI165" s="591" t="str">
        <f t="shared" si="51"/>
        <v/>
      </c>
      <c r="CJ165" s="565" t="str">
        <f t="shared" si="52"/>
        <v/>
      </c>
      <c r="CK165" s="565" t="str">
        <f t="shared" si="53"/>
        <v/>
      </c>
      <c r="CL165" s="577" t="str">
        <f t="shared" si="57"/>
        <v/>
      </c>
      <c r="CM165" s="577" t="str">
        <f t="shared" si="54"/>
        <v/>
      </c>
      <c r="CN165" s="592" t="str">
        <f t="shared" si="58"/>
        <v/>
      </c>
      <c r="CO165" s="402"/>
      <c r="CP165" s="402"/>
      <c r="CQ165" s="402"/>
      <c r="CR165" s="402"/>
      <c r="CS165" s="402"/>
      <c r="CT165" s="402"/>
      <c r="CU165" s="412"/>
      <c r="CV165" s="402"/>
      <c r="CW165" s="402"/>
      <c r="CX165" s="402"/>
      <c r="CY165" s="402"/>
      <c r="CZ165" s="402"/>
      <c r="DA165" s="402"/>
      <c r="DB165" s="412"/>
    </row>
    <row r="166" spans="2:106" ht="15.95" customHeight="1" x14ac:dyDescent="0.15">
      <c r="B166" s="468">
        <v>136</v>
      </c>
      <c r="C166" s="994"/>
      <c r="D166" s="995"/>
      <c r="E166" s="995"/>
      <c r="F166" s="996"/>
      <c r="G166" s="997"/>
      <c r="H166" s="997"/>
      <c r="I166" s="998"/>
      <c r="J166" s="999"/>
      <c r="K166" s="1004"/>
      <c r="L166" s="1004"/>
      <c r="M166" s="1004"/>
      <c r="N166" s="1004"/>
      <c r="O166" s="1004"/>
      <c r="P166" s="181" t="s">
        <v>28</v>
      </c>
      <c r="Q166" s="434" t="s">
        <v>28</v>
      </c>
      <c r="R166" s="434" t="s">
        <v>28</v>
      </c>
      <c r="S166" s="251" t="s">
        <v>28</v>
      </c>
      <c r="T166" s="1005"/>
      <c r="U166" s="1006"/>
      <c r="V166" s="1007"/>
      <c r="W166" s="181" t="s">
        <v>28</v>
      </c>
      <c r="X166" s="434" t="s">
        <v>28</v>
      </c>
      <c r="Y166" s="434" t="s">
        <v>28</v>
      </c>
      <c r="Z166" s="251" t="s">
        <v>28</v>
      </c>
      <c r="AA166" s="1005"/>
      <c r="AB166" s="1006"/>
      <c r="AC166" s="1006"/>
      <c r="AD166" s="181" t="s">
        <v>28</v>
      </c>
      <c r="AE166" s="183" t="s">
        <v>28</v>
      </c>
      <c r="AF166" s="183" t="s">
        <v>28</v>
      </c>
      <c r="AG166" s="183" t="s">
        <v>28</v>
      </c>
      <c r="AH166" s="251" t="s">
        <v>28</v>
      </c>
      <c r="AI166" s="484"/>
      <c r="AJ166" s="251" t="s">
        <v>28</v>
      </c>
      <c r="AK166" s="486"/>
      <c r="AL166" s="181" t="s">
        <v>28</v>
      </c>
      <c r="AM166" s="251" t="s">
        <v>28</v>
      </c>
      <c r="AN166" s="181" t="s">
        <v>28</v>
      </c>
      <c r="AO166" s="183" t="s">
        <v>28</v>
      </c>
      <c r="AP166" s="183" t="s">
        <v>28</v>
      </c>
      <c r="AQ166" s="183" t="s">
        <v>28</v>
      </c>
      <c r="AR166" s="535" t="str">
        <f t="shared" si="59"/>
        <v>□</v>
      </c>
      <c r="AS166" s="181" t="s">
        <v>28</v>
      </c>
      <c r="AT166" s="183" t="s">
        <v>28</v>
      </c>
      <c r="AU166" s="446" t="s">
        <v>28</v>
      </c>
      <c r="AV166" s="452" t="s">
        <v>28</v>
      </c>
      <c r="AW166" s="251" t="s">
        <v>28</v>
      </c>
      <c r="AX166" s="251" t="s">
        <v>28</v>
      </c>
      <c r="AY166" s="446" t="s">
        <v>28</v>
      </c>
      <c r="AZ166" s="437"/>
      <c r="BA166" s="976" t="str">
        <f>IF($F$11="","",IF($AZ166="","",HLOOKUP($F$11,別紙mast!$D$4:$K$7,3,FALSE)))</f>
        <v/>
      </c>
      <c r="BB166" s="977"/>
      <c r="BC166" s="537" t="str">
        <f t="shared" si="55"/>
        <v/>
      </c>
      <c r="BD166" s="538" t="str">
        <f>IF($F$11="","",IF($AZ166="","",HLOOKUP($F$11,別紙mast!$D$9:$K$11,3,FALSE)))</f>
        <v/>
      </c>
      <c r="BE166" s="537" t="str">
        <f t="shared" si="56"/>
        <v/>
      </c>
      <c r="BF166" s="413"/>
      <c r="BG166" s="978" t="str">
        <f>IF($F$11="","",IF($BF166="","",HLOOKUP($F$11,別紙mast!$D$4:$K$7,4,FALSE)))</f>
        <v/>
      </c>
      <c r="BH166" s="979"/>
      <c r="BI166" s="454" t="str">
        <f t="shared" si="40"/>
        <v/>
      </c>
      <c r="BJ166" s="621"/>
      <c r="BK166" s="463"/>
      <c r="BL166" s="463"/>
      <c r="BM166" s="601"/>
      <c r="BN166" s="462"/>
      <c r="BO166" s="463"/>
      <c r="BP166" s="463"/>
      <c r="BQ166" s="611"/>
      <c r="BR166" s="606"/>
      <c r="BS166" s="464"/>
      <c r="BT166" s="614"/>
      <c r="BU166" s="461"/>
      <c r="BV166" s="568"/>
      <c r="BW166" s="404"/>
      <c r="BX166" s="402"/>
      <c r="BY166" s="570" t="str">
        <f t="shared" si="41"/>
        <v/>
      </c>
      <c r="BZ166" s="565" t="str">
        <f t="shared" si="42"/>
        <v/>
      </c>
      <c r="CA166" s="565" t="str">
        <f t="shared" si="43"/>
        <v/>
      </c>
      <c r="CB166" s="565" t="str">
        <f t="shared" si="44"/>
        <v/>
      </c>
      <c r="CC166" s="577" t="str">
        <f t="shared" si="45"/>
        <v/>
      </c>
      <c r="CD166" s="577" t="str">
        <f t="shared" si="46"/>
        <v/>
      </c>
      <c r="CE166" s="577" t="str">
        <f t="shared" si="47"/>
        <v/>
      </c>
      <c r="CF166" s="577" t="str">
        <f t="shared" si="48"/>
        <v/>
      </c>
      <c r="CG166" s="591" t="str">
        <f t="shared" si="49"/>
        <v/>
      </c>
      <c r="CH166" s="591" t="str">
        <f t="shared" si="50"/>
        <v/>
      </c>
      <c r="CI166" s="591" t="str">
        <f t="shared" si="51"/>
        <v/>
      </c>
      <c r="CJ166" s="565" t="str">
        <f t="shared" si="52"/>
        <v/>
      </c>
      <c r="CK166" s="565" t="str">
        <f t="shared" si="53"/>
        <v/>
      </c>
      <c r="CL166" s="577" t="str">
        <f t="shared" si="57"/>
        <v/>
      </c>
      <c r="CM166" s="577" t="str">
        <f t="shared" si="54"/>
        <v/>
      </c>
      <c r="CN166" s="592" t="str">
        <f t="shared" si="58"/>
        <v/>
      </c>
      <c r="CO166" s="402"/>
      <c r="CP166" s="402"/>
      <c r="CQ166" s="402"/>
      <c r="CR166" s="402"/>
      <c r="CS166" s="402"/>
      <c r="CT166" s="402"/>
      <c r="CU166" s="412"/>
      <c r="CV166" s="402"/>
      <c r="CW166" s="402"/>
      <c r="CX166" s="402"/>
      <c r="CY166" s="402"/>
      <c r="CZ166" s="402"/>
      <c r="DA166" s="402"/>
      <c r="DB166" s="412"/>
    </row>
    <row r="167" spans="2:106" ht="15.95" customHeight="1" x14ac:dyDescent="0.15">
      <c r="B167" s="468">
        <v>137</v>
      </c>
      <c r="C167" s="994"/>
      <c r="D167" s="995"/>
      <c r="E167" s="995"/>
      <c r="F167" s="996"/>
      <c r="G167" s="997"/>
      <c r="H167" s="997"/>
      <c r="I167" s="998"/>
      <c r="J167" s="999"/>
      <c r="K167" s="1004"/>
      <c r="L167" s="1004"/>
      <c r="M167" s="1004"/>
      <c r="N167" s="1004"/>
      <c r="O167" s="1004"/>
      <c r="P167" s="181" t="s">
        <v>28</v>
      </c>
      <c r="Q167" s="434" t="s">
        <v>28</v>
      </c>
      <c r="R167" s="434" t="s">
        <v>28</v>
      </c>
      <c r="S167" s="251" t="s">
        <v>28</v>
      </c>
      <c r="T167" s="1005"/>
      <c r="U167" s="1006"/>
      <c r="V167" s="1007"/>
      <c r="W167" s="181" t="s">
        <v>28</v>
      </c>
      <c r="X167" s="434" t="s">
        <v>28</v>
      </c>
      <c r="Y167" s="434" t="s">
        <v>28</v>
      </c>
      <c r="Z167" s="251" t="s">
        <v>28</v>
      </c>
      <c r="AA167" s="1005"/>
      <c r="AB167" s="1006"/>
      <c r="AC167" s="1006"/>
      <c r="AD167" s="181" t="s">
        <v>28</v>
      </c>
      <c r="AE167" s="183" t="s">
        <v>28</v>
      </c>
      <c r="AF167" s="183" t="s">
        <v>28</v>
      </c>
      <c r="AG167" s="183" t="s">
        <v>28</v>
      </c>
      <c r="AH167" s="251" t="s">
        <v>28</v>
      </c>
      <c r="AI167" s="484"/>
      <c r="AJ167" s="251" t="s">
        <v>28</v>
      </c>
      <c r="AK167" s="486"/>
      <c r="AL167" s="181" t="s">
        <v>28</v>
      </c>
      <c r="AM167" s="251" t="s">
        <v>28</v>
      </c>
      <c r="AN167" s="181" t="s">
        <v>28</v>
      </c>
      <c r="AO167" s="183" t="s">
        <v>28</v>
      </c>
      <c r="AP167" s="183" t="s">
        <v>28</v>
      </c>
      <c r="AQ167" s="183" t="s">
        <v>28</v>
      </c>
      <c r="AR167" s="535" t="str">
        <f t="shared" si="59"/>
        <v>□</v>
      </c>
      <c r="AS167" s="181" t="s">
        <v>28</v>
      </c>
      <c r="AT167" s="183" t="s">
        <v>28</v>
      </c>
      <c r="AU167" s="446" t="s">
        <v>28</v>
      </c>
      <c r="AV167" s="452" t="s">
        <v>28</v>
      </c>
      <c r="AW167" s="251" t="s">
        <v>28</v>
      </c>
      <c r="AX167" s="251" t="s">
        <v>28</v>
      </c>
      <c r="AY167" s="446" t="s">
        <v>28</v>
      </c>
      <c r="AZ167" s="437"/>
      <c r="BA167" s="976" t="str">
        <f>IF($F$11="","",IF($AZ167="","",HLOOKUP($F$11,別紙mast!$D$4:$K$7,3,FALSE)))</f>
        <v/>
      </c>
      <c r="BB167" s="977"/>
      <c r="BC167" s="537" t="str">
        <f t="shared" si="55"/>
        <v/>
      </c>
      <c r="BD167" s="538" t="str">
        <f>IF($F$11="","",IF($AZ167="","",HLOOKUP($F$11,別紙mast!$D$9:$K$11,3,FALSE)))</f>
        <v/>
      </c>
      <c r="BE167" s="537" t="str">
        <f t="shared" si="56"/>
        <v/>
      </c>
      <c r="BF167" s="413"/>
      <c r="BG167" s="978" t="str">
        <f>IF($F$11="","",IF($BF167="","",HLOOKUP($F$11,別紙mast!$D$4:$K$7,4,FALSE)))</f>
        <v/>
      </c>
      <c r="BH167" s="979"/>
      <c r="BI167" s="454" t="str">
        <f t="shared" si="40"/>
        <v/>
      </c>
      <c r="BJ167" s="621"/>
      <c r="BK167" s="463"/>
      <c r="BL167" s="463"/>
      <c r="BM167" s="601"/>
      <c r="BN167" s="462"/>
      <c r="BO167" s="463"/>
      <c r="BP167" s="463"/>
      <c r="BQ167" s="611"/>
      <c r="BR167" s="606"/>
      <c r="BS167" s="464"/>
      <c r="BT167" s="614"/>
      <c r="BU167" s="461"/>
      <c r="BV167" s="568"/>
      <c r="BW167" s="404"/>
      <c r="BX167" s="402"/>
      <c r="BY167" s="570" t="str">
        <f t="shared" si="41"/>
        <v/>
      </c>
      <c r="BZ167" s="565" t="str">
        <f t="shared" si="42"/>
        <v/>
      </c>
      <c r="CA167" s="565" t="str">
        <f t="shared" si="43"/>
        <v/>
      </c>
      <c r="CB167" s="565" t="str">
        <f t="shared" si="44"/>
        <v/>
      </c>
      <c r="CC167" s="577" t="str">
        <f t="shared" si="45"/>
        <v/>
      </c>
      <c r="CD167" s="577" t="str">
        <f t="shared" si="46"/>
        <v/>
      </c>
      <c r="CE167" s="577" t="str">
        <f t="shared" si="47"/>
        <v/>
      </c>
      <c r="CF167" s="577" t="str">
        <f t="shared" si="48"/>
        <v/>
      </c>
      <c r="CG167" s="591" t="str">
        <f t="shared" si="49"/>
        <v/>
      </c>
      <c r="CH167" s="591" t="str">
        <f t="shared" si="50"/>
        <v/>
      </c>
      <c r="CI167" s="591" t="str">
        <f t="shared" si="51"/>
        <v/>
      </c>
      <c r="CJ167" s="565" t="str">
        <f t="shared" si="52"/>
        <v/>
      </c>
      <c r="CK167" s="565" t="str">
        <f t="shared" si="53"/>
        <v/>
      </c>
      <c r="CL167" s="577" t="str">
        <f t="shared" si="57"/>
        <v/>
      </c>
      <c r="CM167" s="577" t="str">
        <f t="shared" si="54"/>
        <v/>
      </c>
      <c r="CN167" s="592" t="str">
        <f t="shared" si="58"/>
        <v/>
      </c>
      <c r="CO167" s="402"/>
      <c r="CP167" s="402"/>
      <c r="CQ167" s="402"/>
      <c r="CR167" s="402"/>
      <c r="CS167" s="402"/>
      <c r="CT167" s="402"/>
      <c r="CU167" s="412"/>
      <c r="CV167" s="402"/>
      <c r="CW167" s="402"/>
      <c r="CX167" s="402"/>
      <c r="CY167" s="402"/>
      <c r="CZ167" s="402"/>
      <c r="DA167" s="402"/>
      <c r="DB167" s="412"/>
    </row>
    <row r="168" spans="2:106" ht="15.95" customHeight="1" x14ac:dyDescent="0.15">
      <c r="B168" s="468">
        <v>138</v>
      </c>
      <c r="C168" s="994"/>
      <c r="D168" s="995"/>
      <c r="E168" s="995"/>
      <c r="F168" s="996"/>
      <c r="G168" s="997"/>
      <c r="H168" s="997"/>
      <c r="I168" s="998"/>
      <c r="J168" s="999"/>
      <c r="K168" s="1004"/>
      <c r="L168" s="1004"/>
      <c r="M168" s="1004"/>
      <c r="N168" s="1004"/>
      <c r="O168" s="1004"/>
      <c r="P168" s="181" t="s">
        <v>28</v>
      </c>
      <c r="Q168" s="434" t="s">
        <v>28</v>
      </c>
      <c r="R168" s="434" t="s">
        <v>28</v>
      </c>
      <c r="S168" s="251" t="s">
        <v>28</v>
      </c>
      <c r="T168" s="1005"/>
      <c r="U168" s="1006"/>
      <c r="V168" s="1007"/>
      <c r="W168" s="181" t="s">
        <v>28</v>
      </c>
      <c r="X168" s="434" t="s">
        <v>28</v>
      </c>
      <c r="Y168" s="434" t="s">
        <v>28</v>
      </c>
      <c r="Z168" s="251" t="s">
        <v>28</v>
      </c>
      <c r="AA168" s="1005"/>
      <c r="AB168" s="1006"/>
      <c r="AC168" s="1006"/>
      <c r="AD168" s="181" t="s">
        <v>28</v>
      </c>
      <c r="AE168" s="183" t="s">
        <v>28</v>
      </c>
      <c r="AF168" s="183" t="s">
        <v>28</v>
      </c>
      <c r="AG168" s="183" t="s">
        <v>28</v>
      </c>
      <c r="AH168" s="251" t="s">
        <v>28</v>
      </c>
      <c r="AI168" s="484"/>
      <c r="AJ168" s="251" t="s">
        <v>28</v>
      </c>
      <c r="AK168" s="486"/>
      <c r="AL168" s="181" t="s">
        <v>28</v>
      </c>
      <c r="AM168" s="251" t="s">
        <v>28</v>
      </c>
      <c r="AN168" s="181" t="s">
        <v>28</v>
      </c>
      <c r="AO168" s="183" t="s">
        <v>28</v>
      </c>
      <c r="AP168" s="183" t="s">
        <v>28</v>
      </c>
      <c r="AQ168" s="183" t="s">
        <v>28</v>
      </c>
      <c r="AR168" s="535" t="str">
        <f t="shared" si="59"/>
        <v>□</v>
      </c>
      <c r="AS168" s="181" t="s">
        <v>28</v>
      </c>
      <c r="AT168" s="183" t="s">
        <v>28</v>
      </c>
      <c r="AU168" s="446" t="s">
        <v>28</v>
      </c>
      <c r="AV168" s="452" t="s">
        <v>28</v>
      </c>
      <c r="AW168" s="251" t="s">
        <v>28</v>
      </c>
      <c r="AX168" s="251" t="s">
        <v>28</v>
      </c>
      <c r="AY168" s="446" t="s">
        <v>28</v>
      </c>
      <c r="AZ168" s="437"/>
      <c r="BA168" s="976" t="str">
        <f>IF($F$11="","",IF($AZ168="","",HLOOKUP($F$11,別紙mast!$D$4:$K$7,3,FALSE)))</f>
        <v/>
      </c>
      <c r="BB168" s="977"/>
      <c r="BC168" s="537" t="str">
        <f t="shared" si="55"/>
        <v/>
      </c>
      <c r="BD168" s="538" t="str">
        <f>IF($F$11="","",IF($AZ168="","",HLOOKUP($F$11,別紙mast!$D$9:$K$11,3,FALSE)))</f>
        <v/>
      </c>
      <c r="BE168" s="537" t="str">
        <f t="shared" si="56"/>
        <v/>
      </c>
      <c r="BF168" s="413"/>
      <c r="BG168" s="978" t="str">
        <f>IF($F$11="","",IF($BF168="","",HLOOKUP($F$11,別紙mast!$D$4:$K$7,4,FALSE)))</f>
        <v/>
      </c>
      <c r="BH168" s="979"/>
      <c r="BI168" s="454" t="str">
        <f t="shared" si="40"/>
        <v/>
      </c>
      <c r="BJ168" s="621"/>
      <c r="BK168" s="463"/>
      <c r="BL168" s="463"/>
      <c r="BM168" s="601"/>
      <c r="BN168" s="462"/>
      <c r="BO168" s="463"/>
      <c r="BP168" s="463"/>
      <c r="BQ168" s="611"/>
      <c r="BR168" s="606"/>
      <c r="BS168" s="464"/>
      <c r="BT168" s="614"/>
      <c r="BU168" s="461"/>
      <c r="BV168" s="568"/>
      <c r="BW168" s="404"/>
      <c r="BX168" s="402"/>
      <c r="BY168" s="570" t="str">
        <f t="shared" si="41"/>
        <v/>
      </c>
      <c r="BZ168" s="565" t="str">
        <f t="shared" si="42"/>
        <v/>
      </c>
      <c r="CA168" s="565" t="str">
        <f t="shared" si="43"/>
        <v/>
      </c>
      <c r="CB168" s="565" t="str">
        <f t="shared" si="44"/>
        <v/>
      </c>
      <c r="CC168" s="577" t="str">
        <f t="shared" si="45"/>
        <v/>
      </c>
      <c r="CD168" s="577" t="str">
        <f t="shared" si="46"/>
        <v/>
      </c>
      <c r="CE168" s="577" t="str">
        <f t="shared" si="47"/>
        <v/>
      </c>
      <c r="CF168" s="577" t="str">
        <f t="shared" si="48"/>
        <v/>
      </c>
      <c r="CG168" s="591" t="str">
        <f t="shared" si="49"/>
        <v/>
      </c>
      <c r="CH168" s="591" t="str">
        <f t="shared" si="50"/>
        <v/>
      </c>
      <c r="CI168" s="591" t="str">
        <f t="shared" si="51"/>
        <v/>
      </c>
      <c r="CJ168" s="565" t="str">
        <f t="shared" si="52"/>
        <v/>
      </c>
      <c r="CK168" s="565" t="str">
        <f t="shared" si="53"/>
        <v/>
      </c>
      <c r="CL168" s="577" t="str">
        <f t="shared" si="57"/>
        <v/>
      </c>
      <c r="CM168" s="577" t="str">
        <f t="shared" si="54"/>
        <v/>
      </c>
      <c r="CN168" s="592" t="str">
        <f t="shared" si="58"/>
        <v/>
      </c>
      <c r="CO168" s="402"/>
      <c r="CP168" s="402"/>
      <c r="CQ168" s="402"/>
      <c r="CR168" s="402"/>
      <c r="CS168" s="402"/>
      <c r="CT168" s="402"/>
      <c r="CU168" s="412"/>
      <c r="CV168" s="402"/>
      <c r="CW168" s="402"/>
      <c r="CX168" s="402"/>
      <c r="CY168" s="402"/>
      <c r="CZ168" s="402"/>
      <c r="DA168" s="402"/>
      <c r="DB168" s="412"/>
    </row>
    <row r="169" spans="2:106" ht="15.95" customHeight="1" x14ac:dyDescent="0.15">
      <c r="B169" s="468">
        <v>139</v>
      </c>
      <c r="C169" s="994"/>
      <c r="D169" s="995"/>
      <c r="E169" s="995"/>
      <c r="F169" s="996"/>
      <c r="G169" s="997"/>
      <c r="H169" s="997"/>
      <c r="I169" s="998"/>
      <c r="J169" s="999"/>
      <c r="K169" s="1004"/>
      <c r="L169" s="1004"/>
      <c r="M169" s="1004"/>
      <c r="N169" s="1004"/>
      <c r="O169" s="1004"/>
      <c r="P169" s="181" t="s">
        <v>28</v>
      </c>
      <c r="Q169" s="434" t="s">
        <v>28</v>
      </c>
      <c r="R169" s="434" t="s">
        <v>28</v>
      </c>
      <c r="S169" s="251" t="s">
        <v>28</v>
      </c>
      <c r="T169" s="1005"/>
      <c r="U169" s="1006"/>
      <c r="V169" s="1007"/>
      <c r="W169" s="181" t="s">
        <v>28</v>
      </c>
      <c r="X169" s="434" t="s">
        <v>28</v>
      </c>
      <c r="Y169" s="434" t="s">
        <v>28</v>
      </c>
      <c r="Z169" s="251" t="s">
        <v>28</v>
      </c>
      <c r="AA169" s="1005"/>
      <c r="AB169" s="1006"/>
      <c r="AC169" s="1006"/>
      <c r="AD169" s="181" t="s">
        <v>28</v>
      </c>
      <c r="AE169" s="183" t="s">
        <v>28</v>
      </c>
      <c r="AF169" s="183" t="s">
        <v>28</v>
      </c>
      <c r="AG169" s="183" t="s">
        <v>28</v>
      </c>
      <c r="AH169" s="251" t="s">
        <v>28</v>
      </c>
      <c r="AI169" s="484"/>
      <c r="AJ169" s="251" t="s">
        <v>28</v>
      </c>
      <c r="AK169" s="486"/>
      <c r="AL169" s="181" t="s">
        <v>28</v>
      </c>
      <c r="AM169" s="251" t="s">
        <v>28</v>
      </c>
      <c r="AN169" s="181" t="s">
        <v>28</v>
      </c>
      <c r="AO169" s="183" t="s">
        <v>28</v>
      </c>
      <c r="AP169" s="183" t="s">
        <v>28</v>
      </c>
      <c r="AQ169" s="183" t="s">
        <v>28</v>
      </c>
      <c r="AR169" s="535" t="str">
        <f t="shared" si="59"/>
        <v>□</v>
      </c>
      <c r="AS169" s="181" t="s">
        <v>28</v>
      </c>
      <c r="AT169" s="183" t="s">
        <v>28</v>
      </c>
      <c r="AU169" s="446" t="s">
        <v>28</v>
      </c>
      <c r="AV169" s="452" t="s">
        <v>28</v>
      </c>
      <c r="AW169" s="251" t="s">
        <v>28</v>
      </c>
      <c r="AX169" s="251" t="s">
        <v>28</v>
      </c>
      <c r="AY169" s="446" t="s">
        <v>28</v>
      </c>
      <c r="AZ169" s="437"/>
      <c r="BA169" s="976" t="str">
        <f>IF($F$11="","",IF($AZ169="","",HLOOKUP($F$11,別紙mast!$D$4:$K$7,3,FALSE)))</f>
        <v/>
      </c>
      <c r="BB169" s="977"/>
      <c r="BC169" s="537" t="str">
        <f t="shared" si="55"/>
        <v/>
      </c>
      <c r="BD169" s="538" t="str">
        <f>IF($F$11="","",IF($AZ169="","",HLOOKUP($F$11,別紙mast!$D$9:$K$11,3,FALSE)))</f>
        <v/>
      </c>
      <c r="BE169" s="537" t="str">
        <f t="shared" si="56"/>
        <v/>
      </c>
      <c r="BF169" s="413"/>
      <c r="BG169" s="978" t="str">
        <f>IF($F$11="","",IF($BF169="","",HLOOKUP($F$11,別紙mast!$D$4:$K$7,4,FALSE)))</f>
        <v/>
      </c>
      <c r="BH169" s="979"/>
      <c r="BI169" s="454" t="str">
        <f t="shared" si="40"/>
        <v/>
      </c>
      <c r="BJ169" s="621"/>
      <c r="BK169" s="463"/>
      <c r="BL169" s="463"/>
      <c r="BM169" s="601"/>
      <c r="BN169" s="462"/>
      <c r="BO169" s="463"/>
      <c r="BP169" s="463"/>
      <c r="BQ169" s="611"/>
      <c r="BR169" s="606"/>
      <c r="BS169" s="464"/>
      <c r="BT169" s="614"/>
      <c r="BU169" s="461"/>
      <c r="BV169" s="568"/>
      <c r="BW169" s="404"/>
      <c r="BX169" s="402"/>
      <c r="BY169" s="570" t="str">
        <f t="shared" si="41"/>
        <v/>
      </c>
      <c r="BZ169" s="565" t="str">
        <f t="shared" si="42"/>
        <v/>
      </c>
      <c r="CA169" s="565" t="str">
        <f t="shared" si="43"/>
        <v/>
      </c>
      <c r="CB169" s="565" t="str">
        <f t="shared" si="44"/>
        <v/>
      </c>
      <c r="CC169" s="577" t="str">
        <f t="shared" si="45"/>
        <v/>
      </c>
      <c r="CD169" s="577" t="str">
        <f t="shared" si="46"/>
        <v/>
      </c>
      <c r="CE169" s="577" t="str">
        <f t="shared" si="47"/>
        <v/>
      </c>
      <c r="CF169" s="577" t="str">
        <f t="shared" si="48"/>
        <v/>
      </c>
      <c r="CG169" s="591" t="str">
        <f t="shared" si="49"/>
        <v/>
      </c>
      <c r="CH169" s="591" t="str">
        <f t="shared" si="50"/>
        <v/>
      </c>
      <c r="CI169" s="591" t="str">
        <f t="shared" si="51"/>
        <v/>
      </c>
      <c r="CJ169" s="565" t="str">
        <f t="shared" si="52"/>
        <v/>
      </c>
      <c r="CK169" s="565" t="str">
        <f t="shared" si="53"/>
        <v/>
      </c>
      <c r="CL169" s="577" t="str">
        <f t="shared" si="57"/>
        <v/>
      </c>
      <c r="CM169" s="577" t="str">
        <f t="shared" si="54"/>
        <v/>
      </c>
      <c r="CN169" s="592" t="str">
        <f t="shared" si="58"/>
        <v/>
      </c>
      <c r="CO169" s="402"/>
      <c r="CP169" s="402"/>
      <c r="CQ169" s="402"/>
      <c r="CR169" s="402"/>
      <c r="CS169" s="402"/>
      <c r="CT169" s="402"/>
      <c r="CU169" s="412"/>
      <c r="CV169" s="402"/>
      <c r="CW169" s="402"/>
      <c r="CX169" s="402"/>
      <c r="CY169" s="402"/>
      <c r="CZ169" s="402"/>
      <c r="DA169" s="402"/>
      <c r="DB169" s="412"/>
    </row>
    <row r="170" spans="2:106" ht="15.95" customHeight="1" x14ac:dyDescent="0.15">
      <c r="B170" s="468">
        <v>140</v>
      </c>
      <c r="C170" s="994"/>
      <c r="D170" s="995"/>
      <c r="E170" s="995"/>
      <c r="F170" s="996"/>
      <c r="G170" s="997"/>
      <c r="H170" s="997"/>
      <c r="I170" s="998"/>
      <c r="J170" s="999"/>
      <c r="K170" s="1004"/>
      <c r="L170" s="1004"/>
      <c r="M170" s="1004"/>
      <c r="N170" s="1004"/>
      <c r="O170" s="1004"/>
      <c r="P170" s="181" t="s">
        <v>28</v>
      </c>
      <c r="Q170" s="434" t="s">
        <v>28</v>
      </c>
      <c r="R170" s="434" t="s">
        <v>28</v>
      </c>
      <c r="S170" s="251" t="s">
        <v>28</v>
      </c>
      <c r="T170" s="1005"/>
      <c r="U170" s="1006"/>
      <c r="V170" s="1007"/>
      <c r="W170" s="181" t="s">
        <v>28</v>
      </c>
      <c r="X170" s="434" t="s">
        <v>28</v>
      </c>
      <c r="Y170" s="434" t="s">
        <v>28</v>
      </c>
      <c r="Z170" s="251" t="s">
        <v>28</v>
      </c>
      <c r="AA170" s="1005"/>
      <c r="AB170" s="1006"/>
      <c r="AC170" s="1006"/>
      <c r="AD170" s="181" t="s">
        <v>28</v>
      </c>
      <c r="AE170" s="183" t="s">
        <v>28</v>
      </c>
      <c r="AF170" s="183" t="s">
        <v>28</v>
      </c>
      <c r="AG170" s="183" t="s">
        <v>28</v>
      </c>
      <c r="AH170" s="251" t="s">
        <v>28</v>
      </c>
      <c r="AI170" s="484"/>
      <c r="AJ170" s="251" t="s">
        <v>28</v>
      </c>
      <c r="AK170" s="486"/>
      <c r="AL170" s="181" t="s">
        <v>28</v>
      </c>
      <c r="AM170" s="251" t="s">
        <v>28</v>
      </c>
      <c r="AN170" s="181" t="s">
        <v>28</v>
      </c>
      <c r="AO170" s="183" t="s">
        <v>28</v>
      </c>
      <c r="AP170" s="183" t="s">
        <v>28</v>
      </c>
      <c r="AQ170" s="183" t="s">
        <v>28</v>
      </c>
      <c r="AR170" s="535" t="str">
        <f t="shared" si="59"/>
        <v>□</v>
      </c>
      <c r="AS170" s="182" t="s">
        <v>28</v>
      </c>
      <c r="AT170" s="183" t="s">
        <v>28</v>
      </c>
      <c r="AU170" s="446" t="s">
        <v>28</v>
      </c>
      <c r="AV170" s="452" t="s">
        <v>28</v>
      </c>
      <c r="AW170" s="251" t="s">
        <v>28</v>
      </c>
      <c r="AX170" s="251" t="s">
        <v>28</v>
      </c>
      <c r="AY170" s="446" t="s">
        <v>28</v>
      </c>
      <c r="AZ170" s="437"/>
      <c r="BA170" s="976" t="str">
        <f>IF($F$11="","",IF($AZ170="","",HLOOKUP($F$11,別紙mast!$D$4:$K$7,3,FALSE)))</f>
        <v/>
      </c>
      <c r="BB170" s="977"/>
      <c r="BC170" s="537" t="str">
        <f t="shared" si="55"/>
        <v/>
      </c>
      <c r="BD170" s="538" t="str">
        <f>IF($F$11="","",IF($AZ170="","",HLOOKUP($F$11,別紙mast!$D$9:$K$11,3,FALSE)))</f>
        <v/>
      </c>
      <c r="BE170" s="537" t="str">
        <f t="shared" si="56"/>
        <v/>
      </c>
      <c r="BF170" s="413"/>
      <c r="BG170" s="978" t="str">
        <f>IF($F$11="","",IF($BF170="","",HLOOKUP($F$11,別紙mast!$D$4:$K$7,4,FALSE)))</f>
        <v/>
      </c>
      <c r="BH170" s="979"/>
      <c r="BI170" s="454" t="str">
        <f t="shared" si="40"/>
        <v/>
      </c>
      <c r="BJ170" s="621"/>
      <c r="BK170" s="463"/>
      <c r="BL170" s="463"/>
      <c r="BM170" s="601"/>
      <c r="BN170" s="462"/>
      <c r="BO170" s="463"/>
      <c r="BP170" s="463"/>
      <c r="BQ170" s="611"/>
      <c r="BR170" s="606"/>
      <c r="BS170" s="464"/>
      <c r="BT170" s="614"/>
      <c r="BU170" s="461"/>
      <c r="BV170" s="568"/>
      <c r="BW170" s="404"/>
      <c r="BX170" s="402"/>
      <c r="BY170" s="570" t="str">
        <f t="shared" si="41"/>
        <v/>
      </c>
      <c r="BZ170" s="565" t="str">
        <f t="shared" si="42"/>
        <v/>
      </c>
      <c r="CA170" s="565" t="str">
        <f t="shared" si="43"/>
        <v/>
      </c>
      <c r="CB170" s="565" t="str">
        <f t="shared" si="44"/>
        <v/>
      </c>
      <c r="CC170" s="577" t="str">
        <f t="shared" si="45"/>
        <v/>
      </c>
      <c r="CD170" s="577" t="str">
        <f t="shared" si="46"/>
        <v/>
      </c>
      <c r="CE170" s="577" t="str">
        <f t="shared" si="47"/>
        <v/>
      </c>
      <c r="CF170" s="577" t="str">
        <f t="shared" si="48"/>
        <v/>
      </c>
      <c r="CG170" s="591" t="str">
        <f t="shared" si="49"/>
        <v/>
      </c>
      <c r="CH170" s="591" t="str">
        <f t="shared" si="50"/>
        <v/>
      </c>
      <c r="CI170" s="591" t="str">
        <f t="shared" si="51"/>
        <v/>
      </c>
      <c r="CJ170" s="565" t="str">
        <f t="shared" si="52"/>
        <v/>
      </c>
      <c r="CK170" s="565" t="str">
        <f t="shared" si="53"/>
        <v/>
      </c>
      <c r="CL170" s="577" t="str">
        <f t="shared" si="57"/>
        <v/>
      </c>
      <c r="CM170" s="577" t="str">
        <f t="shared" si="54"/>
        <v/>
      </c>
      <c r="CN170" s="592" t="str">
        <f t="shared" si="58"/>
        <v/>
      </c>
      <c r="CO170" s="402"/>
      <c r="CP170" s="402"/>
      <c r="CQ170" s="402"/>
      <c r="CR170" s="402"/>
      <c r="CS170" s="402"/>
      <c r="CT170" s="402"/>
      <c r="CU170" s="412"/>
      <c r="CV170" s="402"/>
      <c r="CW170" s="402"/>
      <c r="CX170" s="402"/>
      <c r="CY170" s="402"/>
      <c r="CZ170" s="402"/>
      <c r="DA170" s="402"/>
      <c r="DB170" s="412"/>
    </row>
    <row r="171" spans="2:106" ht="15.95" customHeight="1" x14ac:dyDescent="0.15">
      <c r="B171" s="468">
        <v>141</v>
      </c>
      <c r="C171" s="994"/>
      <c r="D171" s="995"/>
      <c r="E171" s="995"/>
      <c r="F171" s="996"/>
      <c r="G171" s="997"/>
      <c r="H171" s="997"/>
      <c r="I171" s="998"/>
      <c r="J171" s="999"/>
      <c r="K171" s="1004"/>
      <c r="L171" s="1004"/>
      <c r="M171" s="1004"/>
      <c r="N171" s="1004"/>
      <c r="O171" s="1004"/>
      <c r="P171" s="181" t="s">
        <v>28</v>
      </c>
      <c r="Q171" s="434" t="s">
        <v>28</v>
      </c>
      <c r="R171" s="434" t="s">
        <v>28</v>
      </c>
      <c r="S171" s="251" t="s">
        <v>28</v>
      </c>
      <c r="T171" s="1005"/>
      <c r="U171" s="1006"/>
      <c r="V171" s="1007"/>
      <c r="W171" s="181" t="s">
        <v>28</v>
      </c>
      <c r="X171" s="434" t="s">
        <v>28</v>
      </c>
      <c r="Y171" s="434" t="s">
        <v>28</v>
      </c>
      <c r="Z171" s="251" t="s">
        <v>28</v>
      </c>
      <c r="AA171" s="1005"/>
      <c r="AB171" s="1006"/>
      <c r="AC171" s="1006"/>
      <c r="AD171" s="181" t="s">
        <v>28</v>
      </c>
      <c r="AE171" s="183" t="s">
        <v>28</v>
      </c>
      <c r="AF171" s="183" t="s">
        <v>28</v>
      </c>
      <c r="AG171" s="183" t="s">
        <v>28</v>
      </c>
      <c r="AH171" s="251" t="s">
        <v>28</v>
      </c>
      <c r="AI171" s="484"/>
      <c r="AJ171" s="251" t="s">
        <v>28</v>
      </c>
      <c r="AK171" s="486"/>
      <c r="AL171" s="181" t="s">
        <v>28</v>
      </c>
      <c r="AM171" s="251" t="s">
        <v>28</v>
      </c>
      <c r="AN171" s="181" t="s">
        <v>28</v>
      </c>
      <c r="AO171" s="183" t="s">
        <v>28</v>
      </c>
      <c r="AP171" s="183" t="s">
        <v>28</v>
      </c>
      <c r="AQ171" s="183" t="s">
        <v>28</v>
      </c>
      <c r="AR171" s="535" t="str">
        <f t="shared" si="59"/>
        <v>□</v>
      </c>
      <c r="AS171" s="181" t="s">
        <v>28</v>
      </c>
      <c r="AT171" s="183" t="s">
        <v>28</v>
      </c>
      <c r="AU171" s="446" t="s">
        <v>28</v>
      </c>
      <c r="AV171" s="452" t="s">
        <v>28</v>
      </c>
      <c r="AW171" s="251" t="s">
        <v>28</v>
      </c>
      <c r="AX171" s="251" t="s">
        <v>28</v>
      </c>
      <c r="AY171" s="446" t="s">
        <v>28</v>
      </c>
      <c r="AZ171" s="437"/>
      <c r="BA171" s="976" t="str">
        <f>IF($F$11="","",IF($AZ171="","",HLOOKUP($F$11,別紙mast!$D$4:$K$7,3,FALSE)))</f>
        <v/>
      </c>
      <c r="BB171" s="977"/>
      <c r="BC171" s="537" t="str">
        <f t="shared" si="55"/>
        <v/>
      </c>
      <c r="BD171" s="538" t="str">
        <f>IF($F$11="","",IF($AZ171="","",HLOOKUP($F$11,別紙mast!$D$9:$K$11,3,FALSE)))</f>
        <v/>
      </c>
      <c r="BE171" s="537" t="str">
        <f t="shared" si="56"/>
        <v/>
      </c>
      <c r="BF171" s="413"/>
      <c r="BG171" s="978" t="str">
        <f>IF($F$11="","",IF($BF171="","",HLOOKUP($F$11,別紙mast!$D$4:$K$7,4,FALSE)))</f>
        <v/>
      </c>
      <c r="BH171" s="979"/>
      <c r="BI171" s="454" t="str">
        <f t="shared" si="40"/>
        <v/>
      </c>
      <c r="BJ171" s="621"/>
      <c r="BK171" s="463"/>
      <c r="BL171" s="463"/>
      <c r="BM171" s="601"/>
      <c r="BN171" s="462"/>
      <c r="BO171" s="463"/>
      <c r="BP171" s="463"/>
      <c r="BQ171" s="611"/>
      <c r="BR171" s="606"/>
      <c r="BS171" s="464"/>
      <c r="BT171" s="614"/>
      <c r="BU171" s="461"/>
      <c r="BV171" s="568"/>
      <c r="BW171" s="404"/>
      <c r="BX171" s="402"/>
      <c r="BY171" s="570" t="str">
        <f t="shared" si="41"/>
        <v/>
      </c>
      <c r="BZ171" s="565" t="str">
        <f t="shared" si="42"/>
        <v/>
      </c>
      <c r="CA171" s="565" t="str">
        <f t="shared" si="43"/>
        <v/>
      </c>
      <c r="CB171" s="565" t="str">
        <f t="shared" si="44"/>
        <v/>
      </c>
      <c r="CC171" s="577" t="str">
        <f t="shared" si="45"/>
        <v/>
      </c>
      <c r="CD171" s="577" t="str">
        <f t="shared" si="46"/>
        <v/>
      </c>
      <c r="CE171" s="577" t="str">
        <f t="shared" si="47"/>
        <v/>
      </c>
      <c r="CF171" s="577" t="str">
        <f t="shared" si="48"/>
        <v/>
      </c>
      <c r="CG171" s="591" t="str">
        <f t="shared" si="49"/>
        <v/>
      </c>
      <c r="CH171" s="591" t="str">
        <f t="shared" si="50"/>
        <v/>
      </c>
      <c r="CI171" s="591" t="str">
        <f t="shared" si="51"/>
        <v/>
      </c>
      <c r="CJ171" s="565" t="str">
        <f t="shared" si="52"/>
        <v/>
      </c>
      <c r="CK171" s="565" t="str">
        <f t="shared" si="53"/>
        <v/>
      </c>
      <c r="CL171" s="577" t="str">
        <f t="shared" si="57"/>
        <v/>
      </c>
      <c r="CM171" s="577" t="str">
        <f t="shared" si="54"/>
        <v/>
      </c>
      <c r="CN171" s="592" t="str">
        <f t="shared" si="58"/>
        <v/>
      </c>
      <c r="CO171" s="402"/>
      <c r="CP171" s="402"/>
      <c r="CQ171" s="402"/>
      <c r="CR171" s="402"/>
      <c r="CS171" s="402"/>
      <c r="CT171" s="402"/>
      <c r="CU171" s="412"/>
      <c r="CV171" s="402"/>
      <c r="CW171" s="402"/>
      <c r="CX171" s="402"/>
      <c r="CY171" s="402"/>
      <c r="CZ171" s="402"/>
      <c r="DA171" s="402"/>
      <c r="DB171" s="412"/>
    </row>
    <row r="172" spans="2:106" ht="15.95" customHeight="1" x14ac:dyDescent="0.15">
      <c r="B172" s="468">
        <v>142</v>
      </c>
      <c r="C172" s="994"/>
      <c r="D172" s="995"/>
      <c r="E172" s="995"/>
      <c r="F172" s="996"/>
      <c r="G172" s="997"/>
      <c r="H172" s="997"/>
      <c r="I172" s="998"/>
      <c r="J172" s="999"/>
      <c r="K172" s="1004"/>
      <c r="L172" s="1004"/>
      <c r="M172" s="1004"/>
      <c r="N172" s="1004"/>
      <c r="O172" s="1004"/>
      <c r="P172" s="181" t="s">
        <v>28</v>
      </c>
      <c r="Q172" s="434" t="s">
        <v>28</v>
      </c>
      <c r="R172" s="434" t="s">
        <v>28</v>
      </c>
      <c r="S172" s="251" t="s">
        <v>28</v>
      </c>
      <c r="T172" s="1005"/>
      <c r="U172" s="1006"/>
      <c r="V172" s="1007"/>
      <c r="W172" s="181" t="s">
        <v>28</v>
      </c>
      <c r="X172" s="434" t="s">
        <v>28</v>
      </c>
      <c r="Y172" s="434" t="s">
        <v>28</v>
      </c>
      <c r="Z172" s="251" t="s">
        <v>28</v>
      </c>
      <c r="AA172" s="1005"/>
      <c r="AB172" s="1006"/>
      <c r="AC172" s="1006"/>
      <c r="AD172" s="181" t="s">
        <v>28</v>
      </c>
      <c r="AE172" s="183" t="s">
        <v>28</v>
      </c>
      <c r="AF172" s="183" t="s">
        <v>28</v>
      </c>
      <c r="AG172" s="183" t="s">
        <v>28</v>
      </c>
      <c r="AH172" s="251" t="s">
        <v>28</v>
      </c>
      <c r="AI172" s="484"/>
      <c r="AJ172" s="251" t="s">
        <v>28</v>
      </c>
      <c r="AK172" s="486"/>
      <c r="AL172" s="181" t="s">
        <v>28</v>
      </c>
      <c r="AM172" s="251" t="s">
        <v>28</v>
      </c>
      <c r="AN172" s="181" t="s">
        <v>28</v>
      </c>
      <c r="AO172" s="183" t="s">
        <v>28</v>
      </c>
      <c r="AP172" s="183" t="s">
        <v>28</v>
      </c>
      <c r="AQ172" s="183" t="s">
        <v>28</v>
      </c>
      <c r="AR172" s="535" t="str">
        <f t="shared" si="59"/>
        <v>□</v>
      </c>
      <c r="AS172" s="181" t="s">
        <v>28</v>
      </c>
      <c r="AT172" s="183" t="s">
        <v>28</v>
      </c>
      <c r="AU172" s="446" t="s">
        <v>28</v>
      </c>
      <c r="AV172" s="452" t="s">
        <v>28</v>
      </c>
      <c r="AW172" s="251" t="s">
        <v>28</v>
      </c>
      <c r="AX172" s="251" t="s">
        <v>28</v>
      </c>
      <c r="AY172" s="446" t="s">
        <v>28</v>
      </c>
      <c r="AZ172" s="437"/>
      <c r="BA172" s="976" t="str">
        <f>IF($F$11="","",IF($AZ172="","",HLOOKUP($F$11,別紙mast!$D$4:$K$7,3,FALSE)))</f>
        <v/>
      </c>
      <c r="BB172" s="977"/>
      <c r="BC172" s="537" t="str">
        <f t="shared" si="55"/>
        <v/>
      </c>
      <c r="BD172" s="538" t="str">
        <f>IF($F$11="","",IF($AZ172="","",HLOOKUP($F$11,別紙mast!$D$9:$K$11,3,FALSE)))</f>
        <v/>
      </c>
      <c r="BE172" s="537" t="str">
        <f t="shared" si="56"/>
        <v/>
      </c>
      <c r="BF172" s="413"/>
      <c r="BG172" s="978" t="str">
        <f>IF($F$11="","",IF($BF172="","",HLOOKUP($F$11,別紙mast!$D$4:$K$7,4,FALSE)))</f>
        <v/>
      </c>
      <c r="BH172" s="979"/>
      <c r="BI172" s="454" t="str">
        <f t="shared" si="40"/>
        <v/>
      </c>
      <c r="BJ172" s="621"/>
      <c r="BK172" s="463"/>
      <c r="BL172" s="463"/>
      <c r="BM172" s="601"/>
      <c r="BN172" s="462"/>
      <c r="BO172" s="463"/>
      <c r="BP172" s="463"/>
      <c r="BQ172" s="611"/>
      <c r="BR172" s="606"/>
      <c r="BS172" s="464"/>
      <c r="BT172" s="614"/>
      <c r="BU172" s="461"/>
      <c r="BV172" s="568"/>
      <c r="BW172" s="404"/>
      <c r="BX172" s="402"/>
      <c r="BY172" s="570" t="str">
        <f t="shared" si="41"/>
        <v/>
      </c>
      <c r="BZ172" s="565" t="str">
        <f t="shared" si="42"/>
        <v/>
      </c>
      <c r="CA172" s="565" t="str">
        <f t="shared" si="43"/>
        <v/>
      </c>
      <c r="CB172" s="565" t="str">
        <f t="shared" si="44"/>
        <v/>
      </c>
      <c r="CC172" s="577" t="str">
        <f t="shared" si="45"/>
        <v/>
      </c>
      <c r="CD172" s="577" t="str">
        <f t="shared" si="46"/>
        <v/>
      </c>
      <c r="CE172" s="577" t="str">
        <f t="shared" si="47"/>
        <v/>
      </c>
      <c r="CF172" s="577" t="str">
        <f t="shared" si="48"/>
        <v/>
      </c>
      <c r="CG172" s="591" t="str">
        <f t="shared" si="49"/>
        <v/>
      </c>
      <c r="CH172" s="591" t="str">
        <f t="shared" si="50"/>
        <v/>
      </c>
      <c r="CI172" s="591" t="str">
        <f t="shared" si="51"/>
        <v/>
      </c>
      <c r="CJ172" s="565" t="str">
        <f t="shared" si="52"/>
        <v/>
      </c>
      <c r="CK172" s="565" t="str">
        <f t="shared" si="53"/>
        <v/>
      </c>
      <c r="CL172" s="577" t="str">
        <f t="shared" si="57"/>
        <v/>
      </c>
      <c r="CM172" s="577" t="str">
        <f t="shared" si="54"/>
        <v/>
      </c>
      <c r="CN172" s="592" t="str">
        <f t="shared" si="58"/>
        <v/>
      </c>
      <c r="CO172" s="402"/>
      <c r="CP172" s="402"/>
      <c r="CQ172" s="402"/>
      <c r="CR172" s="402"/>
      <c r="CS172" s="402"/>
      <c r="CT172" s="402"/>
      <c r="CU172" s="412"/>
      <c r="CV172" s="402"/>
      <c r="CW172" s="402"/>
      <c r="CX172" s="402"/>
      <c r="CY172" s="402"/>
      <c r="CZ172" s="402"/>
      <c r="DA172" s="402"/>
      <c r="DB172" s="412"/>
    </row>
    <row r="173" spans="2:106" ht="15.95" customHeight="1" x14ac:dyDescent="0.15">
      <c r="B173" s="468">
        <v>143</v>
      </c>
      <c r="C173" s="994"/>
      <c r="D173" s="995"/>
      <c r="E173" s="995"/>
      <c r="F173" s="996"/>
      <c r="G173" s="997"/>
      <c r="H173" s="997"/>
      <c r="I173" s="998"/>
      <c r="J173" s="999"/>
      <c r="K173" s="1004"/>
      <c r="L173" s="1004"/>
      <c r="M173" s="1004"/>
      <c r="N173" s="1004"/>
      <c r="O173" s="1004"/>
      <c r="P173" s="181" t="s">
        <v>28</v>
      </c>
      <c r="Q173" s="434" t="s">
        <v>28</v>
      </c>
      <c r="R173" s="434" t="s">
        <v>28</v>
      </c>
      <c r="S173" s="251" t="s">
        <v>28</v>
      </c>
      <c r="T173" s="1005"/>
      <c r="U173" s="1006"/>
      <c r="V173" s="1007"/>
      <c r="W173" s="181" t="s">
        <v>28</v>
      </c>
      <c r="X173" s="434" t="s">
        <v>28</v>
      </c>
      <c r="Y173" s="434" t="s">
        <v>28</v>
      </c>
      <c r="Z173" s="251" t="s">
        <v>28</v>
      </c>
      <c r="AA173" s="1005"/>
      <c r="AB173" s="1006"/>
      <c r="AC173" s="1006"/>
      <c r="AD173" s="181" t="s">
        <v>28</v>
      </c>
      <c r="AE173" s="183" t="s">
        <v>28</v>
      </c>
      <c r="AF173" s="183" t="s">
        <v>28</v>
      </c>
      <c r="AG173" s="183" t="s">
        <v>28</v>
      </c>
      <c r="AH173" s="251" t="s">
        <v>28</v>
      </c>
      <c r="AI173" s="484"/>
      <c r="AJ173" s="251" t="s">
        <v>28</v>
      </c>
      <c r="AK173" s="486"/>
      <c r="AL173" s="181" t="s">
        <v>28</v>
      </c>
      <c r="AM173" s="251" t="s">
        <v>28</v>
      </c>
      <c r="AN173" s="181" t="s">
        <v>28</v>
      </c>
      <c r="AO173" s="183" t="s">
        <v>28</v>
      </c>
      <c r="AP173" s="183" t="s">
        <v>28</v>
      </c>
      <c r="AQ173" s="183" t="s">
        <v>28</v>
      </c>
      <c r="AR173" s="535" t="str">
        <f t="shared" si="59"/>
        <v>□</v>
      </c>
      <c r="AS173" s="181" t="s">
        <v>28</v>
      </c>
      <c r="AT173" s="183" t="s">
        <v>28</v>
      </c>
      <c r="AU173" s="446" t="s">
        <v>28</v>
      </c>
      <c r="AV173" s="452" t="s">
        <v>28</v>
      </c>
      <c r="AW173" s="251" t="s">
        <v>28</v>
      </c>
      <c r="AX173" s="251" t="s">
        <v>28</v>
      </c>
      <c r="AY173" s="446" t="s">
        <v>28</v>
      </c>
      <c r="AZ173" s="437"/>
      <c r="BA173" s="976" t="str">
        <f>IF($F$11="","",IF($AZ173="","",HLOOKUP($F$11,別紙mast!$D$4:$K$7,3,FALSE)))</f>
        <v/>
      </c>
      <c r="BB173" s="977"/>
      <c r="BC173" s="537" t="str">
        <f t="shared" si="55"/>
        <v/>
      </c>
      <c r="BD173" s="538" t="str">
        <f>IF($F$11="","",IF($AZ173="","",HLOOKUP($F$11,別紙mast!$D$9:$K$11,3,FALSE)))</f>
        <v/>
      </c>
      <c r="BE173" s="537" t="str">
        <f t="shared" si="56"/>
        <v/>
      </c>
      <c r="BF173" s="413"/>
      <c r="BG173" s="978" t="str">
        <f>IF($F$11="","",IF($BF173="","",HLOOKUP($F$11,別紙mast!$D$4:$K$7,4,FALSE)))</f>
        <v/>
      </c>
      <c r="BH173" s="979"/>
      <c r="BI173" s="454" t="str">
        <f t="shared" si="40"/>
        <v/>
      </c>
      <c r="BJ173" s="621"/>
      <c r="BK173" s="463"/>
      <c r="BL173" s="463"/>
      <c r="BM173" s="601"/>
      <c r="BN173" s="462"/>
      <c r="BO173" s="463"/>
      <c r="BP173" s="463"/>
      <c r="BQ173" s="611"/>
      <c r="BR173" s="606"/>
      <c r="BS173" s="464"/>
      <c r="BT173" s="614"/>
      <c r="BU173" s="461"/>
      <c r="BV173" s="568"/>
      <c r="BW173" s="404"/>
      <c r="BX173" s="402"/>
      <c r="BY173" s="570" t="str">
        <f t="shared" si="41"/>
        <v/>
      </c>
      <c r="BZ173" s="565" t="str">
        <f t="shared" si="42"/>
        <v/>
      </c>
      <c r="CA173" s="565" t="str">
        <f t="shared" si="43"/>
        <v/>
      </c>
      <c r="CB173" s="565" t="str">
        <f t="shared" si="44"/>
        <v/>
      </c>
      <c r="CC173" s="577" t="str">
        <f t="shared" si="45"/>
        <v/>
      </c>
      <c r="CD173" s="577" t="str">
        <f t="shared" si="46"/>
        <v/>
      </c>
      <c r="CE173" s="577" t="str">
        <f t="shared" si="47"/>
        <v/>
      </c>
      <c r="CF173" s="577" t="str">
        <f t="shared" si="48"/>
        <v/>
      </c>
      <c r="CG173" s="591" t="str">
        <f t="shared" si="49"/>
        <v/>
      </c>
      <c r="CH173" s="591" t="str">
        <f t="shared" si="50"/>
        <v/>
      </c>
      <c r="CI173" s="591" t="str">
        <f t="shared" si="51"/>
        <v/>
      </c>
      <c r="CJ173" s="565" t="str">
        <f t="shared" si="52"/>
        <v/>
      </c>
      <c r="CK173" s="565" t="str">
        <f t="shared" si="53"/>
        <v/>
      </c>
      <c r="CL173" s="577" t="str">
        <f t="shared" si="57"/>
        <v/>
      </c>
      <c r="CM173" s="577" t="str">
        <f t="shared" si="54"/>
        <v/>
      </c>
      <c r="CN173" s="592" t="str">
        <f t="shared" si="58"/>
        <v/>
      </c>
      <c r="CO173" s="402"/>
      <c r="CP173" s="402"/>
      <c r="CQ173" s="402"/>
      <c r="CR173" s="402"/>
      <c r="CS173" s="402"/>
      <c r="CT173" s="402"/>
      <c r="CU173" s="412"/>
      <c r="CV173" s="402"/>
      <c r="CW173" s="402"/>
      <c r="CX173" s="402"/>
      <c r="CY173" s="402"/>
      <c r="CZ173" s="402"/>
      <c r="DA173" s="402"/>
      <c r="DB173" s="412"/>
    </row>
    <row r="174" spans="2:106" ht="15.95" customHeight="1" x14ac:dyDescent="0.15">
      <c r="B174" s="468">
        <v>144</v>
      </c>
      <c r="C174" s="994"/>
      <c r="D174" s="995"/>
      <c r="E174" s="995"/>
      <c r="F174" s="996"/>
      <c r="G174" s="997"/>
      <c r="H174" s="997"/>
      <c r="I174" s="998"/>
      <c r="J174" s="999"/>
      <c r="K174" s="1004"/>
      <c r="L174" s="1004"/>
      <c r="M174" s="1004"/>
      <c r="N174" s="1004"/>
      <c r="O174" s="1004"/>
      <c r="P174" s="181" t="s">
        <v>28</v>
      </c>
      <c r="Q174" s="434" t="s">
        <v>28</v>
      </c>
      <c r="R174" s="434" t="s">
        <v>28</v>
      </c>
      <c r="S174" s="251" t="s">
        <v>28</v>
      </c>
      <c r="T174" s="1005"/>
      <c r="U174" s="1006"/>
      <c r="V174" s="1007"/>
      <c r="W174" s="181" t="s">
        <v>28</v>
      </c>
      <c r="X174" s="434" t="s">
        <v>28</v>
      </c>
      <c r="Y174" s="434" t="s">
        <v>28</v>
      </c>
      <c r="Z174" s="251" t="s">
        <v>28</v>
      </c>
      <c r="AA174" s="1005"/>
      <c r="AB174" s="1006"/>
      <c r="AC174" s="1006"/>
      <c r="AD174" s="181" t="s">
        <v>28</v>
      </c>
      <c r="AE174" s="183" t="s">
        <v>28</v>
      </c>
      <c r="AF174" s="183" t="s">
        <v>28</v>
      </c>
      <c r="AG174" s="183" t="s">
        <v>28</v>
      </c>
      <c r="AH174" s="251" t="s">
        <v>28</v>
      </c>
      <c r="AI174" s="484"/>
      <c r="AJ174" s="251" t="s">
        <v>28</v>
      </c>
      <c r="AK174" s="486"/>
      <c r="AL174" s="181" t="s">
        <v>28</v>
      </c>
      <c r="AM174" s="251" t="s">
        <v>28</v>
      </c>
      <c r="AN174" s="181" t="s">
        <v>28</v>
      </c>
      <c r="AO174" s="183" t="s">
        <v>28</v>
      </c>
      <c r="AP174" s="183" t="s">
        <v>28</v>
      </c>
      <c r="AQ174" s="183" t="s">
        <v>28</v>
      </c>
      <c r="AR174" s="535" t="str">
        <f t="shared" si="59"/>
        <v>□</v>
      </c>
      <c r="AS174" s="181" t="s">
        <v>28</v>
      </c>
      <c r="AT174" s="183" t="s">
        <v>28</v>
      </c>
      <c r="AU174" s="446" t="s">
        <v>28</v>
      </c>
      <c r="AV174" s="452" t="s">
        <v>28</v>
      </c>
      <c r="AW174" s="251" t="s">
        <v>28</v>
      </c>
      <c r="AX174" s="251" t="s">
        <v>28</v>
      </c>
      <c r="AY174" s="446" t="s">
        <v>28</v>
      </c>
      <c r="AZ174" s="437"/>
      <c r="BA174" s="976" t="str">
        <f>IF($F$11="","",IF($AZ174="","",HLOOKUP($F$11,別紙mast!$D$4:$K$7,3,FALSE)))</f>
        <v/>
      </c>
      <c r="BB174" s="977"/>
      <c r="BC174" s="537" t="str">
        <f t="shared" si="55"/>
        <v/>
      </c>
      <c r="BD174" s="538" t="str">
        <f>IF($F$11="","",IF($AZ174="","",HLOOKUP($F$11,別紙mast!$D$9:$K$11,3,FALSE)))</f>
        <v/>
      </c>
      <c r="BE174" s="537" t="str">
        <f t="shared" si="56"/>
        <v/>
      </c>
      <c r="BF174" s="413"/>
      <c r="BG174" s="978" t="str">
        <f>IF($F$11="","",IF($BF174="","",HLOOKUP($F$11,別紙mast!$D$4:$K$7,4,FALSE)))</f>
        <v/>
      </c>
      <c r="BH174" s="979"/>
      <c r="BI174" s="454" t="str">
        <f t="shared" si="40"/>
        <v/>
      </c>
      <c r="BJ174" s="621"/>
      <c r="BK174" s="463"/>
      <c r="BL174" s="463"/>
      <c r="BM174" s="601"/>
      <c r="BN174" s="462"/>
      <c r="BO174" s="463"/>
      <c r="BP174" s="463"/>
      <c r="BQ174" s="611"/>
      <c r="BR174" s="606"/>
      <c r="BS174" s="464"/>
      <c r="BT174" s="614"/>
      <c r="BU174" s="461"/>
      <c r="BV174" s="568"/>
      <c r="BW174" s="404"/>
      <c r="BX174" s="402"/>
      <c r="BY174" s="570" t="str">
        <f t="shared" si="41"/>
        <v/>
      </c>
      <c r="BZ174" s="565" t="str">
        <f t="shared" si="42"/>
        <v/>
      </c>
      <c r="CA174" s="565" t="str">
        <f t="shared" si="43"/>
        <v/>
      </c>
      <c r="CB174" s="565" t="str">
        <f t="shared" si="44"/>
        <v/>
      </c>
      <c r="CC174" s="577" t="str">
        <f t="shared" si="45"/>
        <v/>
      </c>
      <c r="CD174" s="577" t="str">
        <f t="shared" si="46"/>
        <v/>
      </c>
      <c r="CE174" s="577" t="str">
        <f t="shared" si="47"/>
        <v/>
      </c>
      <c r="CF174" s="577" t="str">
        <f t="shared" si="48"/>
        <v/>
      </c>
      <c r="CG174" s="591" t="str">
        <f t="shared" si="49"/>
        <v/>
      </c>
      <c r="CH174" s="591" t="str">
        <f t="shared" si="50"/>
        <v/>
      </c>
      <c r="CI174" s="591" t="str">
        <f t="shared" si="51"/>
        <v/>
      </c>
      <c r="CJ174" s="565" t="str">
        <f t="shared" si="52"/>
        <v/>
      </c>
      <c r="CK174" s="565" t="str">
        <f t="shared" si="53"/>
        <v/>
      </c>
      <c r="CL174" s="577" t="str">
        <f t="shared" si="57"/>
        <v/>
      </c>
      <c r="CM174" s="577" t="str">
        <f t="shared" si="54"/>
        <v/>
      </c>
      <c r="CN174" s="592" t="str">
        <f t="shared" si="58"/>
        <v/>
      </c>
      <c r="CO174" s="402"/>
      <c r="CP174" s="402"/>
      <c r="CQ174" s="402"/>
      <c r="CR174" s="402"/>
      <c r="CS174" s="402"/>
      <c r="CT174" s="402"/>
      <c r="CU174" s="412"/>
      <c r="CV174" s="402"/>
      <c r="CW174" s="402"/>
      <c r="CX174" s="402"/>
      <c r="CY174" s="402"/>
      <c r="CZ174" s="402"/>
      <c r="DA174" s="402"/>
      <c r="DB174" s="412"/>
    </row>
    <row r="175" spans="2:106" ht="15.95" customHeight="1" x14ac:dyDescent="0.15">
      <c r="B175" s="468">
        <v>145</v>
      </c>
      <c r="C175" s="994"/>
      <c r="D175" s="995"/>
      <c r="E175" s="995"/>
      <c r="F175" s="996"/>
      <c r="G175" s="997"/>
      <c r="H175" s="997"/>
      <c r="I175" s="998"/>
      <c r="J175" s="999"/>
      <c r="K175" s="1004"/>
      <c r="L175" s="1004"/>
      <c r="M175" s="1004"/>
      <c r="N175" s="1004"/>
      <c r="O175" s="1004"/>
      <c r="P175" s="181" t="s">
        <v>28</v>
      </c>
      <c r="Q175" s="434" t="s">
        <v>28</v>
      </c>
      <c r="R175" s="434" t="s">
        <v>28</v>
      </c>
      <c r="S175" s="251" t="s">
        <v>28</v>
      </c>
      <c r="T175" s="1005"/>
      <c r="U175" s="1006"/>
      <c r="V175" s="1007"/>
      <c r="W175" s="181" t="s">
        <v>28</v>
      </c>
      <c r="X175" s="434" t="s">
        <v>28</v>
      </c>
      <c r="Y175" s="434" t="s">
        <v>28</v>
      </c>
      <c r="Z175" s="251" t="s">
        <v>28</v>
      </c>
      <c r="AA175" s="1005"/>
      <c r="AB175" s="1006"/>
      <c r="AC175" s="1006"/>
      <c r="AD175" s="181" t="s">
        <v>28</v>
      </c>
      <c r="AE175" s="183" t="s">
        <v>28</v>
      </c>
      <c r="AF175" s="183" t="s">
        <v>28</v>
      </c>
      <c r="AG175" s="183" t="s">
        <v>28</v>
      </c>
      <c r="AH175" s="251" t="s">
        <v>28</v>
      </c>
      <c r="AI175" s="484"/>
      <c r="AJ175" s="251" t="s">
        <v>28</v>
      </c>
      <c r="AK175" s="486"/>
      <c r="AL175" s="181" t="s">
        <v>28</v>
      </c>
      <c r="AM175" s="251" t="s">
        <v>28</v>
      </c>
      <c r="AN175" s="181" t="s">
        <v>28</v>
      </c>
      <c r="AO175" s="183" t="s">
        <v>28</v>
      </c>
      <c r="AP175" s="183" t="s">
        <v>28</v>
      </c>
      <c r="AQ175" s="183" t="s">
        <v>28</v>
      </c>
      <c r="AR175" s="535" t="str">
        <f t="shared" si="59"/>
        <v>□</v>
      </c>
      <c r="AS175" s="181" t="s">
        <v>28</v>
      </c>
      <c r="AT175" s="183" t="s">
        <v>28</v>
      </c>
      <c r="AU175" s="446" t="s">
        <v>28</v>
      </c>
      <c r="AV175" s="452" t="s">
        <v>28</v>
      </c>
      <c r="AW175" s="251" t="s">
        <v>28</v>
      </c>
      <c r="AX175" s="251" t="s">
        <v>28</v>
      </c>
      <c r="AY175" s="446" t="s">
        <v>28</v>
      </c>
      <c r="AZ175" s="437"/>
      <c r="BA175" s="976" t="str">
        <f>IF($F$11="","",IF($AZ175="","",HLOOKUP($F$11,別紙mast!$D$4:$K$7,3,FALSE)))</f>
        <v/>
      </c>
      <c r="BB175" s="977"/>
      <c r="BC175" s="537" t="str">
        <f t="shared" si="55"/>
        <v/>
      </c>
      <c r="BD175" s="538" t="str">
        <f>IF($F$11="","",IF($AZ175="","",HLOOKUP($F$11,別紙mast!$D$9:$K$11,3,FALSE)))</f>
        <v/>
      </c>
      <c r="BE175" s="537" t="str">
        <f t="shared" si="56"/>
        <v/>
      </c>
      <c r="BF175" s="413"/>
      <c r="BG175" s="978" t="str">
        <f>IF($F$11="","",IF($BF175="","",HLOOKUP($F$11,別紙mast!$D$4:$K$7,4,FALSE)))</f>
        <v/>
      </c>
      <c r="BH175" s="979"/>
      <c r="BI175" s="454" t="str">
        <f t="shared" si="40"/>
        <v/>
      </c>
      <c r="BJ175" s="621"/>
      <c r="BK175" s="463"/>
      <c r="BL175" s="463"/>
      <c r="BM175" s="601"/>
      <c r="BN175" s="462"/>
      <c r="BO175" s="463"/>
      <c r="BP175" s="463"/>
      <c r="BQ175" s="611"/>
      <c r="BR175" s="606"/>
      <c r="BS175" s="464"/>
      <c r="BT175" s="614"/>
      <c r="BU175" s="461"/>
      <c r="BV175" s="568"/>
      <c r="BW175" s="404"/>
      <c r="BX175" s="402"/>
      <c r="BY175" s="570" t="str">
        <f t="shared" si="41"/>
        <v/>
      </c>
      <c r="BZ175" s="565" t="str">
        <f t="shared" si="42"/>
        <v/>
      </c>
      <c r="CA175" s="565" t="str">
        <f t="shared" si="43"/>
        <v/>
      </c>
      <c r="CB175" s="565" t="str">
        <f t="shared" si="44"/>
        <v/>
      </c>
      <c r="CC175" s="577" t="str">
        <f t="shared" si="45"/>
        <v/>
      </c>
      <c r="CD175" s="577" t="str">
        <f t="shared" si="46"/>
        <v/>
      </c>
      <c r="CE175" s="577" t="str">
        <f t="shared" si="47"/>
        <v/>
      </c>
      <c r="CF175" s="577" t="str">
        <f t="shared" si="48"/>
        <v/>
      </c>
      <c r="CG175" s="591" t="str">
        <f t="shared" si="49"/>
        <v/>
      </c>
      <c r="CH175" s="591" t="str">
        <f t="shared" si="50"/>
        <v/>
      </c>
      <c r="CI175" s="591" t="str">
        <f t="shared" si="51"/>
        <v/>
      </c>
      <c r="CJ175" s="565" t="str">
        <f t="shared" si="52"/>
        <v/>
      </c>
      <c r="CK175" s="565" t="str">
        <f t="shared" si="53"/>
        <v/>
      </c>
      <c r="CL175" s="577" t="str">
        <f t="shared" si="57"/>
        <v/>
      </c>
      <c r="CM175" s="577" t="str">
        <f t="shared" si="54"/>
        <v/>
      </c>
      <c r="CN175" s="592" t="str">
        <f t="shared" si="58"/>
        <v/>
      </c>
      <c r="CO175" s="402"/>
      <c r="CP175" s="402"/>
      <c r="CQ175" s="402"/>
      <c r="CR175" s="402"/>
      <c r="CS175" s="402"/>
      <c r="CT175" s="402"/>
      <c r="CU175" s="412"/>
      <c r="CV175" s="402"/>
      <c r="CW175" s="402"/>
      <c r="CX175" s="402"/>
      <c r="CY175" s="402"/>
      <c r="CZ175" s="402"/>
      <c r="DA175" s="402"/>
      <c r="DB175" s="412"/>
    </row>
    <row r="176" spans="2:106" ht="15.95" customHeight="1" x14ac:dyDescent="0.15">
      <c r="B176" s="468">
        <v>146</v>
      </c>
      <c r="C176" s="994"/>
      <c r="D176" s="995"/>
      <c r="E176" s="995"/>
      <c r="F176" s="996"/>
      <c r="G176" s="997"/>
      <c r="H176" s="997"/>
      <c r="I176" s="998"/>
      <c r="J176" s="999"/>
      <c r="K176" s="1004"/>
      <c r="L176" s="1004"/>
      <c r="M176" s="1004"/>
      <c r="N176" s="1004"/>
      <c r="O176" s="1004"/>
      <c r="P176" s="181" t="s">
        <v>28</v>
      </c>
      <c r="Q176" s="434" t="s">
        <v>28</v>
      </c>
      <c r="R176" s="434" t="s">
        <v>28</v>
      </c>
      <c r="S176" s="251" t="s">
        <v>28</v>
      </c>
      <c r="T176" s="1005"/>
      <c r="U176" s="1006"/>
      <c r="V176" s="1007"/>
      <c r="W176" s="181" t="s">
        <v>28</v>
      </c>
      <c r="X176" s="434" t="s">
        <v>28</v>
      </c>
      <c r="Y176" s="434" t="s">
        <v>28</v>
      </c>
      <c r="Z176" s="251" t="s">
        <v>28</v>
      </c>
      <c r="AA176" s="1005"/>
      <c r="AB176" s="1006"/>
      <c r="AC176" s="1006"/>
      <c r="AD176" s="181" t="s">
        <v>28</v>
      </c>
      <c r="AE176" s="183" t="s">
        <v>28</v>
      </c>
      <c r="AF176" s="183" t="s">
        <v>28</v>
      </c>
      <c r="AG176" s="183" t="s">
        <v>28</v>
      </c>
      <c r="AH176" s="251" t="s">
        <v>28</v>
      </c>
      <c r="AI176" s="484"/>
      <c r="AJ176" s="251" t="s">
        <v>28</v>
      </c>
      <c r="AK176" s="486"/>
      <c r="AL176" s="181" t="s">
        <v>28</v>
      </c>
      <c r="AM176" s="251" t="s">
        <v>28</v>
      </c>
      <c r="AN176" s="181" t="s">
        <v>28</v>
      </c>
      <c r="AO176" s="183" t="s">
        <v>28</v>
      </c>
      <c r="AP176" s="183" t="s">
        <v>28</v>
      </c>
      <c r="AQ176" s="183" t="s">
        <v>28</v>
      </c>
      <c r="AR176" s="535" t="str">
        <f t="shared" si="59"/>
        <v>□</v>
      </c>
      <c r="AS176" s="181" t="s">
        <v>28</v>
      </c>
      <c r="AT176" s="183" t="s">
        <v>28</v>
      </c>
      <c r="AU176" s="446" t="s">
        <v>28</v>
      </c>
      <c r="AV176" s="452" t="s">
        <v>28</v>
      </c>
      <c r="AW176" s="251" t="s">
        <v>28</v>
      </c>
      <c r="AX176" s="251" t="s">
        <v>28</v>
      </c>
      <c r="AY176" s="446" t="s">
        <v>28</v>
      </c>
      <c r="AZ176" s="437"/>
      <c r="BA176" s="976" t="str">
        <f>IF($F$11="","",IF($AZ176="","",HLOOKUP($F$11,別紙mast!$D$4:$K$7,3,FALSE)))</f>
        <v/>
      </c>
      <c r="BB176" s="977"/>
      <c r="BC176" s="537" t="str">
        <f t="shared" si="55"/>
        <v/>
      </c>
      <c r="BD176" s="538" t="str">
        <f>IF($F$11="","",IF($AZ176="","",HLOOKUP($F$11,別紙mast!$D$9:$K$11,3,FALSE)))</f>
        <v/>
      </c>
      <c r="BE176" s="537" t="str">
        <f t="shared" si="56"/>
        <v/>
      </c>
      <c r="BF176" s="413"/>
      <c r="BG176" s="978" t="str">
        <f>IF($F$11="","",IF($BF176="","",HLOOKUP($F$11,別紙mast!$D$4:$K$7,4,FALSE)))</f>
        <v/>
      </c>
      <c r="BH176" s="979"/>
      <c r="BI176" s="454" t="str">
        <f t="shared" si="40"/>
        <v/>
      </c>
      <c r="BJ176" s="621"/>
      <c r="BK176" s="463"/>
      <c r="BL176" s="463"/>
      <c r="BM176" s="601"/>
      <c r="BN176" s="462"/>
      <c r="BO176" s="463"/>
      <c r="BP176" s="463"/>
      <c r="BQ176" s="611"/>
      <c r="BR176" s="606"/>
      <c r="BS176" s="464"/>
      <c r="BT176" s="614"/>
      <c r="BU176" s="461"/>
      <c r="BV176" s="568"/>
      <c r="BW176" s="404"/>
      <c r="BX176" s="402"/>
      <c r="BY176" s="570" t="str">
        <f t="shared" si="41"/>
        <v/>
      </c>
      <c r="BZ176" s="565" t="str">
        <f t="shared" si="42"/>
        <v/>
      </c>
      <c r="CA176" s="565" t="str">
        <f t="shared" si="43"/>
        <v/>
      </c>
      <c r="CB176" s="565" t="str">
        <f t="shared" si="44"/>
        <v/>
      </c>
      <c r="CC176" s="577" t="str">
        <f t="shared" si="45"/>
        <v/>
      </c>
      <c r="CD176" s="577" t="str">
        <f t="shared" si="46"/>
        <v/>
      </c>
      <c r="CE176" s="577" t="str">
        <f t="shared" si="47"/>
        <v/>
      </c>
      <c r="CF176" s="577" t="str">
        <f t="shared" si="48"/>
        <v/>
      </c>
      <c r="CG176" s="591" t="str">
        <f t="shared" si="49"/>
        <v/>
      </c>
      <c r="CH176" s="591" t="str">
        <f t="shared" si="50"/>
        <v/>
      </c>
      <c r="CI176" s="591" t="str">
        <f t="shared" si="51"/>
        <v/>
      </c>
      <c r="CJ176" s="565" t="str">
        <f t="shared" si="52"/>
        <v/>
      </c>
      <c r="CK176" s="565" t="str">
        <f t="shared" si="53"/>
        <v/>
      </c>
      <c r="CL176" s="577" t="str">
        <f t="shared" si="57"/>
        <v/>
      </c>
      <c r="CM176" s="577" t="str">
        <f t="shared" si="54"/>
        <v/>
      </c>
      <c r="CN176" s="592" t="str">
        <f t="shared" si="58"/>
        <v/>
      </c>
      <c r="CO176" s="402"/>
      <c r="CP176" s="402"/>
      <c r="CQ176" s="402"/>
      <c r="CR176" s="402"/>
      <c r="CS176" s="402"/>
      <c r="CT176" s="402"/>
      <c r="CU176" s="412"/>
      <c r="CV176" s="402"/>
      <c r="CW176" s="402"/>
      <c r="CX176" s="402"/>
      <c r="CY176" s="402"/>
      <c r="CZ176" s="402"/>
      <c r="DA176" s="402"/>
      <c r="DB176" s="412"/>
    </row>
    <row r="177" spans="2:106" ht="15.95" customHeight="1" x14ac:dyDescent="0.15">
      <c r="B177" s="468">
        <v>147</v>
      </c>
      <c r="C177" s="994"/>
      <c r="D177" s="995"/>
      <c r="E177" s="995"/>
      <c r="F177" s="996"/>
      <c r="G177" s="997"/>
      <c r="H177" s="997"/>
      <c r="I177" s="998"/>
      <c r="J177" s="999"/>
      <c r="K177" s="1004"/>
      <c r="L177" s="1004"/>
      <c r="M177" s="1004"/>
      <c r="N177" s="1004"/>
      <c r="O177" s="1004"/>
      <c r="P177" s="181" t="s">
        <v>28</v>
      </c>
      <c r="Q177" s="434" t="s">
        <v>28</v>
      </c>
      <c r="R177" s="434" t="s">
        <v>28</v>
      </c>
      <c r="S177" s="251" t="s">
        <v>28</v>
      </c>
      <c r="T177" s="1005"/>
      <c r="U177" s="1006"/>
      <c r="V177" s="1007"/>
      <c r="W177" s="181" t="s">
        <v>28</v>
      </c>
      <c r="X177" s="434" t="s">
        <v>28</v>
      </c>
      <c r="Y177" s="434" t="s">
        <v>28</v>
      </c>
      <c r="Z177" s="251" t="s">
        <v>28</v>
      </c>
      <c r="AA177" s="1005"/>
      <c r="AB177" s="1006"/>
      <c r="AC177" s="1006"/>
      <c r="AD177" s="181" t="s">
        <v>28</v>
      </c>
      <c r="AE177" s="183" t="s">
        <v>28</v>
      </c>
      <c r="AF177" s="183" t="s">
        <v>28</v>
      </c>
      <c r="AG177" s="183" t="s">
        <v>28</v>
      </c>
      <c r="AH177" s="251" t="s">
        <v>28</v>
      </c>
      <c r="AI177" s="484"/>
      <c r="AJ177" s="251" t="s">
        <v>28</v>
      </c>
      <c r="AK177" s="486"/>
      <c r="AL177" s="181" t="s">
        <v>28</v>
      </c>
      <c r="AM177" s="251" t="s">
        <v>28</v>
      </c>
      <c r="AN177" s="181" t="s">
        <v>28</v>
      </c>
      <c r="AO177" s="183" t="s">
        <v>28</v>
      </c>
      <c r="AP177" s="183" t="s">
        <v>28</v>
      </c>
      <c r="AQ177" s="183" t="s">
        <v>28</v>
      </c>
      <c r="AR177" s="535" t="str">
        <f t="shared" si="59"/>
        <v>□</v>
      </c>
      <c r="AS177" s="181" t="s">
        <v>28</v>
      </c>
      <c r="AT177" s="183" t="s">
        <v>28</v>
      </c>
      <c r="AU177" s="446" t="s">
        <v>28</v>
      </c>
      <c r="AV177" s="452" t="s">
        <v>28</v>
      </c>
      <c r="AW177" s="251" t="s">
        <v>28</v>
      </c>
      <c r="AX177" s="251" t="s">
        <v>28</v>
      </c>
      <c r="AY177" s="446" t="s">
        <v>28</v>
      </c>
      <c r="AZ177" s="437"/>
      <c r="BA177" s="976" t="str">
        <f>IF($F$11="","",IF($AZ177="","",HLOOKUP($F$11,別紙mast!$D$4:$K$7,3,FALSE)))</f>
        <v/>
      </c>
      <c r="BB177" s="977"/>
      <c r="BC177" s="537" t="str">
        <f t="shared" si="55"/>
        <v/>
      </c>
      <c r="BD177" s="538" t="str">
        <f>IF($F$11="","",IF($AZ177="","",HLOOKUP($F$11,別紙mast!$D$9:$K$11,3,FALSE)))</f>
        <v/>
      </c>
      <c r="BE177" s="537" t="str">
        <f t="shared" si="56"/>
        <v/>
      </c>
      <c r="BF177" s="413"/>
      <c r="BG177" s="978" t="str">
        <f>IF($F$11="","",IF($BF177="","",HLOOKUP($F$11,別紙mast!$D$4:$K$7,4,FALSE)))</f>
        <v/>
      </c>
      <c r="BH177" s="979"/>
      <c r="BI177" s="454" t="str">
        <f t="shared" si="40"/>
        <v/>
      </c>
      <c r="BJ177" s="621"/>
      <c r="BK177" s="463"/>
      <c r="BL177" s="463"/>
      <c r="BM177" s="601"/>
      <c r="BN177" s="462"/>
      <c r="BO177" s="463"/>
      <c r="BP177" s="463"/>
      <c r="BQ177" s="611"/>
      <c r="BR177" s="606"/>
      <c r="BS177" s="464"/>
      <c r="BT177" s="614"/>
      <c r="BU177" s="461"/>
      <c r="BV177" s="568"/>
      <c r="BW177" s="404"/>
      <c r="BX177" s="402"/>
      <c r="BY177" s="570" t="str">
        <f t="shared" si="41"/>
        <v/>
      </c>
      <c r="BZ177" s="565" t="str">
        <f t="shared" si="42"/>
        <v/>
      </c>
      <c r="CA177" s="565" t="str">
        <f t="shared" si="43"/>
        <v/>
      </c>
      <c r="CB177" s="565" t="str">
        <f t="shared" si="44"/>
        <v/>
      </c>
      <c r="CC177" s="577" t="str">
        <f t="shared" si="45"/>
        <v/>
      </c>
      <c r="CD177" s="577" t="str">
        <f t="shared" si="46"/>
        <v/>
      </c>
      <c r="CE177" s="577" t="str">
        <f t="shared" si="47"/>
        <v/>
      </c>
      <c r="CF177" s="577" t="str">
        <f t="shared" si="48"/>
        <v/>
      </c>
      <c r="CG177" s="591" t="str">
        <f t="shared" si="49"/>
        <v/>
      </c>
      <c r="CH177" s="591" t="str">
        <f t="shared" si="50"/>
        <v/>
      </c>
      <c r="CI177" s="591" t="str">
        <f t="shared" si="51"/>
        <v/>
      </c>
      <c r="CJ177" s="565" t="str">
        <f t="shared" si="52"/>
        <v/>
      </c>
      <c r="CK177" s="565" t="str">
        <f t="shared" si="53"/>
        <v/>
      </c>
      <c r="CL177" s="577" t="str">
        <f t="shared" si="57"/>
        <v/>
      </c>
      <c r="CM177" s="577" t="str">
        <f t="shared" si="54"/>
        <v/>
      </c>
      <c r="CN177" s="592" t="str">
        <f t="shared" si="58"/>
        <v/>
      </c>
      <c r="CO177" s="402"/>
      <c r="CP177" s="402"/>
      <c r="CQ177" s="402"/>
      <c r="CR177" s="402"/>
      <c r="CS177" s="402"/>
      <c r="CT177" s="402"/>
      <c r="CU177" s="412"/>
      <c r="CV177" s="402"/>
      <c r="CW177" s="402"/>
      <c r="CX177" s="402"/>
      <c r="CY177" s="402"/>
      <c r="CZ177" s="402"/>
      <c r="DA177" s="402"/>
      <c r="DB177" s="412"/>
    </row>
    <row r="178" spans="2:106" ht="15.95" customHeight="1" x14ac:dyDescent="0.15">
      <c r="B178" s="468">
        <v>148</v>
      </c>
      <c r="C178" s="994"/>
      <c r="D178" s="995"/>
      <c r="E178" s="995"/>
      <c r="F178" s="996"/>
      <c r="G178" s="997"/>
      <c r="H178" s="997"/>
      <c r="I178" s="998"/>
      <c r="J178" s="999"/>
      <c r="K178" s="1004"/>
      <c r="L178" s="1004"/>
      <c r="M178" s="1004"/>
      <c r="N178" s="1004"/>
      <c r="O178" s="1004"/>
      <c r="P178" s="181" t="s">
        <v>28</v>
      </c>
      <c r="Q178" s="434" t="s">
        <v>28</v>
      </c>
      <c r="R178" s="434" t="s">
        <v>28</v>
      </c>
      <c r="S178" s="251" t="s">
        <v>28</v>
      </c>
      <c r="T178" s="1005"/>
      <c r="U178" s="1006"/>
      <c r="V178" s="1007"/>
      <c r="W178" s="181" t="s">
        <v>28</v>
      </c>
      <c r="X178" s="434" t="s">
        <v>28</v>
      </c>
      <c r="Y178" s="434" t="s">
        <v>28</v>
      </c>
      <c r="Z178" s="251" t="s">
        <v>28</v>
      </c>
      <c r="AA178" s="1005"/>
      <c r="AB178" s="1006"/>
      <c r="AC178" s="1006"/>
      <c r="AD178" s="181" t="s">
        <v>28</v>
      </c>
      <c r="AE178" s="183" t="s">
        <v>28</v>
      </c>
      <c r="AF178" s="183" t="s">
        <v>28</v>
      </c>
      <c r="AG178" s="183" t="s">
        <v>28</v>
      </c>
      <c r="AH178" s="251" t="s">
        <v>28</v>
      </c>
      <c r="AI178" s="484"/>
      <c r="AJ178" s="251" t="s">
        <v>28</v>
      </c>
      <c r="AK178" s="486"/>
      <c r="AL178" s="181" t="s">
        <v>28</v>
      </c>
      <c r="AM178" s="251" t="s">
        <v>28</v>
      </c>
      <c r="AN178" s="181" t="s">
        <v>28</v>
      </c>
      <c r="AO178" s="183" t="s">
        <v>28</v>
      </c>
      <c r="AP178" s="183" t="s">
        <v>28</v>
      </c>
      <c r="AQ178" s="183" t="s">
        <v>28</v>
      </c>
      <c r="AR178" s="535" t="str">
        <f t="shared" si="59"/>
        <v>□</v>
      </c>
      <c r="AS178" s="181" t="s">
        <v>28</v>
      </c>
      <c r="AT178" s="183" t="s">
        <v>28</v>
      </c>
      <c r="AU178" s="446" t="s">
        <v>28</v>
      </c>
      <c r="AV178" s="452" t="s">
        <v>28</v>
      </c>
      <c r="AW178" s="251" t="s">
        <v>28</v>
      </c>
      <c r="AX178" s="251" t="s">
        <v>28</v>
      </c>
      <c r="AY178" s="446" t="s">
        <v>28</v>
      </c>
      <c r="AZ178" s="437"/>
      <c r="BA178" s="976" t="str">
        <f>IF($F$11="","",IF($AZ178="","",HLOOKUP($F$11,別紙mast!$D$4:$K$7,3,FALSE)))</f>
        <v/>
      </c>
      <c r="BB178" s="977"/>
      <c r="BC178" s="537" t="str">
        <f t="shared" si="55"/>
        <v/>
      </c>
      <c r="BD178" s="538" t="str">
        <f>IF($F$11="","",IF($AZ178="","",HLOOKUP($F$11,別紙mast!$D$9:$K$11,3,FALSE)))</f>
        <v/>
      </c>
      <c r="BE178" s="537" t="str">
        <f t="shared" si="56"/>
        <v/>
      </c>
      <c r="BF178" s="413"/>
      <c r="BG178" s="978" t="str">
        <f>IF($F$11="","",IF($BF178="","",HLOOKUP($F$11,別紙mast!$D$4:$K$7,4,FALSE)))</f>
        <v/>
      </c>
      <c r="BH178" s="979"/>
      <c r="BI178" s="454" t="str">
        <f t="shared" si="40"/>
        <v/>
      </c>
      <c r="BJ178" s="621"/>
      <c r="BK178" s="463"/>
      <c r="BL178" s="463"/>
      <c r="BM178" s="601"/>
      <c r="BN178" s="462"/>
      <c r="BO178" s="463"/>
      <c r="BP178" s="463"/>
      <c r="BQ178" s="611"/>
      <c r="BR178" s="606"/>
      <c r="BS178" s="464"/>
      <c r="BT178" s="614"/>
      <c r="BU178" s="461"/>
      <c r="BV178" s="568"/>
      <c r="BW178" s="404"/>
      <c r="BX178" s="402"/>
      <c r="BY178" s="570" t="str">
        <f t="shared" si="41"/>
        <v/>
      </c>
      <c r="BZ178" s="565" t="str">
        <f t="shared" si="42"/>
        <v/>
      </c>
      <c r="CA178" s="565" t="str">
        <f t="shared" si="43"/>
        <v/>
      </c>
      <c r="CB178" s="565" t="str">
        <f t="shared" si="44"/>
        <v/>
      </c>
      <c r="CC178" s="577" t="str">
        <f t="shared" si="45"/>
        <v/>
      </c>
      <c r="CD178" s="577" t="str">
        <f t="shared" si="46"/>
        <v/>
      </c>
      <c r="CE178" s="577" t="str">
        <f t="shared" si="47"/>
        <v/>
      </c>
      <c r="CF178" s="577" t="str">
        <f t="shared" si="48"/>
        <v/>
      </c>
      <c r="CG178" s="591" t="str">
        <f t="shared" si="49"/>
        <v/>
      </c>
      <c r="CH178" s="591" t="str">
        <f t="shared" si="50"/>
        <v/>
      </c>
      <c r="CI178" s="591" t="str">
        <f t="shared" si="51"/>
        <v/>
      </c>
      <c r="CJ178" s="565" t="str">
        <f t="shared" si="52"/>
        <v/>
      </c>
      <c r="CK178" s="565" t="str">
        <f t="shared" si="53"/>
        <v/>
      </c>
      <c r="CL178" s="577" t="str">
        <f t="shared" si="57"/>
        <v/>
      </c>
      <c r="CM178" s="577" t="str">
        <f t="shared" si="54"/>
        <v/>
      </c>
      <c r="CN178" s="592" t="str">
        <f t="shared" si="58"/>
        <v/>
      </c>
      <c r="CO178" s="402"/>
      <c r="CP178" s="402"/>
      <c r="CQ178" s="402"/>
      <c r="CR178" s="402"/>
      <c r="CS178" s="402"/>
      <c r="CT178" s="402"/>
      <c r="CU178" s="412"/>
      <c r="CV178" s="402"/>
      <c r="CW178" s="402"/>
      <c r="CX178" s="402"/>
      <c r="CY178" s="402"/>
      <c r="CZ178" s="402"/>
      <c r="DA178" s="402"/>
      <c r="DB178" s="412"/>
    </row>
    <row r="179" spans="2:106" ht="15.95" customHeight="1" x14ac:dyDescent="0.15">
      <c r="B179" s="468">
        <v>149</v>
      </c>
      <c r="C179" s="994"/>
      <c r="D179" s="995"/>
      <c r="E179" s="995"/>
      <c r="F179" s="996"/>
      <c r="G179" s="997"/>
      <c r="H179" s="997"/>
      <c r="I179" s="998"/>
      <c r="J179" s="999"/>
      <c r="K179" s="1004"/>
      <c r="L179" s="1004"/>
      <c r="M179" s="1004"/>
      <c r="N179" s="1004"/>
      <c r="O179" s="1004"/>
      <c r="P179" s="181" t="s">
        <v>28</v>
      </c>
      <c r="Q179" s="434" t="s">
        <v>28</v>
      </c>
      <c r="R179" s="434" t="s">
        <v>28</v>
      </c>
      <c r="S179" s="251" t="s">
        <v>28</v>
      </c>
      <c r="T179" s="1005"/>
      <c r="U179" s="1006"/>
      <c r="V179" s="1007"/>
      <c r="W179" s="181" t="s">
        <v>28</v>
      </c>
      <c r="X179" s="434" t="s">
        <v>28</v>
      </c>
      <c r="Y179" s="434" t="s">
        <v>28</v>
      </c>
      <c r="Z179" s="251" t="s">
        <v>28</v>
      </c>
      <c r="AA179" s="1005"/>
      <c r="AB179" s="1006"/>
      <c r="AC179" s="1006"/>
      <c r="AD179" s="181" t="s">
        <v>28</v>
      </c>
      <c r="AE179" s="183" t="s">
        <v>28</v>
      </c>
      <c r="AF179" s="183" t="s">
        <v>28</v>
      </c>
      <c r="AG179" s="183" t="s">
        <v>28</v>
      </c>
      <c r="AH179" s="251" t="s">
        <v>28</v>
      </c>
      <c r="AI179" s="484"/>
      <c r="AJ179" s="251" t="s">
        <v>28</v>
      </c>
      <c r="AK179" s="486"/>
      <c r="AL179" s="181" t="s">
        <v>28</v>
      </c>
      <c r="AM179" s="251" t="s">
        <v>28</v>
      </c>
      <c r="AN179" s="181" t="s">
        <v>28</v>
      </c>
      <c r="AO179" s="183" t="s">
        <v>28</v>
      </c>
      <c r="AP179" s="183" t="s">
        <v>28</v>
      </c>
      <c r="AQ179" s="183" t="s">
        <v>28</v>
      </c>
      <c r="AR179" s="535" t="str">
        <f t="shared" si="59"/>
        <v>□</v>
      </c>
      <c r="AS179" s="181" t="s">
        <v>28</v>
      </c>
      <c r="AT179" s="183" t="s">
        <v>28</v>
      </c>
      <c r="AU179" s="446" t="s">
        <v>28</v>
      </c>
      <c r="AV179" s="452" t="s">
        <v>28</v>
      </c>
      <c r="AW179" s="251" t="s">
        <v>28</v>
      </c>
      <c r="AX179" s="251" t="s">
        <v>28</v>
      </c>
      <c r="AY179" s="446" t="s">
        <v>28</v>
      </c>
      <c r="AZ179" s="437"/>
      <c r="BA179" s="976" t="str">
        <f>IF($F$11="","",IF($AZ179="","",HLOOKUP($F$11,別紙mast!$D$4:$K$7,3,FALSE)))</f>
        <v/>
      </c>
      <c r="BB179" s="977"/>
      <c r="BC179" s="537" t="str">
        <f t="shared" si="55"/>
        <v/>
      </c>
      <c r="BD179" s="538" t="str">
        <f>IF($F$11="","",IF($AZ179="","",HLOOKUP($F$11,別紙mast!$D$9:$K$11,3,FALSE)))</f>
        <v/>
      </c>
      <c r="BE179" s="537" t="str">
        <f t="shared" si="56"/>
        <v/>
      </c>
      <c r="BF179" s="413"/>
      <c r="BG179" s="978" t="str">
        <f>IF($F$11="","",IF($BF179="","",HLOOKUP($F$11,別紙mast!$D$4:$K$7,4,FALSE)))</f>
        <v/>
      </c>
      <c r="BH179" s="979"/>
      <c r="BI179" s="454" t="str">
        <f t="shared" si="40"/>
        <v/>
      </c>
      <c r="BJ179" s="621"/>
      <c r="BK179" s="463"/>
      <c r="BL179" s="463"/>
      <c r="BM179" s="601"/>
      <c r="BN179" s="462"/>
      <c r="BO179" s="463"/>
      <c r="BP179" s="463"/>
      <c r="BQ179" s="611"/>
      <c r="BR179" s="606"/>
      <c r="BS179" s="464"/>
      <c r="BT179" s="614"/>
      <c r="BU179" s="461"/>
      <c r="BV179" s="568"/>
      <c r="BW179" s="404"/>
      <c r="BX179" s="402"/>
      <c r="BY179" s="570" t="str">
        <f t="shared" si="41"/>
        <v/>
      </c>
      <c r="BZ179" s="565" t="str">
        <f t="shared" si="42"/>
        <v/>
      </c>
      <c r="CA179" s="565" t="str">
        <f t="shared" si="43"/>
        <v/>
      </c>
      <c r="CB179" s="565" t="str">
        <f t="shared" si="44"/>
        <v/>
      </c>
      <c r="CC179" s="577" t="str">
        <f t="shared" si="45"/>
        <v/>
      </c>
      <c r="CD179" s="577" t="str">
        <f t="shared" si="46"/>
        <v/>
      </c>
      <c r="CE179" s="577" t="str">
        <f t="shared" si="47"/>
        <v/>
      </c>
      <c r="CF179" s="577" t="str">
        <f t="shared" si="48"/>
        <v/>
      </c>
      <c r="CG179" s="591" t="str">
        <f t="shared" si="49"/>
        <v/>
      </c>
      <c r="CH179" s="591" t="str">
        <f t="shared" si="50"/>
        <v/>
      </c>
      <c r="CI179" s="591" t="str">
        <f t="shared" si="51"/>
        <v/>
      </c>
      <c r="CJ179" s="565" t="str">
        <f t="shared" si="52"/>
        <v/>
      </c>
      <c r="CK179" s="565" t="str">
        <f t="shared" si="53"/>
        <v/>
      </c>
      <c r="CL179" s="577" t="str">
        <f t="shared" si="57"/>
        <v/>
      </c>
      <c r="CM179" s="577" t="str">
        <f t="shared" si="54"/>
        <v/>
      </c>
      <c r="CN179" s="592" t="str">
        <f t="shared" si="58"/>
        <v/>
      </c>
      <c r="CO179" s="402"/>
      <c r="CP179" s="402"/>
      <c r="CQ179" s="402"/>
      <c r="CR179" s="402"/>
      <c r="CS179" s="402"/>
      <c r="CT179" s="402"/>
      <c r="CU179" s="412"/>
      <c r="CV179" s="402"/>
      <c r="CW179" s="402"/>
      <c r="CX179" s="402"/>
      <c r="CY179" s="402"/>
      <c r="CZ179" s="402"/>
      <c r="DA179" s="402"/>
      <c r="DB179" s="412"/>
    </row>
    <row r="180" spans="2:106" ht="15.95" customHeight="1" x14ac:dyDescent="0.15">
      <c r="B180" s="468">
        <v>150</v>
      </c>
      <c r="C180" s="994"/>
      <c r="D180" s="995"/>
      <c r="E180" s="995"/>
      <c r="F180" s="996"/>
      <c r="G180" s="997"/>
      <c r="H180" s="997"/>
      <c r="I180" s="998"/>
      <c r="J180" s="999"/>
      <c r="K180" s="1004"/>
      <c r="L180" s="1004"/>
      <c r="M180" s="1004"/>
      <c r="N180" s="1004"/>
      <c r="O180" s="1004"/>
      <c r="P180" s="181" t="s">
        <v>28</v>
      </c>
      <c r="Q180" s="434" t="s">
        <v>28</v>
      </c>
      <c r="R180" s="434" t="s">
        <v>28</v>
      </c>
      <c r="S180" s="251" t="s">
        <v>28</v>
      </c>
      <c r="T180" s="1005"/>
      <c r="U180" s="1006"/>
      <c r="V180" s="1007"/>
      <c r="W180" s="181" t="s">
        <v>28</v>
      </c>
      <c r="X180" s="434" t="s">
        <v>28</v>
      </c>
      <c r="Y180" s="434" t="s">
        <v>28</v>
      </c>
      <c r="Z180" s="251" t="s">
        <v>28</v>
      </c>
      <c r="AA180" s="1005"/>
      <c r="AB180" s="1006"/>
      <c r="AC180" s="1006"/>
      <c r="AD180" s="181" t="s">
        <v>28</v>
      </c>
      <c r="AE180" s="183" t="s">
        <v>28</v>
      </c>
      <c r="AF180" s="183" t="s">
        <v>28</v>
      </c>
      <c r="AG180" s="183" t="s">
        <v>28</v>
      </c>
      <c r="AH180" s="251" t="s">
        <v>28</v>
      </c>
      <c r="AI180" s="484"/>
      <c r="AJ180" s="251" t="s">
        <v>28</v>
      </c>
      <c r="AK180" s="486"/>
      <c r="AL180" s="181" t="s">
        <v>28</v>
      </c>
      <c r="AM180" s="251" t="s">
        <v>28</v>
      </c>
      <c r="AN180" s="181" t="s">
        <v>28</v>
      </c>
      <c r="AO180" s="183" t="s">
        <v>28</v>
      </c>
      <c r="AP180" s="183" t="s">
        <v>28</v>
      </c>
      <c r="AQ180" s="183" t="s">
        <v>28</v>
      </c>
      <c r="AR180" s="535" t="str">
        <f t="shared" si="59"/>
        <v>□</v>
      </c>
      <c r="AS180" s="181" t="s">
        <v>28</v>
      </c>
      <c r="AT180" s="183" t="s">
        <v>28</v>
      </c>
      <c r="AU180" s="446" t="s">
        <v>28</v>
      </c>
      <c r="AV180" s="452" t="s">
        <v>28</v>
      </c>
      <c r="AW180" s="251" t="s">
        <v>28</v>
      </c>
      <c r="AX180" s="251" t="s">
        <v>28</v>
      </c>
      <c r="AY180" s="446" t="s">
        <v>28</v>
      </c>
      <c r="AZ180" s="437"/>
      <c r="BA180" s="976" t="str">
        <f>IF($F$11="","",IF($AZ180="","",HLOOKUP($F$11,別紙mast!$D$4:$K$7,3,FALSE)))</f>
        <v/>
      </c>
      <c r="BB180" s="977"/>
      <c r="BC180" s="537" t="str">
        <f t="shared" si="55"/>
        <v/>
      </c>
      <c r="BD180" s="538" t="str">
        <f>IF($F$11="","",IF($AZ180="","",HLOOKUP($F$11,別紙mast!$D$9:$K$11,3,FALSE)))</f>
        <v/>
      </c>
      <c r="BE180" s="537" t="str">
        <f t="shared" si="56"/>
        <v/>
      </c>
      <c r="BF180" s="413"/>
      <c r="BG180" s="978" t="str">
        <f>IF($F$11="","",IF($BF180="","",HLOOKUP($F$11,別紙mast!$D$4:$K$7,4,FALSE)))</f>
        <v/>
      </c>
      <c r="BH180" s="979"/>
      <c r="BI180" s="454" t="str">
        <f t="shared" si="40"/>
        <v/>
      </c>
      <c r="BJ180" s="621"/>
      <c r="BK180" s="463"/>
      <c r="BL180" s="463"/>
      <c r="BM180" s="601"/>
      <c r="BN180" s="462"/>
      <c r="BO180" s="463"/>
      <c r="BP180" s="463"/>
      <c r="BQ180" s="611"/>
      <c r="BR180" s="606"/>
      <c r="BS180" s="464"/>
      <c r="BT180" s="614"/>
      <c r="BU180" s="461"/>
      <c r="BV180" s="568"/>
      <c r="BW180" s="404"/>
      <c r="BX180" s="402"/>
      <c r="BY180" s="570" t="str">
        <f t="shared" si="41"/>
        <v/>
      </c>
      <c r="BZ180" s="565" t="str">
        <f t="shared" si="42"/>
        <v/>
      </c>
      <c r="CA180" s="565" t="str">
        <f t="shared" si="43"/>
        <v/>
      </c>
      <c r="CB180" s="565" t="str">
        <f t="shared" si="44"/>
        <v/>
      </c>
      <c r="CC180" s="577" t="str">
        <f t="shared" si="45"/>
        <v/>
      </c>
      <c r="CD180" s="577" t="str">
        <f t="shared" si="46"/>
        <v/>
      </c>
      <c r="CE180" s="577" t="str">
        <f t="shared" si="47"/>
        <v/>
      </c>
      <c r="CF180" s="577" t="str">
        <f t="shared" si="48"/>
        <v/>
      </c>
      <c r="CG180" s="591" t="str">
        <f t="shared" si="49"/>
        <v/>
      </c>
      <c r="CH180" s="591" t="str">
        <f t="shared" si="50"/>
        <v/>
      </c>
      <c r="CI180" s="591" t="str">
        <f t="shared" si="51"/>
        <v/>
      </c>
      <c r="CJ180" s="565" t="str">
        <f t="shared" si="52"/>
        <v/>
      </c>
      <c r="CK180" s="565" t="str">
        <f t="shared" si="53"/>
        <v/>
      </c>
      <c r="CL180" s="577" t="str">
        <f t="shared" si="57"/>
        <v/>
      </c>
      <c r="CM180" s="577" t="str">
        <f t="shared" si="54"/>
        <v/>
      </c>
      <c r="CN180" s="592" t="str">
        <f t="shared" si="58"/>
        <v/>
      </c>
      <c r="CO180" s="402"/>
      <c r="CP180" s="402"/>
      <c r="CQ180" s="402"/>
      <c r="CR180" s="402"/>
      <c r="CS180" s="402"/>
      <c r="CT180" s="402"/>
      <c r="CU180" s="412"/>
      <c r="CV180" s="402"/>
      <c r="CW180" s="402"/>
      <c r="CX180" s="402"/>
      <c r="CY180" s="402"/>
      <c r="CZ180" s="402"/>
      <c r="DA180" s="402"/>
      <c r="DB180" s="412"/>
    </row>
    <row r="181" spans="2:106" ht="15.95" customHeight="1" x14ac:dyDescent="0.15">
      <c r="B181" s="468">
        <v>151</v>
      </c>
      <c r="C181" s="994"/>
      <c r="D181" s="995"/>
      <c r="E181" s="995"/>
      <c r="F181" s="996"/>
      <c r="G181" s="997"/>
      <c r="H181" s="997"/>
      <c r="I181" s="998"/>
      <c r="J181" s="999"/>
      <c r="K181" s="1004"/>
      <c r="L181" s="1004"/>
      <c r="M181" s="1004"/>
      <c r="N181" s="1004"/>
      <c r="O181" s="1004"/>
      <c r="P181" s="181" t="s">
        <v>28</v>
      </c>
      <c r="Q181" s="434" t="s">
        <v>28</v>
      </c>
      <c r="R181" s="434" t="s">
        <v>28</v>
      </c>
      <c r="S181" s="251" t="s">
        <v>28</v>
      </c>
      <c r="T181" s="1005"/>
      <c r="U181" s="1006"/>
      <c r="V181" s="1007"/>
      <c r="W181" s="181" t="s">
        <v>28</v>
      </c>
      <c r="X181" s="434" t="s">
        <v>28</v>
      </c>
      <c r="Y181" s="434" t="s">
        <v>28</v>
      </c>
      <c r="Z181" s="251" t="s">
        <v>28</v>
      </c>
      <c r="AA181" s="1005"/>
      <c r="AB181" s="1006"/>
      <c r="AC181" s="1006"/>
      <c r="AD181" s="181" t="s">
        <v>28</v>
      </c>
      <c r="AE181" s="183" t="s">
        <v>28</v>
      </c>
      <c r="AF181" s="183" t="s">
        <v>28</v>
      </c>
      <c r="AG181" s="183" t="s">
        <v>28</v>
      </c>
      <c r="AH181" s="251" t="s">
        <v>28</v>
      </c>
      <c r="AI181" s="484"/>
      <c r="AJ181" s="251" t="s">
        <v>28</v>
      </c>
      <c r="AK181" s="486"/>
      <c r="AL181" s="181" t="s">
        <v>28</v>
      </c>
      <c r="AM181" s="251" t="s">
        <v>28</v>
      </c>
      <c r="AN181" s="181" t="s">
        <v>28</v>
      </c>
      <c r="AO181" s="183" t="s">
        <v>28</v>
      </c>
      <c r="AP181" s="183" t="s">
        <v>28</v>
      </c>
      <c r="AQ181" s="183" t="s">
        <v>28</v>
      </c>
      <c r="AR181" s="535" t="str">
        <f t="shared" si="59"/>
        <v>□</v>
      </c>
      <c r="AS181" s="181" t="s">
        <v>28</v>
      </c>
      <c r="AT181" s="183" t="s">
        <v>28</v>
      </c>
      <c r="AU181" s="446" t="s">
        <v>28</v>
      </c>
      <c r="AV181" s="452" t="s">
        <v>28</v>
      </c>
      <c r="AW181" s="251" t="s">
        <v>28</v>
      </c>
      <c r="AX181" s="251" t="s">
        <v>28</v>
      </c>
      <c r="AY181" s="446" t="s">
        <v>28</v>
      </c>
      <c r="AZ181" s="437"/>
      <c r="BA181" s="976" t="str">
        <f>IF($F$11="","",IF($AZ181="","",HLOOKUP($F$11,別紙mast!$D$4:$K$7,3,FALSE)))</f>
        <v/>
      </c>
      <c r="BB181" s="977"/>
      <c r="BC181" s="537" t="str">
        <f t="shared" si="55"/>
        <v/>
      </c>
      <c r="BD181" s="538" t="str">
        <f>IF($F$11="","",IF($AZ181="","",HLOOKUP($F$11,別紙mast!$D$9:$K$11,3,FALSE)))</f>
        <v/>
      </c>
      <c r="BE181" s="537" t="str">
        <f t="shared" si="56"/>
        <v/>
      </c>
      <c r="BF181" s="413"/>
      <c r="BG181" s="978" t="str">
        <f>IF($F$11="","",IF($BF181="","",HLOOKUP($F$11,別紙mast!$D$4:$K$7,4,FALSE)))</f>
        <v/>
      </c>
      <c r="BH181" s="979"/>
      <c r="BI181" s="454" t="str">
        <f t="shared" si="40"/>
        <v/>
      </c>
      <c r="BJ181" s="621"/>
      <c r="BK181" s="463"/>
      <c r="BL181" s="463"/>
      <c r="BM181" s="601"/>
      <c r="BN181" s="462"/>
      <c r="BO181" s="463"/>
      <c r="BP181" s="463"/>
      <c r="BQ181" s="611"/>
      <c r="BR181" s="606"/>
      <c r="BS181" s="464"/>
      <c r="BT181" s="614"/>
      <c r="BU181" s="461"/>
      <c r="BV181" s="568"/>
      <c r="BW181" s="404"/>
      <c r="BX181" s="402"/>
      <c r="BY181" s="570" t="str">
        <f t="shared" si="41"/>
        <v/>
      </c>
      <c r="BZ181" s="565" t="str">
        <f t="shared" si="42"/>
        <v/>
      </c>
      <c r="CA181" s="565" t="str">
        <f t="shared" si="43"/>
        <v/>
      </c>
      <c r="CB181" s="565" t="str">
        <f t="shared" si="44"/>
        <v/>
      </c>
      <c r="CC181" s="577" t="str">
        <f t="shared" si="45"/>
        <v/>
      </c>
      <c r="CD181" s="577" t="str">
        <f t="shared" si="46"/>
        <v/>
      </c>
      <c r="CE181" s="577" t="str">
        <f t="shared" si="47"/>
        <v/>
      </c>
      <c r="CF181" s="577" t="str">
        <f t="shared" si="48"/>
        <v/>
      </c>
      <c r="CG181" s="591" t="str">
        <f t="shared" si="49"/>
        <v/>
      </c>
      <c r="CH181" s="591" t="str">
        <f t="shared" si="50"/>
        <v/>
      </c>
      <c r="CI181" s="591" t="str">
        <f t="shared" si="51"/>
        <v/>
      </c>
      <c r="CJ181" s="565" t="str">
        <f t="shared" si="52"/>
        <v/>
      </c>
      <c r="CK181" s="565" t="str">
        <f t="shared" si="53"/>
        <v/>
      </c>
      <c r="CL181" s="577" t="str">
        <f t="shared" si="57"/>
        <v/>
      </c>
      <c r="CM181" s="577" t="str">
        <f t="shared" si="54"/>
        <v/>
      </c>
      <c r="CN181" s="592" t="str">
        <f t="shared" si="58"/>
        <v/>
      </c>
      <c r="CO181" s="402"/>
      <c r="CP181" s="402"/>
      <c r="CQ181" s="402"/>
      <c r="CR181" s="402"/>
      <c r="CS181" s="402"/>
      <c r="CT181" s="402"/>
      <c r="CU181" s="412"/>
      <c r="CV181" s="402"/>
      <c r="CW181" s="402"/>
      <c r="CX181" s="402"/>
      <c r="CY181" s="402"/>
      <c r="CZ181" s="402"/>
      <c r="DA181" s="402"/>
      <c r="DB181" s="412"/>
    </row>
    <row r="182" spans="2:106" ht="15.95" customHeight="1" x14ac:dyDescent="0.15">
      <c r="B182" s="468">
        <v>152</v>
      </c>
      <c r="C182" s="994"/>
      <c r="D182" s="995"/>
      <c r="E182" s="995"/>
      <c r="F182" s="996"/>
      <c r="G182" s="997"/>
      <c r="H182" s="997"/>
      <c r="I182" s="998"/>
      <c r="J182" s="999"/>
      <c r="K182" s="1004"/>
      <c r="L182" s="1004"/>
      <c r="M182" s="1004"/>
      <c r="N182" s="1004"/>
      <c r="O182" s="1004"/>
      <c r="P182" s="181" t="s">
        <v>28</v>
      </c>
      <c r="Q182" s="434" t="s">
        <v>28</v>
      </c>
      <c r="R182" s="434" t="s">
        <v>28</v>
      </c>
      <c r="S182" s="251" t="s">
        <v>28</v>
      </c>
      <c r="T182" s="1005"/>
      <c r="U182" s="1006"/>
      <c r="V182" s="1007"/>
      <c r="W182" s="181" t="s">
        <v>28</v>
      </c>
      <c r="X182" s="434" t="s">
        <v>28</v>
      </c>
      <c r="Y182" s="434" t="s">
        <v>28</v>
      </c>
      <c r="Z182" s="251" t="s">
        <v>28</v>
      </c>
      <c r="AA182" s="1005"/>
      <c r="AB182" s="1006"/>
      <c r="AC182" s="1006"/>
      <c r="AD182" s="181" t="s">
        <v>28</v>
      </c>
      <c r="AE182" s="183" t="s">
        <v>28</v>
      </c>
      <c r="AF182" s="183" t="s">
        <v>28</v>
      </c>
      <c r="AG182" s="183" t="s">
        <v>28</v>
      </c>
      <c r="AH182" s="251" t="s">
        <v>28</v>
      </c>
      <c r="AI182" s="484"/>
      <c r="AJ182" s="251" t="s">
        <v>28</v>
      </c>
      <c r="AK182" s="486"/>
      <c r="AL182" s="181" t="s">
        <v>28</v>
      </c>
      <c r="AM182" s="251" t="s">
        <v>28</v>
      </c>
      <c r="AN182" s="181" t="s">
        <v>28</v>
      </c>
      <c r="AO182" s="183" t="s">
        <v>28</v>
      </c>
      <c r="AP182" s="183" t="s">
        <v>28</v>
      </c>
      <c r="AQ182" s="183" t="s">
        <v>28</v>
      </c>
      <c r="AR182" s="535" t="str">
        <f t="shared" si="59"/>
        <v>□</v>
      </c>
      <c r="AS182" s="181" t="s">
        <v>28</v>
      </c>
      <c r="AT182" s="183" t="s">
        <v>28</v>
      </c>
      <c r="AU182" s="446" t="s">
        <v>28</v>
      </c>
      <c r="AV182" s="452" t="s">
        <v>28</v>
      </c>
      <c r="AW182" s="251" t="s">
        <v>28</v>
      </c>
      <c r="AX182" s="251" t="s">
        <v>28</v>
      </c>
      <c r="AY182" s="446" t="s">
        <v>28</v>
      </c>
      <c r="AZ182" s="437"/>
      <c r="BA182" s="976" t="str">
        <f>IF($F$11="","",IF($AZ182="","",HLOOKUP($F$11,別紙mast!$D$4:$K$7,3,FALSE)))</f>
        <v/>
      </c>
      <c r="BB182" s="977"/>
      <c r="BC182" s="537" t="str">
        <f t="shared" si="55"/>
        <v/>
      </c>
      <c r="BD182" s="538" t="str">
        <f>IF($F$11="","",IF($AZ182="","",HLOOKUP($F$11,別紙mast!$D$9:$K$11,3,FALSE)))</f>
        <v/>
      </c>
      <c r="BE182" s="537" t="str">
        <f t="shared" si="56"/>
        <v/>
      </c>
      <c r="BF182" s="413"/>
      <c r="BG182" s="978" t="str">
        <f>IF($F$11="","",IF($BF182="","",HLOOKUP($F$11,別紙mast!$D$4:$K$7,4,FALSE)))</f>
        <v/>
      </c>
      <c r="BH182" s="979"/>
      <c r="BI182" s="454" t="str">
        <f t="shared" si="40"/>
        <v/>
      </c>
      <c r="BJ182" s="621"/>
      <c r="BK182" s="463"/>
      <c r="BL182" s="463"/>
      <c r="BM182" s="601"/>
      <c r="BN182" s="462"/>
      <c r="BO182" s="463"/>
      <c r="BP182" s="463"/>
      <c r="BQ182" s="611"/>
      <c r="BR182" s="606"/>
      <c r="BS182" s="464"/>
      <c r="BT182" s="614"/>
      <c r="BU182" s="461"/>
      <c r="BV182" s="568"/>
      <c r="BW182" s="404"/>
      <c r="BX182" s="402"/>
      <c r="BY182" s="570" t="str">
        <f t="shared" si="41"/>
        <v/>
      </c>
      <c r="BZ182" s="565" t="str">
        <f t="shared" si="42"/>
        <v/>
      </c>
      <c r="CA182" s="565" t="str">
        <f t="shared" si="43"/>
        <v/>
      </c>
      <c r="CB182" s="565" t="str">
        <f t="shared" si="44"/>
        <v/>
      </c>
      <c r="CC182" s="577" t="str">
        <f t="shared" si="45"/>
        <v/>
      </c>
      <c r="CD182" s="577" t="str">
        <f t="shared" si="46"/>
        <v/>
      </c>
      <c r="CE182" s="577" t="str">
        <f t="shared" si="47"/>
        <v/>
      </c>
      <c r="CF182" s="577" t="str">
        <f t="shared" si="48"/>
        <v/>
      </c>
      <c r="CG182" s="591" t="str">
        <f t="shared" si="49"/>
        <v/>
      </c>
      <c r="CH182" s="591" t="str">
        <f t="shared" si="50"/>
        <v/>
      </c>
      <c r="CI182" s="591" t="str">
        <f t="shared" si="51"/>
        <v/>
      </c>
      <c r="CJ182" s="565" t="str">
        <f t="shared" si="52"/>
        <v/>
      </c>
      <c r="CK182" s="565" t="str">
        <f t="shared" si="53"/>
        <v/>
      </c>
      <c r="CL182" s="577" t="str">
        <f t="shared" si="57"/>
        <v/>
      </c>
      <c r="CM182" s="577" t="str">
        <f t="shared" si="54"/>
        <v/>
      </c>
      <c r="CN182" s="592" t="str">
        <f t="shared" si="58"/>
        <v/>
      </c>
      <c r="CO182" s="402"/>
      <c r="CP182" s="402"/>
      <c r="CQ182" s="402"/>
      <c r="CR182" s="402"/>
      <c r="CS182" s="402"/>
      <c r="CT182" s="402"/>
      <c r="CU182" s="412"/>
      <c r="CV182" s="402"/>
      <c r="CW182" s="402"/>
      <c r="CX182" s="402"/>
      <c r="CY182" s="402"/>
      <c r="CZ182" s="402"/>
      <c r="DA182" s="402"/>
      <c r="DB182" s="412"/>
    </row>
    <row r="183" spans="2:106" ht="15.95" customHeight="1" x14ac:dyDescent="0.15">
      <c r="B183" s="468">
        <v>153</v>
      </c>
      <c r="C183" s="994"/>
      <c r="D183" s="995"/>
      <c r="E183" s="995"/>
      <c r="F183" s="996"/>
      <c r="G183" s="997"/>
      <c r="H183" s="997"/>
      <c r="I183" s="998"/>
      <c r="J183" s="999"/>
      <c r="K183" s="1004"/>
      <c r="L183" s="1004"/>
      <c r="M183" s="1004"/>
      <c r="N183" s="1004"/>
      <c r="O183" s="1004"/>
      <c r="P183" s="181" t="s">
        <v>28</v>
      </c>
      <c r="Q183" s="434" t="s">
        <v>28</v>
      </c>
      <c r="R183" s="434" t="s">
        <v>28</v>
      </c>
      <c r="S183" s="251" t="s">
        <v>28</v>
      </c>
      <c r="T183" s="1005"/>
      <c r="U183" s="1006"/>
      <c r="V183" s="1007"/>
      <c r="W183" s="181" t="s">
        <v>28</v>
      </c>
      <c r="X183" s="434" t="s">
        <v>28</v>
      </c>
      <c r="Y183" s="434" t="s">
        <v>28</v>
      </c>
      <c r="Z183" s="251" t="s">
        <v>28</v>
      </c>
      <c r="AA183" s="1005"/>
      <c r="AB183" s="1006"/>
      <c r="AC183" s="1006"/>
      <c r="AD183" s="181" t="s">
        <v>28</v>
      </c>
      <c r="AE183" s="183" t="s">
        <v>28</v>
      </c>
      <c r="AF183" s="183" t="s">
        <v>28</v>
      </c>
      <c r="AG183" s="183" t="s">
        <v>28</v>
      </c>
      <c r="AH183" s="251" t="s">
        <v>28</v>
      </c>
      <c r="AI183" s="484"/>
      <c r="AJ183" s="251" t="s">
        <v>28</v>
      </c>
      <c r="AK183" s="486"/>
      <c r="AL183" s="181" t="s">
        <v>28</v>
      </c>
      <c r="AM183" s="251" t="s">
        <v>28</v>
      </c>
      <c r="AN183" s="181" t="s">
        <v>28</v>
      </c>
      <c r="AO183" s="183" t="s">
        <v>28</v>
      </c>
      <c r="AP183" s="183" t="s">
        <v>28</v>
      </c>
      <c r="AQ183" s="183" t="s">
        <v>28</v>
      </c>
      <c r="AR183" s="535" t="str">
        <f t="shared" si="59"/>
        <v>□</v>
      </c>
      <c r="AS183" s="181" t="s">
        <v>28</v>
      </c>
      <c r="AT183" s="183" t="s">
        <v>28</v>
      </c>
      <c r="AU183" s="446" t="s">
        <v>28</v>
      </c>
      <c r="AV183" s="452" t="s">
        <v>28</v>
      </c>
      <c r="AW183" s="251" t="s">
        <v>28</v>
      </c>
      <c r="AX183" s="251" t="s">
        <v>28</v>
      </c>
      <c r="AY183" s="446" t="s">
        <v>28</v>
      </c>
      <c r="AZ183" s="437"/>
      <c r="BA183" s="976" t="str">
        <f>IF($F$11="","",IF($AZ183="","",HLOOKUP($F$11,別紙mast!$D$4:$K$7,3,FALSE)))</f>
        <v/>
      </c>
      <c r="BB183" s="977"/>
      <c r="BC183" s="537" t="str">
        <f t="shared" si="55"/>
        <v/>
      </c>
      <c r="BD183" s="538" t="str">
        <f>IF($F$11="","",IF($AZ183="","",HLOOKUP($F$11,別紙mast!$D$9:$K$11,3,FALSE)))</f>
        <v/>
      </c>
      <c r="BE183" s="537" t="str">
        <f t="shared" si="56"/>
        <v/>
      </c>
      <c r="BF183" s="413"/>
      <c r="BG183" s="978" t="str">
        <f>IF($F$11="","",IF($BF183="","",HLOOKUP($F$11,別紙mast!$D$4:$K$7,4,FALSE)))</f>
        <v/>
      </c>
      <c r="BH183" s="979"/>
      <c r="BI183" s="454" t="str">
        <f t="shared" si="40"/>
        <v/>
      </c>
      <c r="BJ183" s="621"/>
      <c r="BK183" s="463"/>
      <c r="BL183" s="463"/>
      <c r="BM183" s="601"/>
      <c r="BN183" s="462"/>
      <c r="BO183" s="463"/>
      <c r="BP183" s="463"/>
      <c r="BQ183" s="611"/>
      <c r="BR183" s="606"/>
      <c r="BS183" s="464"/>
      <c r="BT183" s="614"/>
      <c r="BU183" s="461"/>
      <c r="BV183" s="568"/>
      <c r="BW183" s="404"/>
      <c r="BX183" s="402"/>
      <c r="BY183" s="570" t="str">
        <f t="shared" si="41"/>
        <v/>
      </c>
      <c r="BZ183" s="565" t="str">
        <f t="shared" si="42"/>
        <v/>
      </c>
      <c r="CA183" s="565" t="str">
        <f t="shared" si="43"/>
        <v/>
      </c>
      <c r="CB183" s="565" t="str">
        <f t="shared" si="44"/>
        <v/>
      </c>
      <c r="CC183" s="577" t="str">
        <f t="shared" si="45"/>
        <v/>
      </c>
      <c r="CD183" s="577" t="str">
        <f t="shared" si="46"/>
        <v/>
      </c>
      <c r="CE183" s="577" t="str">
        <f t="shared" si="47"/>
        <v/>
      </c>
      <c r="CF183" s="577" t="str">
        <f t="shared" si="48"/>
        <v/>
      </c>
      <c r="CG183" s="591" t="str">
        <f t="shared" si="49"/>
        <v/>
      </c>
      <c r="CH183" s="591" t="str">
        <f t="shared" si="50"/>
        <v/>
      </c>
      <c r="CI183" s="591" t="str">
        <f t="shared" si="51"/>
        <v/>
      </c>
      <c r="CJ183" s="565" t="str">
        <f t="shared" si="52"/>
        <v/>
      </c>
      <c r="CK183" s="565" t="str">
        <f t="shared" si="53"/>
        <v/>
      </c>
      <c r="CL183" s="577" t="str">
        <f t="shared" si="57"/>
        <v/>
      </c>
      <c r="CM183" s="577" t="str">
        <f t="shared" si="54"/>
        <v/>
      </c>
      <c r="CN183" s="592" t="str">
        <f t="shared" si="58"/>
        <v/>
      </c>
      <c r="CO183" s="402"/>
      <c r="CP183" s="402"/>
      <c r="CQ183" s="402"/>
      <c r="CR183" s="402"/>
      <c r="CS183" s="402"/>
      <c r="CT183" s="402"/>
      <c r="CU183" s="412"/>
      <c r="CV183" s="402"/>
      <c r="CW183" s="402"/>
      <c r="CX183" s="402"/>
      <c r="CY183" s="402"/>
      <c r="CZ183" s="402"/>
      <c r="DA183" s="402"/>
      <c r="DB183" s="412"/>
    </row>
    <row r="184" spans="2:106" ht="15.95" customHeight="1" x14ac:dyDescent="0.15">
      <c r="B184" s="468">
        <v>154</v>
      </c>
      <c r="C184" s="994"/>
      <c r="D184" s="995"/>
      <c r="E184" s="995"/>
      <c r="F184" s="996"/>
      <c r="G184" s="997"/>
      <c r="H184" s="997"/>
      <c r="I184" s="998"/>
      <c r="J184" s="999"/>
      <c r="K184" s="1004"/>
      <c r="L184" s="1004"/>
      <c r="M184" s="1004"/>
      <c r="N184" s="1004"/>
      <c r="O184" s="1004"/>
      <c r="P184" s="181" t="s">
        <v>28</v>
      </c>
      <c r="Q184" s="434" t="s">
        <v>28</v>
      </c>
      <c r="R184" s="434" t="s">
        <v>28</v>
      </c>
      <c r="S184" s="251" t="s">
        <v>28</v>
      </c>
      <c r="T184" s="1005"/>
      <c r="U184" s="1006"/>
      <c r="V184" s="1007"/>
      <c r="W184" s="181" t="s">
        <v>28</v>
      </c>
      <c r="X184" s="434" t="s">
        <v>28</v>
      </c>
      <c r="Y184" s="434" t="s">
        <v>28</v>
      </c>
      <c r="Z184" s="251" t="s">
        <v>28</v>
      </c>
      <c r="AA184" s="1005"/>
      <c r="AB184" s="1006"/>
      <c r="AC184" s="1006"/>
      <c r="AD184" s="181" t="s">
        <v>28</v>
      </c>
      <c r="AE184" s="183" t="s">
        <v>28</v>
      </c>
      <c r="AF184" s="183" t="s">
        <v>28</v>
      </c>
      <c r="AG184" s="183" t="s">
        <v>28</v>
      </c>
      <c r="AH184" s="251" t="s">
        <v>28</v>
      </c>
      <c r="AI184" s="484"/>
      <c r="AJ184" s="251" t="s">
        <v>28</v>
      </c>
      <c r="AK184" s="486"/>
      <c r="AL184" s="181" t="s">
        <v>28</v>
      </c>
      <c r="AM184" s="251" t="s">
        <v>28</v>
      </c>
      <c r="AN184" s="181" t="s">
        <v>28</v>
      </c>
      <c r="AO184" s="183" t="s">
        <v>28</v>
      </c>
      <c r="AP184" s="183" t="s">
        <v>28</v>
      </c>
      <c r="AQ184" s="183" t="s">
        <v>28</v>
      </c>
      <c r="AR184" s="535" t="str">
        <f t="shared" si="59"/>
        <v>□</v>
      </c>
      <c r="AS184" s="181" t="s">
        <v>28</v>
      </c>
      <c r="AT184" s="183" t="s">
        <v>28</v>
      </c>
      <c r="AU184" s="446" t="s">
        <v>28</v>
      </c>
      <c r="AV184" s="452" t="s">
        <v>28</v>
      </c>
      <c r="AW184" s="251" t="s">
        <v>28</v>
      </c>
      <c r="AX184" s="251" t="s">
        <v>28</v>
      </c>
      <c r="AY184" s="446" t="s">
        <v>28</v>
      </c>
      <c r="AZ184" s="437"/>
      <c r="BA184" s="976" t="str">
        <f>IF($F$11="","",IF($AZ184="","",HLOOKUP($F$11,別紙mast!$D$4:$K$7,3,FALSE)))</f>
        <v/>
      </c>
      <c r="BB184" s="977"/>
      <c r="BC184" s="537" t="str">
        <f t="shared" si="55"/>
        <v/>
      </c>
      <c r="BD184" s="538" t="str">
        <f>IF($F$11="","",IF($AZ184="","",HLOOKUP($F$11,別紙mast!$D$9:$K$11,3,FALSE)))</f>
        <v/>
      </c>
      <c r="BE184" s="537" t="str">
        <f t="shared" si="56"/>
        <v/>
      </c>
      <c r="BF184" s="413"/>
      <c r="BG184" s="978" t="str">
        <f>IF($F$11="","",IF($BF184="","",HLOOKUP($F$11,別紙mast!$D$4:$K$7,4,FALSE)))</f>
        <v/>
      </c>
      <c r="BH184" s="979"/>
      <c r="BI184" s="454" t="str">
        <f t="shared" si="40"/>
        <v/>
      </c>
      <c r="BJ184" s="621"/>
      <c r="BK184" s="463"/>
      <c r="BL184" s="463"/>
      <c r="BM184" s="601"/>
      <c r="BN184" s="462"/>
      <c r="BO184" s="463"/>
      <c r="BP184" s="463"/>
      <c r="BQ184" s="611"/>
      <c r="BR184" s="606"/>
      <c r="BS184" s="464"/>
      <c r="BT184" s="614"/>
      <c r="BU184" s="461"/>
      <c r="BV184" s="568"/>
      <c r="BW184" s="404"/>
      <c r="BX184" s="402"/>
      <c r="BY184" s="570" t="str">
        <f t="shared" si="41"/>
        <v/>
      </c>
      <c r="BZ184" s="565" t="str">
        <f t="shared" si="42"/>
        <v/>
      </c>
      <c r="CA184" s="565" t="str">
        <f t="shared" si="43"/>
        <v/>
      </c>
      <c r="CB184" s="565" t="str">
        <f t="shared" si="44"/>
        <v/>
      </c>
      <c r="CC184" s="577" t="str">
        <f t="shared" si="45"/>
        <v/>
      </c>
      <c r="CD184" s="577" t="str">
        <f t="shared" si="46"/>
        <v/>
      </c>
      <c r="CE184" s="577" t="str">
        <f t="shared" si="47"/>
        <v/>
      </c>
      <c r="CF184" s="577" t="str">
        <f t="shared" si="48"/>
        <v/>
      </c>
      <c r="CG184" s="591" t="str">
        <f t="shared" si="49"/>
        <v/>
      </c>
      <c r="CH184" s="591" t="str">
        <f t="shared" si="50"/>
        <v/>
      </c>
      <c r="CI184" s="591" t="str">
        <f t="shared" si="51"/>
        <v/>
      </c>
      <c r="CJ184" s="565" t="str">
        <f t="shared" si="52"/>
        <v/>
      </c>
      <c r="CK184" s="565" t="str">
        <f t="shared" si="53"/>
        <v/>
      </c>
      <c r="CL184" s="577" t="str">
        <f t="shared" si="57"/>
        <v/>
      </c>
      <c r="CM184" s="577" t="str">
        <f t="shared" si="54"/>
        <v/>
      </c>
      <c r="CN184" s="592" t="str">
        <f t="shared" si="58"/>
        <v/>
      </c>
      <c r="CO184" s="402"/>
      <c r="CP184" s="402"/>
      <c r="CQ184" s="402"/>
      <c r="CR184" s="402"/>
      <c r="CS184" s="402"/>
      <c r="CT184" s="402"/>
      <c r="CU184" s="412"/>
      <c r="CV184" s="402"/>
      <c r="CW184" s="402"/>
      <c r="CX184" s="402"/>
      <c r="CY184" s="402"/>
      <c r="CZ184" s="402"/>
      <c r="DA184" s="402"/>
      <c r="DB184" s="412"/>
    </row>
    <row r="185" spans="2:106" ht="15.95" customHeight="1" x14ac:dyDescent="0.15">
      <c r="B185" s="468">
        <v>155</v>
      </c>
      <c r="C185" s="994"/>
      <c r="D185" s="995"/>
      <c r="E185" s="995"/>
      <c r="F185" s="996"/>
      <c r="G185" s="997"/>
      <c r="H185" s="997"/>
      <c r="I185" s="998"/>
      <c r="J185" s="999"/>
      <c r="K185" s="1004"/>
      <c r="L185" s="1004"/>
      <c r="M185" s="1004"/>
      <c r="N185" s="1004"/>
      <c r="O185" s="1004"/>
      <c r="P185" s="181" t="s">
        <v>28</v>
      </c>
      <c r="Q185" s="434" t="s">
        <v>28</v>
      </c>
      <c r="R185" s="434" t="s">
        <v>28</v>
      </c>
      <c r="S185" s="251" t="s">
        <v>28</v>
      </c>
      <c r="T185" s="1005"/>
      <c r="U185" s="1006"/>
      <c r="V185" s="1007"/>
      <c r="W185" s="181" t="s">
        <v>28</v>
      </c>
      <c r="X185" s="434" t="s">
        <v>28</v>
      </c>
      <c r="Y185" s="434" t="s">
        <v>28</v>
      </c>
      <c r="Z185" s="251" t="s">
        <v>28</v>
      </c>
      <c r="AA185" s="1005"/>
      <c r="AB185" s="1006"/>
      <c r="AC185" s="1006"/>
      <c r="AD185" s="181" t="s">
        <v>28</v>
      </c>
      <c r="AE185" s="183" t="s">
        <v>28</v>
      </c>
      <c r="AF185" s="183" t="s">
        <v>28</v>
      </c>
      <c r="AG185" s="183" t="s">
        <v>28</v>
      </c>
      <c r="AH185" s="251" t="s">
        <v>28</v>
      </c>
      <c r="AI185" s="484"/>
      <c r="AJ185" s="251" t="s">
        <v>28</v>
      </c>
      <c r="AK185" s="486"/>
      <c r="AL185" s="181" t="s">
        <v>28</v>
      </c>
      <c r="AM185" s="251" t="s">
        <v>28</v>
      </c>
      <c r="AN185" s="181" t="s">
        <v>28</v>
      </c>
      <c r="AO185" s="183" t="s">
        <v>28</v>
      </c>
      <c r="AP185" s="183" t="s">
        <v>28</v>
      </c>
      <c r="AQ185" s="183" t="s">
        <v>28</v>
      </c>
      <c r="AR185" s="535" t="str">
        <f t="shared" si="59"/>
        <v>□</v>
      </c>
      <c r="AS185" s="181" t="s">
        <v>28</v>
      </c>
      <c r="AT185" s="183" t="s">
        <v>28</v>
      </c>
      <c r="AU185" s="446" t="s">
        <v>28</v>
      </c>
      <c r="AV185" s="452" t="s">
        <v>28</v>
      </c>
      <c r="AW185" s="251" t="s">
        <v>28</v>
      </c>
      <c r="AX185" s="251" t="s">
        <v>28</v>
      </c>
      <c r="AY185" s="446" t="s">
        <v>28</v>
      </c>
      <c r="AZ185" s="437"/>
      <c r="BA185" s="976" t="str">
        <f>IF($F$11="","",IF($AZ185="","",HLOOKUP($F$11,別紙mast!$D$4:$K$7,3,FALSE)))</f>
        <v/>
      </c>
      <c r="BB185" s="977"/>
      <c r="BC185" s="537" t="str">
        <f t="shared" si="55"/>
        <v/>
      </c>
      <c r="BD185" s="538" t="str">
        <f>IF($F$11="","",IF($AZ185="","",HLOOKUP($F$11,別紙mast!$D$9:$K$11,3,FALSE)))</f>
        <v/>
      </c>
      <c r="BE185" s="537" t="str">
        <f t="shared" si="56"/>
        <v/>
      </c>
      <c r="BF185" s="413"/>
      <c r="BG185" s="978" t="str">
        <f>IF($F$11="","",IF($BF185="","",HLOOKUP($F$11,別紙mast!$D$4:$K$7,4,FALSE)))</f>
        <v/>
      </c>
      <c r="BH185" s="979"/>
      <c r="BI185" s="454" t="str">
        <f t="shared" si="40"/>
        <v/>
      </c>
      <c r="BJ185" s="621"/>
      <c r="BK185" s="463"/>
      <c r="BL185" s="463"/>
      <c r="BM185" s="601"/>
      <c r="BN185" s="462"/>
      <c r="BO185" s="463"/>
      <c r="BP185" s="463"/>
      <c r="BQ185" s="611"/>
      <c r="BR185" s="606"/>
      <c r="BS185" s="464"/>
      <c r="BT185" s="614"/>
      <c r="BU185" s="461"/>
      <c r="BV185" s="568"/>
      <c r="BW185" s="404"/>
      <c r="BX185" s="402"/>
      <c r="BY185" s="570" t="str">
        <f t="shared" si="41"/>
        <v/>
      </c>
      <c r="BZ185" s="565" t="str">
        <f t="shared" si="42"/>
        <v/>
      </c>
      <c r="CA185" s="565" t="str">
        <f t="shared" si="43"/>
        <v/>
      </c>
      <c r="CB185" s="565" t="str">
        <f t="shared" si="44"/>
        <v/>
      </c>
      <c r="CC185" s="577" t="str">
        <f t="shared" si="45"/>
        <v/>
      </c>
      <c r="CD185" s="577" t="str">
        <f t="shared" si="46"/>
        <v/>
      </c>
      <c r="CE185" s="577" t="str">
        <f t="shared" si="47"/>
        <v/>
      </c>
      <c r="CF185" s="577" t="str">
        <f t="shared" si="48"/>
        <v/>
      </c>
      <c r="CG185" s="591" t="str">
        <f t="shared" si="49"/>
        <v/>
      </c>
      <c r="CH185" s="591" t="str">
        <f t="shared" si="50"/>
        <v/>
      </c>
      <c r="CI185" s="591" t="str">
        <f t="shared" si="51"/>
        <v/>
      </c>
      <c r="CJ185" s="565" t="str">
        <f t="shared" si="52"/>
        <v/>
      </c>
      <c r="CK185" s="565" t="str">
        <f t="shared" si="53"/>
        <v/>
      </c>
      <c r="CL185" s="577" t="str">
        <f t="shared" si="57"/>
        <v/>
      </c>
      <c r="CM185" s="577" t="str">
        <f t="shared" si="54"/>
        <v/>
      </c>
      <c r="CN185" s="592" t="str">
        <f t="shared" si="58"/>
        <v/>
      </c>
      <c r="CO185" s="402"/>
      <c r="CP185" s="402"/>
      <c r="CQ185" s="402"/>
      <c r="CR185" s="402"/>
      <c r="CS185" s="402"/>
      <c r="CT185" s="402"/>
      <c r="CU185" s="412"/>
      <c r="CV185" s="402"/>
      <c r="CW185" s="402"/>
      <c r="CX185" s="402"/>
      <c r="CY185" s="402"/>
      <c r="CZ185" s="402"/>
      <c r="DA185" s="402"/>
      <c r="DB185" s="412"/>
    </row>
    <row r="186" spans="2:106" ht="15.95" customHeight="1" x14ac:dyDescent="0.15">
      <c r="B186" s="468">
        <v>156</v>
      </c>
      <c r="C186" s="994"/>
      <c r="D186" s="995"/>
      <c r="E186" s="995"/>
      <c r="F186" s="996"/>
      <c r="G186" s="997"/>
      <c r="H186" s="997"/>
      <c r="I186" s="998"/>
      <c r="J186" s="999"/>
      <c r="K186" s="1004"/>
      <c r="L186" s="1004"/>
      <c r="M186" s="1004"/>
      <c r="N186" s="1004"/>
      <c r="O186" s="1004"/>
      <c r="P186" s="181" t="s">
        <v>28</v>
      </c>
      <c r="Q186" s="434" t="s">
        <v>28</v>
      </c>
      <c r="R186" s="434" t="s">
        <v>28</v>
      </c>
      <c r="S186" s="251" t="s">
        <v>28</v>
      </c>
      <c r="T186" s="1005"/>
      <c r="U186" s="1006"/>
      <c r="V186" s="1007"/>
      <c r="W186" s="181" t="s">
        <v>28</v>
      </c>
      <c r="X186" s="434" t="s">
        <v>28</v>
      </c>
      <c r="Y186" s="434" t="s">
        <v>28</v>
      </c>
      <c r="Z186" s="251" t="s">
        <v>28</v>
      </c>
      <c r="AA186" s="1005"/>
      <c r="AB186" s="1006"/>
      <c r="AC186" s="1006"/>
      <c r="AD186" s="181" t="s">
        <v>28</v>
      </c>
      <c r="AE186" s="183" t="s">
        <v>28</v>
      </c>
      <c r="AF186" s="183" t="s">
        <v>28</v>
      </c>
      <c r="AG186" s="183" t="s">
        <v>28</v>
      </c>
      <c r="AH186" s="251" t="s">
        <v>28</v>
      </c>
      <c r="AI186" s="484"/>
      <c r="AJ186" s="251" t="s">
        <v>28</v>
      </c>
      <c r="AK186" s="486"/>
      <c r="AL186" s="181" t="s">
        <v>28</v>
      </c>
      <c r="AM186" s="251" t="s">
        <v>28</v>
      </c>
      <c r="AN186" s="181" t="s">
        <v>28</v>
      </c>
      <c r="AO186" s="183" t="s">
        <v>28</v>
      </c>
      <c r="AP186" s="183" t="s">
        <v>28</v>
      </c>
      <c r="AQ186" s="183" t="s">
        <v>28</v>
      </c>
      <c r="AR186" s="535" t="str">
        <f t="shared" si="59"/>
        <v>□</v>
      </c>
      <c r="AS186" s="181" t="s">
        <v>28</v>
      </c>
      <c r="AT186" s="183" t="s">
        <v>28</v>
      </c>
      <c r="AU186" s="446" t="s">
        <v>28</v>
      </c>
      <c r="AV186" s="452" t="s">
        <v>28</v>
      </c>
      <c r="AW186" s="251" t="s">
        <v>28</v>
      </c>
      <c r="AX186" s="251" t="s">
        <v>28</v>
      </c>
      <c r="AY186" s="446" t="s">
        <v>28</v>
      </c>
      <c r="AZ186" s="437"/>
      <c r="BA186" s="976" t="str">
        <f>IF($F$11="","",IF($AZ186="","",HLOOKUP($F$11,別紙mast!$D$4:$K$7,3,FALSE)))</f>
        <v/>
      </c>
      <c r="BB186" s="977"/>
      <c r="BC186" s="537" t="str">
        <f t="shared" si="55"/>
        <v/>
      </c>
      <c r="BD186" s="538" t="str">
        <f>IF($F$11="","",IF($AZ186="","",HLOOKUP($F$11,別紙mast!$D$9:$K$11,3,FALSE)))</f>
        <v/>
      </c>
      <c r="BE186" s="537" t="str">
        <f t="shared" si="56"/>
        <v/>
      </c>
      <c r="BF186" s="413"/>
      <c r="BG186" s="978" t="str">
        <f>IF($F$11="","",IF($BF186="","",HLOOKUP($F$11,別紙mast!$D$4:$K$7,4,FALSE)))</f>
        <v/>
      </c>
      <c r="BH186" s="979"/>
      <c r="BI186" s="454" t="str">
        <f t="shared" si="40"/>
        <v/>
      </c>
      <c r="BJ186" s="621"/>
      <c r="BK186" s="463"/>
      <c r="BL186" s="463"/>
      <c r="BM186" s="601"/>
      <c r="BN186" s="462"/>
      <c r="BO186" s="463"/>
      <c r="BP186" s="463"/>
      <c r="BQ186" s="611"/>
      <c r="BR186" s="606"/>
      <c r="BS186" s="464"/>
      <c r="BT186" s="614"/>
      <c r="BU186" s="461"/>
      <c r="BV186" s="568"/>
      <c r="BW186" s="404"/>
      <c r="BX186" s="402"/>
      <c r="BY186" s="570" t="str">
        <f t="shared" si="41"/>
        <v/>
      </c>
      <c r="BZ186" s="565" t="str">
        <f t="shared" si="42"/>
        <v/>
      </c>
      <c r="CA186" s="565" t="str">
        <f t="shared" si="43"/>
        <v/>
      </c>
      <c r="CB186" s="565" t="str">
        <f t="shared" si="44"/>
        <v/>
      </c>
      <c r="CC186" s="577" t="str">
        <f t="shared" si="45"/>
        <v/>
      </c>
      <c r="CD186" s="577" t="str">
        <f t="shared" si="46"/>
        <v/>
      </c>
      <c r="CE186" s="577" t="str">
        <f t="shared" si="47"/>
        <v/>
      </c>
      <c r="CF186" s="577" t="str">
        <f t="shared" si="48"/>
        <v/>
      </c>
      <c r="CG186" s="591" t="str">
        <f t="shared" si="49"/>
        <v/>
      </c>
      <c r="CH186" s="591" t="str">
        <f t="shared" si="50"/>
        <v/>
      </c>
      <c r="CI186" s="591" t="str">
        <f t="shared" si="51"/>
        <v/>
      </c>
      <c r="CJ186" s="565" t="str">
        <f t="shared" si="52"/>
        <v/>
      </c>
      <c r="CK186" s="565" t="str">
        <f t="shared" si="53"/>
        <v/>
      </c>
      <c r="CL186" s="577" t="str">
        <f t="shared" si="57"/>
        <v/>
      </c>
      <c r="CM186" s="577" t="str">
        <f t="shared" si="54"/>
        <v/>
      </c>
      <c r="CN186" s="592" t="str">
        <f t="shared" si="58"/>
        <v/>
      </c>
      <c r="CO186" s="402"/>
      <c r="CP186" s="402"/>
      <c r="CQ186" s="402"/>
      <c r="CR186" s="402"/>
      <c r="CS186" s="402"/>
      <c r="CT186" s="402"/>
      <c r="CU186" s="412"/>
      <c r="CV186" s="402"/>
      <c r="CW186" s="402"/>
      <c r="CX186" s="402"/>
      <c r="CY186" s="402"/>
      <c r="CZ186" s="402"/>
      <c r="DA186" s="402"/>
      <c r="DB186" s="412"/>
    </row>
    <row r="187" spans="2:106" ht="15.95" customHeight="1" x14ac:dyDescent="0.15">
      <c r="B187" s="468">
        <v>157</v>
      </c>
      <c r="C187" s="994"/>
      <c r="D187" s="995"/>
      <c r="E187" s="995"/>
      <c r="F187" s="996"/>
      <c r="G187" s="997"/>
      <c r="H187" s="997"/>
      <c r="I187" s="998"/>
      <c r="J187" s="999"/>
      <c r="K187" s="1004"/>
      <c r="L187" s="1004"/>
      <c r="M187" s="1004"/>
      <c r="N187" s="1004"/>
      <c r="O187" s="1004"/>
      <c r="P187" s="181" t="s">
        <v>28</v>
      </c>
      <c r="Q187" s="434" t="s">
        <v>28</v>
      </c>
      <c r="R187" s="434" t="s">
        <v>28</v>
      </c>
      <c r="S187" s="251" t="s">
        <v>28</v>
      </c>
      <c r="T187" s="1005"/>
      <c r="U187" s="1006"/>
      <c r="V187" s="1007"/>
      <c r="W187" s="181" t="s">
        <v>28</v>
      </c>
      <c r="X187" s="434" t="s">
        <v>28</v>
      </c>
      <c r="Y187" s="434" t="s">
        <v>28</v>
      </c>
      <c r="Z187" s="251" t="s">
        <v>28</v>
      </c>
      <c r="AA187" s="1005"/>
      <c r="AB187" s="1006"/>
      <c r="AC187" s="1006"/>
      <c r="AD187" s="181" t="s">
        <v>28</v>
      </c>
      <c r="AE187" s="183" t="s">
        <v>28</v>
      </c>
      <c r="AF187" s="183" t="s">
        <v>28</v>
      </c>
      <c r="AG187" s="183" t="s">
        <v>28</v>
      </c>
      <c r="AH187" s="251" t="s">
        <v>28</v>
      </c>
      <c r="AI187" s="484"/>
      <c r="AJ187" s="251" t="s">
        <v>28</v>
      </c>
      <c r="AK187" s="486"/>
      <c r="AL187" s="181" t="s">
        <v>28</v>
      </c>
      <c r="AM187" s="251" t="s">
        <v>28</v>
      </c>
      <c r="AN187" s="181" t="s">
        <v>28</v>
      </c>
      <c r="AO187" s="183" t="s">
        <v>28</v>
      </c>
      <c r="AP187" s="183" t="s">
        <v>28</v>
      </c>
      <c r="AQ187" s="183" t="s">
        <v>28</v>
      </c>
      <c r="AR187" s="535" t="str">
        <f t="shared" si="59"/>
        <v>□</v>
      </c>
      <c r="AS187" s="181" t="s">
        <v>28</v>
      </c>
      <c r="AT187" s="183" t="s">
        <v>28</v>
      </c>
      <c r="AU187" s="446" t="s">
        <v>28</v>
      </c>
      <c r="AV187" s="452" t="s">
        <v>28</v>
      </c>
      <c r="AW187" s="251" t="s">
        <v>28</v>
      </c>
      <c r="AX187" s="251" t="s">
        <v>28</v>
      </c>
      <c r="AY187" s="446" t="s">
        <v>28</v>
      </c>
      <c r="AZ187" s="437"/>
      <c r="BA187" s="976" t="str">
        <f>IF($F$11="","",IF($AZ187="","",HLOOKUP($F$11,別紙mast!$D$4:$K$7,3,FALSE)))</f>
        <v/>
      </c>
      <c r="BB187" s="977"/>
      <c r="BC187" s="537" t="str">
        <f t="shared" si="55"/>
        <v/>
      </c>
      <c r="BD187" s="538" t="str">
        <f>IF($F$11="","",IF($AZ187="","",HLOOKUP($F$11,別紙mast!$D$9:$K$11,3,FALSE)))</f>
        <v/>
      </c>
      <c r="BE187" s="537" t="str">
        <f t="shared" si="56"/>
        <v/>
      </c>
      <c r="BF187" s="413"/>
      <c r="BG187" s="978" t="str">
        <f>IF($F$11="","",IF($BF187="","",HLOOKUP($F$11,別紙mast!$D$4:$K$7,4,FALSE)))</f>
        <v/>
      </c>
      <c r="BH187" s="979"/>
      <c r="BI187" s="454" t="str">
        <f t="shared" si="40"/>
        <v/>
      </c>
      <c r="BJ187" s="621"/>
      <c r="BK187" s="463"/>
      <c r="BL187" s="463"/>
      <c r="BM187" s="601"/>
      <c r="BN187" s="462"/>
      <c r="BO187" s="463"/>
      <c r="BP187" s="463"/>
      <c r="BQ187" s="611"/>
      <c r="BR187" s="606"/>
      <c r="BS187" s="464"/>
      <c r="BT187" s="614"/>
      <c r="BU187" s="461"/>
      <c r="BV187" s="568"/>
      <c r="BW187" s="404"/>
      <c r="BX187" s="402"/>
      <c r="BY187" s="570" t="str">
        <f t="shared" si="41"/>
        <v/>
      </c>
      <c r="BZ187" s="565" t="str">
        <f t="shared" si="42"/>
        <v/>
      </c>
      <c r="CA187" s="565" t="str">
        <f t="shared" si="43"/>
        <v/>
      </c>
      <c r="CB187" s="565" t="str">
        <f t="shared" si="44"/>
        <v/>
      </c>
      <c r="CC187" s="577" t="str">
        <f t="shared" si="45"/>
        <v/>
      </c>
      <c r="CD187" s="577" t="str">
        <f t="shared" si="46"/>
        <v/>
      </c>
      <c r="CE187" s="577" t="str">
        <f t="shared" si="47"/>
        <v/>
      </c>
      <c r="CF187" s="577" t="str">
        <f t="shared" si="48"/>
        <v/>
      </c>
      <c r="CG187" s="591" t="str">
        <f t="shared" si="49"/>
        <v/>
      </c>
      <c r="CH187" s="591" t="str">
        <f t="shared" si="50"/>
        <v/>
      </c>
      <c r="CI187" s="591" t="str">
        <f t="shared" si="51"/>
        <v/>
      </c>
      <c r="CJ187" s="565" t="str">
        <f t="shared" si="52"/>
        <v/>
      </c>
      <c r="CK187" s="565" t="str">
        <f t="shared" si="53"/>
        <v/>
      </c>
      <c r="CL187" s="577" t="str">
        <f t="shared" si="57"/>
        <v/>
      </c>
      <c r="CM187" s="577" t="str">
        <f t="shared" si="54"/>
        <v/>
      </c>
      <c r="CN187" s="592" t="str">
        <f t="shared" si="58"/>
        <v/>
      </c>
      <c r="CO187" s="402"/>
      <c r="CP187" s="402"/>
      <c r="CQ187" s="402"/>
      <c r="CR187" s="402"/>
      <c r="CS187" s="402"/>
      <c r="CT187" s="402"/>
      <c r="CU187" s="412"/>
      <c r="CV187" s="402"/>
      <c r="CW187" s="402"/>
      <c r="CX187" s="402"/>
      <c r="CY187" s="402"/>
      <c r="CZ187" s="402"/>
      <c r="DA187" s="402"/>
      <c r="DB187" s="412"/>
    </row>
    <row r="188" spans="2:106" ht="15.95" customHeight="1" x14ac:dyDescent="0.15">
      <c r="B188" s="468">
        <v>158</v>
      </c>
      <c r="C188" s="994"/>
      <c r="D188" s="995"/>
      <c r="E188" s="995"/>
      <c r="F188" s="996"/>
      <c r="G188" s="997"/>
      <c r="H188" s="997"/>
      <c r="I188" s="998"/>
      <c r="J188" s="999"/>
      <c r="K188" s="1004"/>
      <c r="L188" s="1004"/>
      <c r="M188" s="1004"/>
      <c r="N188" s="1004"/>
      <c r="O188" s="1004"/>
      <c r="P188" s="181" t="s">
        <v>28</v>
      </c>
      <c r="Q188" s="434" t="s">
        <v>28</v>
      </c>
      <c r="R188" s="434" t="s">
        <v>28</v>
      </c>
      <c r="S188" s="251" t="s">
        <v>28</v>
      </c>
      <c r="T188" s="1005"/>
      <c r="U188" s="1006"/>
      <c r="V188" s="1007"/>
      <c r="W188" s="181" t="s">
        <v>28</v>
      </c>
      <c r="X188" s="434" t="s">
        <v>28</v>
      </c>
      <c r="Y188" s="434" t="s">
        <v>28</v>
      </c>
      <c r="Z188" s="251" t="s">
        <v>28</v>
      </c>
      <c r="AA188" s="1005"/>
      <c r="AB188" s="1006"/>
      <c r="AC188" s="1006"/>
      <c r="AD188" s="181" t="s">
        <v>28</v>
      </c>
      <c r="AE188" s="183" t="s">
        <v>28</v>
      </c>
      <c r="AF188" s="183" t="s">
        <v>28</v>
      </c>
      <c r="AG188" s="183" t="s">
        <v>28</v>
      </c>
      <c r="AH188" s="251" t="s">
        <v>28</v>
      </c>
      <c r="AI188" s="484"/>
      <c r="AJ188" s="251" t="s">
        <v>28</v>
      </c>
      <c r="AK188" s="486"/>
      <c r="AL188" s="181" t="s">
        <v>28</v>
      </c>
      <c r="AM188" s="251" t="s">
        <v>28</v>
      </c>
      <c r="AN188" s="181" t="s">
        <v>28</v>
      </c>
      <c r="AO188" s="183" t="s">
        <v>28</v>
      </c>
      <c r="AP188" s="183" t="s">
        <v>28</v>
      </c>
      <c r="AQ188" s="183" t="s">
        <v>28</v>
      </c>
      <c r="AR188" s="535" t="str">
        <f t="shared" si="59"/>
        <v>□</v>
      </c>
      <c r="AS188" s="181" t="s">
        <v>28</v>
      </c>
      <c r="AT188" s="183" t="s">
        <v>28</v>
      </c>
      <c r="AU188" s="446" t="s">
        <v>28</v>
      </c>
      <c r="AV188" s="452" t="s">
        <v>28</v>
      </c>
      <c r="AW188" s="251" t="s">
        <v>28</v>
      </c>
      <c r="AX188" s="251" t="s">
        <v>28</v>
      </c>
      <c r="AY188" s="446" t="s">
        <v>28</v>
      </c>
      <c r="AZ188" s="437"/>
      <c r="BA188" s="976" t="str">
        <f>IF($F$11="","",IF($AZ188="","",HLOOKUP($F$11,別紙mast!$D$4:$K$7,3,FALSE)))</f>
        <v/>
      </c>
      <c r="BB188" s="977"/>
      <c r="BC188" s="537" t="str">
        <f t="shared" si="55"/>
        <v/>
      </c>
      <c r="BD188" s="538" t="str">
        <f>IF($F$11="","",IF($AZ188="","",HLOOKUP($F$11,別紙mast!$D$9:$K$11,3,FALSE)))</f>
        <v/>
      </c>
      <c r="BE188" s="537" t="str">
        <f t="shared" si="56"/>
        <v/>
      </c>
      <c r="BF188" s="413"/>
      <c r="BG188" s="978" t="str">
        <f>IF($F$11="","",IF($BF188="","",HLOOKUP($F$11,別紙mast!$D$4:$K$7,4,FALSE)))</f>
        <v/>
      </c>
      <c r="BH188" s="979"/>
      <c r="BI188" s="454" t="str">
        <f t="shared" si="40"/>
        <v/>
      </c>
      <c r="BJ188" s="621"/>
      <c r="BK188" s="463"/>
      <c r="BL188" s="463"/>
      <c r="BM188" s="601"/>
      <c r="BN188" s="462"/>
      <c r="BO188" s="463"/>
      <c r="BP188" s="463"/>
      <c r="BQ188" s="611"/>
      <c r="BR188" s="606"/>
      <c r="BS188" s="464"/>
      <c r="BT188" s="614"/>
      <c r="BU188" s="461"/>
      <c r="BV188" s="568"/>
      <c r="BW188" s="404"/>
      <c r="BX188" s="402"/>
      <c r="BY188" s="570" t="str">
        <f t="shared" si="41"/>
        <v/>
      </c>
      <c r="BZ188" s="565" t="str">
        <f t="shared" si="42"/>
        <v/>
      </c>
      <c r="CA188" s="565" t="str">
        <f t="shared" si="43"/>
        <v/>
      </c>
      <c r="CB188" s="565" t="str">
        <f t="shared" si="44"/>
        <v/>
      </c>
      <c r="CC188" s="577" t="str">
        <f t="shared" si="45"/>
        <v/>
      </c>
      <c r="CD188" s="577" t="str">
        <f t="shared" si="46"/>
        <v/>
      </c>
      <c r="CE188" s="577" t="str">
        <f t="shared" si="47"/>
        <v/>
      </c>
      <c r="CF188" s="577" t="str">
        <f t="shared" si="48"/>
        <v/>
      </c>
      <c r="CG188" s="591" t="str">
        <f t="shared" si="49"/>
        <v/>
      </c>
      <c r="CH188" s="591" t="str">
        <f t="shared" si="50"/>
        <v/>
      </c>
      <c r="CI188" s="591" t="str">
        <f t="shared" si="51"/>
        <v/>
      </c>
      <c r="CJ188" s="565" t="str">
        <f t="shared" si="52"/>
        <v/>
      </c>
      <c r="CK188" s="565" t="str">
        <f t="shared" si="53"/>
        <v/>
      </c>
      <c r="CL188" s="577" t="str">
        <f t="shared" si="57"/>
        <v/>
      </c>
      <c r="CM188" s="577" t="str">
        <f t="shared" si="54"/>
        <v/>
      </c>
      <c r="CN188" s="592" t="str">
        <f t="shared" si="58"/>
        <v/>
      </c>
      <c r="CO188" s="402"/>
      <c r="CP188" s="402"/>
      <c r="CQ188" s="402"/>
      <c r="CR188" s="402"/>
      <c r="CS188" s="402"/>
      <c r="CT188" s="402"/>
      <c r="CU188" s="412"/>
      <c r="CV188" s="402"/>
      <c r="CW188" s="402"/>
      <c r="CX188" s="402"/>
      <c r="CY188" s="402"/>
      <c r="CZ188" s="402"/>
      <c r="DA188" s="402"/>
      <c r="DB188" s="412"/>
    </row>
    <row r="189" spans="2:106" ht="15.95" customHeight="1" x14ac:dyDescent="0.15">
      <c r="B189" s="468">
        <v>159</v>
      </c>
      <c r="C189" s="994"/>
      <c r="D189" s="995"/>
      <c r="E189" s="995"/>
      <c r="F189" s="996"/>
      <c r="G189" s="997"/>
      <c r="H189" s="997"/>
      <c r="I189" s="998"/>
      <c r="J189" s="999"/>
      <c r="K189" s="1004"/>
      <c r="L189" s="1004"/>
      <c r="M189" s="1004"/>
      <c r="N189" s="1004"/>
      <c r="O189" s="1004"/>
      <c r="P189" s="181" t="s">
        <v>28</v>
      </c>
      <c r="Q189" s="434" t="s">
        <v>28</v>
      </c>
      <c r="R189" s="434" t="s">
        <v>28</v>
      </c>
      <c r="S189" s="251" t="s">
        <v>28</v>
      </c>
      <c r="T189" s="1005"/>
      <c r="U189" s="1006"/>
      <c r="V189" s="1007"/>
      <c r="W189" s="181" t="s">
        <v>28</v>
      </c>
      <c r="X189" s="434" t="s">
        <v>28</v>
      </c>
      <c r="Y189" s="434" t="s">
        <v>28</v>
      </c>
      <c r="Z189" s="251" t="s">
        <v>28</v>
      </c>
      <c r="AA189" s="1005"/>
      <c r="AB189" s="1006"/>
      <c r="AC189" s="1006"/>
      <c r="AD189" s="181" t="s">
        <v>28</v>
      </c>
      <c r="AE189" s="183" t="s">
        <v>28</v>
      </c>
      <c r="AF189" s="183" t="s">
        <v>28</v>
      </c>
      <c r="AG189" s="183" t="s">
        <v>28</v>
      </c>
      <c r="AH189" s="251" t="s">
        <v>28</v>
      </c>
      <c r="AI189" s="484"/>
      <c r="AJ189" s="251" t="s">
        <v>28</v>
      </c>
      <c r="AK189" s="486"/>
      <c r="AL189" s="181" t="s">
        <v>28</v>
      </c>
      <c r="AM189" s="251" t="s">
        <v>28</v>
      </c>
      <c r="AN189" s="181" t="s">
        <v>28</v>
      </c>
      <c r="AO189" s="183" t="s">
        <v>28</v>
      </c>
      <c r="AP189" s="183" t="s">
        <v>28</v>
      </c>
      <c r="AQ189" s="183" t="s">
        <v>28</v>
      </c>
      <c r="AR189" s="535" t="str">
        <f t="shared" si="59"/>
        <v>□</v>
      </c>
      <c r="AS189" s="181" t="s">
        <v>28</v>
      </c>
      <c r="AT189" s="183" t="s">
        <v>28</v>
      </c>
      <c r="AU189" s="446" t="s">
        <v>28</v>
      </c>
      <c r="AV189" s="452" t="s">
        <v>28</v>
      </c>
      <c r="AW189" s="251" t="s">
        <v>28</v>
      </c>
      <c r="AX189" s="251" t="s">
        <v>28</v>
      </c>
      <c r="AY189" s="446" t="s">
        <v>28</v>
      </c>
      <c r="AZ189" s="437"/>
      <c r="BA189" s="976" t="str">
        <f>IF($F$11="","",IF($AZ189="","",HLOOKUP($F$11,別紙mast!$D$4:$K$7,3,FALSE)))</f>
        <v/>
      </c>
      <c r="BB189" s="977"/>
      <c r="BC189" s="537" t="str">
        <f t="shared" si="55"/>
        <v/>
      </c>
      <c r="BD189" s="538" t="str">
        <f>IF($F$11="","",IF($AZ189="","",HLOOKUP($F$11,別紙mast!$D$9:$K$11,3,FALSE)))</f>
        <v/>
      </c>
      <c r="BE189" s="537" t="str">
        <f t="shared" si="56"/>
        <v/>
      </c>
      <c r="BF189" s="413"/>
      <c r="BG189" s="978" t="str">
        <f>IF($F$11="","",IF($BF189="","",HLOOKUP($F$11,別紙mast!$D$4:$K$7,4,FALSE)))</f>
        <v/>
      </c>
      <c r="BH189" s="979"/>
      <c r="BI189" s="454" t="str">
        <f t="shared" si="40"/>
        <v/>
      </c>
      <c r="BJ189" s="621"/>
      <c r="BK189" s="463"/>
      <c r="BL189" s="463"/>
      <c r="BM189" s="601"/>
      <c r="BN189" s="462"/>
      <c r="BO189" s="463"/>
      <c r="BP189" s="463"/>
      <c r="BQ189" s="611"/>
      <c r="BR189" s="606"/>
      <c r="BS189" s="464"/>
      <c r="BT189" s="614"/>
      <c r="BU189" s="461"/>
      <c r="BV189" s="568"/>
      <c r="BW189" s="404"/>
      <c r="BX189" s="402"/>
      <c r="BY189" s="570" t="str">
        <f t="shared" si="41"/>
        <v/>
      </c>
      <c r="BZ189" s="565" t="str">
        <f t="shared" si="42"/>
        <v/>
      </c>
      <c r="CA189" s="565" t="str">
        <f t="shared" si="43"/>
        <v/>
      </c>
      <c r="CB189" s="565" t="str">
        <f t="shared" si="44"/>
        <v/>
      </c>
      <c r="CC189" s="577" t="str">
        <f t="shared" si="45"/>
        <v/>
      </c>
      <c r="CD189" s="577" t="str">
        <f t="shared" si="46"/>
        <v/>
      </c>
      <c r="CE189" s="577" t="str">
        <f t="shared" si="47"/>
        <v/>
      </c>
      <c r="CF189" s="577" t="str">
        <f t="shared" si="48"/>
        <v/>
      </c>
      <c r="CG189" s="591" t="str">
        <f t="shared" si="49"/>
        <v/>
      </c>
      <c r="CH189" s="591" t="str">
        <f t="shared" si="50"/>
        <v/>
      </c>
      <c r="CI189" s="591" t="str">
        <f t="shared" si="51"/>
        <v/>
      </c>
      <c r="CJ189" s="565" t="str">
        <f t="shared" si="52"/>
        <v/>
      </c>
      <c r="CK189" s="565" t="str">
        <f t="shared" si="53"/>
        <v/>
      </c>
      <c r="CL189" s="577" t="str">
        <f t="shared" si="57"/>
        <v/>
      </c>
      <c r="CM189" s="577" t="str">
        <f t="shared" si="54"/>
        <v/>
      </c>
      <c r="CN189" s="592" t="str">
        <f t="shared" si="58"/>
        <v/>
      </c>
      <c r="CO189" s="402"/>
      <c r="CP189" s="402"/>
      <c r="CQ189" s="402"/>
      <c r="CR189" s="402"/>
      <c r="CS189" s="402"/>
      <c r="CT189" s="402"/>
      <c r="CU189" s="412"/>
      <c r="CV189" s="402"/>
      <c r="CW189" s="402"/>
      <c r="CX189" s="402"/>
      <c r="CY189" s="402"/>
      <c r="CZ189" s="402"/>
      <c r="DA189" s="402"/>
      <c r="DB189" s="412"/>
    </row>
    <row r="190" spans="2:106" ht="15.95" customHeight="1" x14ac:dyDescent="0.15">
      <c r="B190" s="468">
        <v>160</v>
      </c>
      <c r="C190" s="994"/>
      <c r="D190" s="995"/>
      <c r="E190" s="995"/>
      <c r="F190" s="996"/>
      <c r="G190" s="997"/>
      <c r="H190" s="997"/>
      <c r="I190" s="998"/>
      <c r="J190" s="999"/>
      <c r="K190" s="1004"/>
      <c r="L190" s="1004"/>
      <c r="M190" s="1004"/>
      <c r="N190" s="1004"/>
      <c r="O190" s="1004"/>
      <c r="P190" s="181" t="s">
        <v>28</v>
      </c>
      <c r="Q190" s="434" t="s">
        <v>28</v>
      </c>
      <c r="R190" s="434" t="s">
        <v>28</v>
      </c>
      <c r="S190" s="251" t="s">
        <v>28</v>
      </c>
      <c r="T190" s="1005"/>
      <c r="U190" s="1006"/>
      <c r="V190" s="1007"/>
      <c r="W190" s="181" t="s">
        <v>28</v>
      </c>
      <c r="X190" s="434" t="s">
        <v>28</v>
      </c>
      <c r="Y190" s="434" t="s">
        <v>28</v>
      </c>
      <c r="Z190" s="251" t="s">
        <v>28</v>
      </c>
      <c r="AA190" s="1005"/>
      <c r="AB190" s="1006"/>
      <c r="AC190" s="1006"/>
      <c r="AD190" s="181" t="s">
        <v>28</v>
      </c>
      <c r="AE190" s="183" t="s">
        <v>28</v>
      </c>
      <c r="AF190" s="183" t="s">
        <v>28</v>
      </c>
      <c r="AG190" s="183" t="s">
        <v>28</v>
      </c>
      <c r="AH190" s="251" t="s">
        <v>28</v>
      </c>
      <c r="AI190" s="484"/>
      <c r="AJ190" s="251" t="s">
        <v>28</v>
      </c>
      <c r="AK190" s="486"/>
      <c r="AL190" s="181" t="s">
        <v>28</v>
      </c>
      <c r="AM190" s="251" t="s">
        <v>28</v>
      </c>
      <c r="AN190" s="181" t="s">
        <v>28</v>
      </c>
      <c r="AO190" s="183" t="s">
        <v>28</v>
      </c>
      <c r="AP190" s="183" t="s">
        <v>28</v>
      </c>
      <c r="AQ190" s="183" t="s">
        <v>28</v>
      </c>
      <c r="AR190" s="535" t="str">
        <f t="shared" si="59"/>
        <v>□</v>
      </c>
      <c r="AS190" s="182" t="s">
        <v>28</v>
      </c>
      <c r="AT190" s="183" t="s">
        <v>28</v>
      </c>
      <c r="AU190" s="446" t="s">
        <v>28</v>
      </c>
      <c r="AV190" s="452" t="s">
        <v>28</v>
      </c>
      <c r="AW190" s="251" t="s">
        <v>28</v>
      </c>
      <c r="AX190" s="251" t="s">
        <v>28</v>
      </c>
      <c r="AY190" s="446" t="s">
        <v>28</v>
      </c>
      <c r="AZ190" s="437"/>
      <c r="BA190" s="976" t="str">
        <f>IF($F$11="","",IF($AZ190="","",HLOOKUP($F$11,別紙mast!$D$4:$K$7,3,FALSE)))</f>
        <v/>
      </c>
      <c r="BB190" s="977"/>
      <c r="BC190" s="537" t="str">
        <f t="shared" si="55"/>
        <v/>
      </c>
      <c r="BD190" s="538" t="str">
        <f>IF($F$11="","",IF($AZ190="","",HLOOKUP($F$11,別紙mast!$D$9:$K$11,3,FALSE)))</f>
        <v/>
      </c>
      <c r="BE190" s="537" t="str">
        <f t="shared" si="56"/>
        <v/>
      </c>
      <c r="BF190" s="413"/>
      <c r="BG190" s="978" t="str">
        <f>IF($F$11="","",IF($BF190="","",HLOOKUP($F$11,別紙mast!$D$4:$K$7,4,FALSE)))</f>
        <v/>
      </c>
      <c r="BH190" s="979"/>
      <c r="BI190" s="454" t="str">
        <f t="shared" si="40"/>
        <v/>
      </c>
      <c r="BJ190" s="621"/>
      <c r="BK190" s="463"/>
      <c r="BL190" s="463"/>
      <c r="BM190" s="601"/>
      <c r="BN190" s="462"/>
      <c r="BO190" s="463"/>
      <c r="BP190" s="463"/>
      <c r="BQ190" s="611"/>
      <c r="BR190" s="606"/>
      <c r="BS190" s="464"/>
      <c r="BT190" s="614"/>
      <c r="BU190" s="461"/>
      <c r="BV190" s="568"/>
      <c r="BW190" s="404"/>
      <c r="BX190" s="402"/>
      <c r="BY190" s="570" t="str">
        <f t="shared" si="41"/>
        <v/>
      </c>
      <c r="BZ190" s="565" t="str">
        <f t="shared" si="42"/>
        <v/>
      </c>
      <c r="CA190" s="565" t="str">
        <f t="shared" si="43"/>
        <v/>
      </c>
      <c r="CB190" s="565" t="str">
        <f t="shared" si="44"/>
        <v/>
      </c>
      <c r="CC190" s="577" t="str">
        <f t="shared" si="45"/>
        <v/>
      </c>
      <c r="CD190" s="577" t="str">
        <f t="shared" si="46"/>
        <v/>
      </c>
      <c r="CE190" s="577" t="str">
        <f t="shared" si="47"/>
        <v/>
      </c>
      <c r="CF190" s="577" t="str">
        <f t="shared" si="48"/>
        <v/>
      </c>
      <c r="CG190" s="591" t="str">
        <f t="shared" si="49"/>
        <v/>
      </c>
      <c r="CH190" s="591" t="str">
        <f t="shared" si="50"/>
        <v/>
      </c>
      <c r="CI190" s="591" t="str">
        <f t="shared" si="51"/>
        <v/>
      </c>
      <c r="CJ190" s="565" t="str">
        <f t="shared" si="52"/>
        <v/>
      </c>
      <c r="CK190" s="565" t="str">
        <f t="shared" si="53"/>
        <v/>
      </c>
      <c r="CL190" s="577" t="str">
        <f t="shared" si="57"/>
        <v/>
      </c>
      <c r="CM190" s="577" t="str">
        <f t="shared" si="54"/>
        <v/>
      </c>
      <c r="CN190" s="592" t="str">
        <f t="shared" si="58"/>
        <v/>
      </c>
      <c r="CO190" s="402"/>
      <c r="CP190" s="402"/>
      <c r="CQ190" s="402"/>
      <c r="CR190" s="402"/>
      <c r="CS190" s="402"/>
      <c r="CT190" s="402"/>
      <c r="CU190" s="412"/>
      <c r="CV190" s="402"/>
      <c r="CW190" s="402"/>
      <c r="CX190" s="402"/>
      <c r="CY190" s="402"/>
      <c r="CZ190" s="402"/>
      <c r="DA190" s="402"/>
      <c r="DB190" s="412"/>
    </row>
    <row r="191" spans="2:106" ht="15.95" customHeight="1" x14ac:dyDescent="0.15">
      <c r="B191" s="468">
        <v>161</v>
      </c>
      <c r="C191" s="994"/>
      <c r="D191" s="995"/>
      <c r="E191" s="995"/>
      <c r="F191" s="996"/>
      <c r="G191" s="997"/>
      <c r="H191" s="997"/>
      <c r="I191" s="998"/>
      <c r="J191" s="999"/>
      <c r="K191" s="1004"/>
      <c r="L191" s="1004"/>
      <c r="M191" s="1004"/>
      <c r="N191" s="1004"/>
      <c r="O191" s="1004"/>
      <c r="P191" s="181" t="s">
        <v>28</v>
      </c>
      <c r="Q191" s="434" t="s">
        <v>28</v>
      </c>
      <c r="R191" s="434" t="s">
        <v>28</v>
      </c>
      <c r="S191" s="251" t="s">
        <v>28</v>
      </c>
      <c r="T191" s="1005"/>
      <c r="U191" s="1006"/>
      <c r="V191" s="1007"/>
      <c r="W191" s="181" t="s">
        <v>28</v>
      </c>
      <c r="X191" s="434" t="s">
        <v>28</v>
      </c>
      <c r="Y191" s="434" t="s">
        <v>28</v>
      </c>
      <c r="Z191" s="251" t="s">
        <v>28</v>
      </c>
      <c r="AA191" s="1005"/>
      <c r="AB191" s="1006"/>
      <c r="AC191" s="1006"/>
      <c r="AD191" s="181" t="s">
        <v>28</v>
      </c>
      <c r="AE191" s="183" t="s">
        <v>28</v>
      </c>
      <c r="AF191" s="183" t="s">
        <v>28</v>
      </c>
      <c r="AG191" s="183" t="s">
        <v>28</v>
      </c>
      <c r="AH191" s="251" t="s">
        <v>28</v>
      </c>
      <c r="AI191" s="484"/>
      <c r="AJ191" s="251" t="s">
        <v>28</v>
      </c>
      <c r="AK191" s="486"/>
      <c r="AL191" s="181" t="s">
        <v>28</v>
      </c>
      <c r="AM191" s="251" t="s">
        <v>28</v>
      </c>
      <c r="AN191" s="181" t="s">
        <v>28</v>
      </c>
      <c r="AO191" s="183" t="s">
        <v>28</v>
      </c>
      <c r="AP191" s="183" t="s">
        <v>28</v>
      </c>
      <c r="AQ191" s="183" t="s">
        <v>28</v>
      </c>
      <c r="AR191" s="535" t="str">
        <f t="shared" si="59"/>
        <v>□</v>
      </c>
      <c r="AS191" s="181" t="s">
        <v>28</v>
      </c>
      <c r="AT191" s="183" t="s">
        <v>28</v>
      </c>
      <c r="AU191" s="446" t="s">
        <v>28</v>
      </c>
      <c r="AV191" s="452" t="s">
        <v>28</v>
      </c>
      <c r="AW191" s="251" t="s">
        <v>28</v>
      </c>
      <c r="AX191" s="251" t="s">
        <v>28</v>
      </c>
      <c r="AY191" s="446" t="s">
        <v>28</v>
      </c>
      <c r="AZ191" s="437"/>
      <c r="BA191" s="976" t="str">
        <f>IF($F$11="","",IF($AZ191="","",HLOOKUP($F$11,別紙mast!$D$4:$K$7,3,FALSE)))</f>
        <v/>
      </c>
      <c r="BB191" s="977"/>
      <c r="BC191" s="537" t="str">
        <f t="shared" si="55"/>
        <v/>
      </c>
      <c r="BD191" s="538" t="str">
        <f>IF($F$11="","",IF($AZ191="","",HLOOKUP($F$11,別紙mast!$D$9:$K$11,3,FALSE)))</f>
        <v/>
      </c>
      <c r="BE191" s="537" t="str">
        <f t="shared" si="56"/>
        <v/>
      </c>
      <c r="BF191" s="413"/>
      <c r="BG191" s="978" t="str">
        <f>IF($F$11="","",IF($BF191="","",HLOOKUP($F$11,別紙mast!$D$4:$K$7,4,FALSE)))</f>
        <v/>
      </c>
      <c r="BH191" s="979"/>
      <c r="BI191" s="454" t="str">
        <f t="shared" si="40"/>
        <v/>
      </c>
      <c r="BJ191" s="621"/>
      <c r="BK191" s="463"/>
      <c r="BL191" s="463"/>
      <c r="BM191" s="601"/>
      <c r="BN191" s="462"/>
      <c r="BO191" s="463"/>
      <c r="BP191" s="463"/>
      <c r="BQ191" s="611"/>
      <c r="BR191" s="606"/>
      <c r="BS191" s="464"/>
      <c r="BT191" s="614"/>
      <c r="BU191" s="461"/>
      <c r="BV191" s="568"/>
      <c r="BW191" s="404"/>
      <c r="BX191" s="402"/>
      <c r="BY191" s="570" t="str">
        <f t="shared" si="41"/>
        <v/>
      </c>
      <c r="BZ191" s="565" t="str">
        <f t="shared" si="42"/>
        <v/>
      </c>
      <c r="CA191" s="565" t="str">
        <f t="shared" si="43"/>
        <v/>
      </c>
      <c r="CB191" s="565" t="str">
        <f t="shared" si="44"/>
        <v/>
      </c>
      <c r="CC191" s="577" t="str">
        <f t="shared" si="45"/>
        <v/>
      </c>
      <c r="CD191" s="577" t="str">
        <f t="shared" si="46"/>
        <v/>
      </c>
      <c r="CE191" s="577" t="str">
        <f t="shared" si="47"/>
        <v/>
      </c>
      <c r="CF191" s="577" t="str">
        <f t="shared" si="48"/>
        <v/>
      </c>
      <c r="CG191" s="591" t="str">
        <f t="shared" si="49"/>
        <v/>
      </c>
      <c r="CH191" s="591" t="str">
        <f t="shared" si="50"/>
        <v/>
      </c>
      <c r="CI191" s="591" t="str">
        <f t="shared" si="51"/>
        <v/>
      </c>
      <c r="CJ191" s="565" t="str">
        <f t="shared" si="52"/>
        <v/>
      </c>
      <c r="CK191" s="565" t="str">
        <f t="shared" si="53"/>
        <v/>
      </c>
      <c r="CL191" s="577" t="str">
        <f t="shared" si="57"/>
        <v/>
      </c>
      <c r="CM191" s="577" t="str">
        <f t="shared" si="54"/>
        <v/>
      </c>
      <c r="CN191" s="592" t="str">
        <f t="shared" si="58"/>
        <v/>
      </c>
      <c r="CO191" s="402"/>
      <c r="CP191" s="402"/>
      <c r="CQ191" s="402"/>
      <c r="CR191" s="402"/>
      <c r="CS191" s="402"/>
      <c r="CT191" s="402"/>
      <c r="CU191" s="412"/>
      <c r="CV191" s="402"/>
      <c r="CW191" s="402"/>
      <c r="CX191" s="402"/>
      <c r="CY191" s="402"/>
      <c r="CZ191" s="402"/>
      <c r="DA191" s="402"/>
      <c r="DB191" s="412"/>
    </row>
    <row r="192" spans="2:106" ht="15.95" customHeight="1" x14ac:dyDescent="0.15">
      <c r="B192" s="468">
        <v>162</v>
      </c>
      <c r="C192" s="994"/>
      <c r="D192" s="995"/>
      <c r="E192" s="995"/>
      <c r="F192" s="996"/>
      <c r="G192" s="997"/>
      <c r="H192" s="997"/>
      <c r="I192" s="998"/>
      <c r="J192" s="999"/>
      <c r="K192" s="1004"/>
      <c r="L192" s="1004"/>
      <c r="M192" s="1004"/>
      <c r="N192" s="1004"/>
      <c r="O192" s="1004"/>
      <c r="P192" s="181" t="s">
        <v>28</v>
      </c>
      <c r="Q192" s="434" t="s">
        <v>28</v>
      </c>
      <c r="R192" s="434" t="s">
        <v>28</v>
      </c>
      <c r="S192" s="251" t="s">
        <v>28</v>
      </c>
      <c r="T192" s="1005"/>
      <c r="U192" s="1006"/>
      <c r="V192" s="1007"/>
      <c r="W192" s="181" t="s">
        <v>28</v>
      </c>
      <c r="X192" s="434" t="s">
        <v>28</v>
      </c>
      <c r="Y192" s="434" t="s">
        <v>28</v>
      </c>
      <c r="Z192" s="251" t="s">
        <v>28</v>
      </c>
      <c r="AA192" s="1005"/>
      <c r="AB192" s="1006"/>
      <c r="AC192" s="1006"/>
      <c r="AD192" s="181" t="s">
        <v>28</v>
      </c>
      <c r="AE192" s="183" t="s">
        <v>28</v>
      </c>
      <c r="AF192" s="183" t="s">
        <v>28</v>
      </c>
      <c r="AG192" s="183" t="s">
        <v>28</v>
      </c>
      <c r="AH192" s="251" t="s">
        <v>28</v>
      </c>
      <c r="AI192" s="484"/>
      <c r="AJ192" s="251" t="s">
        <v>28</v>
      </c>
      <c r="AK192" s="486"/>
      <c r="AL192" s="181" t="s">
        <v>28</v>
      </c>
      <c r="AM192" s="251" t="s">
        <v>28</v>
      </c>
      <c r="AN192" s="181" t="s">
        <v>28</v>
      </c>
      <c r="AO192" s="183" t="s">
        <v>28</v>
      </c>
      <c r="AP192" s="183" t="s">
        <v>28</v>
      </c>
      <c r="AQ192" s="183" t="s">
        <v>28</v>
      </c>
      <c r="AR192" s="535" t="str">
        <f t="shared" si="59"/>
        <v>□</v>
      </c>
      <c r="AS192" s="181" t="s">
        <v>28</v>
      </c>
      <c r="AT192" s="183" t="s">
        <v>28</v>
      </c>
      <c r="AU192" s="446" t="s">
        <v>28</v>
      </c>
      <c r="AV192" s="452" t="s">
        <v>28</v>
      </c>
      <c r="AW192" s="251" t="s">
        <v>28</v>
      </c>
      <c r="AX192" s="251" t="s">
        <v>28</v>
      </c>
      <c r="AY192" s="446" t="s">
        <v>28</v>
      </c>
      <c r="AZ192" s="437"/>
      <c r="BA192" s="976" t="str">
        <f>IF($F$11="","",IF($AZ192="","",HLOOKUP($F$11,別紙mast!$D$4:$K$7,3,FALSE)))</f>
        <v/>
      </c>
      <c r="BB192" s="977"/>
      <c r="BC192" s="537" t="str">
        <f t="shared" si="55"/>
        <v/>
      </c>
      <c r="BD192" s="538" t="str">
        <f>IF($F$11="","",IF($AZ192="","",HLOOKUP($F$11,別紙mast!$D$9:$K$11,3,FALSE)))</f>
        <v/>
      </c>
      <c r="BE192" s="537" t="str">
        <f t="shared" si="56"/>
        <v/>
      </c>
      <c r="BF192" s="413"/>
      <c r="BG192" s="978" t="str">
        <f>IF($F$11="","",IF($BF192="","",HLOOKUP($F$11,別紙mast!$D$4:$K$7,4,FALSE)))</f>
        <v/>
      </c>
      <c r="BH192" s="979"/>
      <c r="BI192" s="454" t="str">
        <f t="shared" si="40"/>
        <v/>
      </c>
      <c r="BJ192" s="621"/>
      <c r="BK192" s="463"/>
      <c r="BL192" s="463"/>
      <c r="BM192" s="601"/>
      <c r="BN192" s="462"/>
      <c r="BO192" s="463"/>
      <c r="BP192" s="463"/>
      <c r="BQ192" s="611"/>
      <c r="BR192" s="606"/>
      <c r="BS192" s="464"/>
      <c r="BT192" s="614"/>
      <c r="BU192" s="461"/>
      <c r="BV192" s="568"/>
      <c r="BW192" s="404"/>
      <c r="BX192" s="402"/>
      <c r="BY192" s="570" t="str">
        <f t="shared" si="41"/>
        <v/>
      </c>
      <c r="BZ192" s="565" t="str">
        <f t="shared" si="42"/>
        <v/>
      </c>
      <c r="CA192" s="565" t="str">
        <f t="shared" si="43"/>
        <v/>
      </c>
      <c r="CB192" s="565" t="str">
        <f t="shared" si="44"/>
        <v/>
      </c>
      <c r="CC192" s="577" t="str">
        <f t="shared" si="45"/>
        <v/>
      </c>
      <c r="CD192" s="577" t="str">
        <f t="shared" si="46"/>
        <v/>
      </c>
      <c r="CE192" s="577" t="str">
        <f t="shared" si="47"/>
        <v/>
      </c>
      <c r="CF192" s="577" t="str">
        <f t="shared" si="48"/>
        <v/>
      </c>
      <c r="CG192" s="591" t="str">
        <f t="shared" si="49"/>
        <v/>
      </c>
      <c r="CH192" s="591" t="str">
        <f t="shared" si="50"/>
        <v/>
      </c>
      <c r="CI192" s="591" t="str">
        <f t="shared" si="51"/>
        <v/>
      </c>
      <c r="CJ192" s="565" t="str">
        <f t="shared" si="52"/>
        <v/>
      </c>
      <c r="CK192" s="565" t="str">
        <f t="shared" si="53"/>
        <v/>
      </c>
      <c r="CL192" s="577" t="str">
        <f t="shared" si="57"/>
        <v/>
      </c>
      <c r="CM192" s="577" t="str">
        <f t="shared" si="54"/>
        <v/>
      </c>
      <c r="CN192" s="592" t="str">
        <f t="shared" si="58"/>
        <v/>
      </c>
      <c r="CO192" s="402"/>
      <c r="CP192" s="402"/>
      <c r="CQ192" s="402"/>
      <c r="CR192" s="402"/>
      <c r="CS192" s="402"/>
      <c r="CT192" s="402"/>
      <c r="CU192" s="412"/>
      <c r="CV192" s="402"/>
      <c r="CW192" s="402"/>
      <c r="CX192" s="402"/>
      <c r="CY192" s="402"/>
      <c r="CZ192" s="402"/>
      <c r="DA192" s="402"/>
      <c r="DB192" s="412"/>
    </row>
    <row r="193" spans="2:106" ht="15.95" customHeight="1" x14ac:dyDescent="0.15">
      <c r="B193" s="468">
        <v>163</v>
      </c>
      <c r="C193" s="994"/>
      <c r="D193" s="995"/>
      <c r="E193" s="995"/>
      <c r="F193" s="996"/>
      <c r="G193" s="997"/>
      <c r="H193" s="997"/>
      <c r="I193" s="998"/>
      <c r="J193" s="999"/>
      <c r="K193" s="1004"/>
      <c r="L193" s="1004"/>
      <c r="M193" s="1004"/>
      <c r="N193" s="1004"/>
      <c r="O193" s="1004"/>
      <c r="P193" s="181" t="s">
        <v>28</v>
      </c>
      <c r="Q193" s="434" t="s">
        <v>28</v>
      </c>
      <c r="R193" s="434" t="s">
        <v>28</v>
      </c>
      <c r="S193" s="251" t="s">
        <v>28</v>
      </c>
      <c r="T193" s="1005"/>
      <c r="U193" s="1006"/>
      <c r="V193" s="1007"/>
      <c r="W193" s="181" t="s">
        <v>28</v>
      </c>
      <c r="X193" s="434" t="s">
        <v>28</v>
      </c>
      <c r="Y193" s="434" t="s">
        <v>28</v>
      </c>
      <c r="Z193" s="251" t="s">
        <v>28</v>
      </c>
      <c r="AA193" s="1005"/>
      <c r="AB193" s="1006"/>
      <c r="AC193" s="1006"/>
      <c r="AD193" s="181" t="s">
        <v>28</v>
      </c>
      <c r="AE193" s="183" t="s">
        <v>28</v>
      </c>
      <c r="AF193" s="183" t="s">
        <v>28</v>
      </c>
      <c r="AG193" s="183" t="s">
        <v>28</v>
      </c>
      <c r="AH193" s="251" t="s">
        <v>28</v>
      </c>
      <c r="AI193" s="484"/>
      <c r="AJ193" s="251" t="s">
        <v>28</v>
      </c>
      <c r="AK193" s="486"/>
      <c r="AL193" s="181" t="s">
        <v>28</v>
      </c>
      <c r="AM193" s="251" t="s">
        <v>28</v>
      </c>
      <c r="AN193" s="181" t="s">
        <v>28</v>
      </c>
      <c r="AO193" s="183" t="s">
        <v>28</v>
      </c>
      <c r="AP193" s="183" t="s">
        <v>28</v>
      </c>
      <c r="AQ193" s="183" t="s">
        <v>28</v>
      </c>
      <c r="AR193" s="535" t="str">
        <f t="shared" si="59"/>
        <v>□</v>
      </c>
      <c r="AS193" s="181" t="s">
        <v>28</v>
      </c>
      <c r="AT193" s="183" t="s">
        <v>28</v>
      </c>
      <c r="AU193" s="446" t="s">
        <v>28</v>
      </c>
      <c r="AV193" s="452" t="s">
        <v>28</v>
      </c>
      <c r="AW193" s="251" t="s">
        <v>28</v>
      </c>
      <c r="AX193" s="251" t="s">
        <v>28</v>
      </c>
      <c r="AY193" s="446" t="s">
        <v>28</v>
      </c>
      <c r="AZ193" s="437"/>
      <c r="BA193" s="976" t="str">
        <f>IF($F$11="","",IF($AZ193="","",HLOOKUP($F$11,別紙mast!$D$4:$K$7,3,FALSE)))</f>
        <v/>
      </c>
      <c r="BB193" s="977"/>
      <c r="BC193" s="537" t="str">
        <f t="shared" si="55"/>
        <v/>
      </c>
      <c r="BD193" s="538" t="str">
        <f>IF($F$11="","",IF($AZ193="","",HLOOKUP($F$11,別紙mast!$D$9:$K$11,3,FALSE)))</f>
        <v/>
      </c>
      <c r="BE193" s="537" t="str">
        <f t="shared" si="56"/>
        <v/>
      </c>
      <c r="BF193" s="413"/>
      <c r="BG193" s="978" t="str">
        <f>IF($F$11="","",IF($BF193="","",HLOOKUP($F$11,別紙mast!$D$4:$K$7,4,FALSE)))</f>
        <v/>
      </c>
      <c r="BH193" s="979"/>
      <c r="BI193" s="454" t="str">
        <f t="shared" si="40"/>
        <v/>
      </c>
      <c r="BJ193" s="621"/>
      <c r="BK193" s="463"/>
      <c r="BL193" s="463"/>
      <c r="BM193" s="601"/>
      <c r="BN193" s="462"/>
      <c r="BO193" s="463"/>
      <c r="BP193" s="463"/>
      <c r="BQ193" s="611"/>
      <c r="BR193" s="606"/>
      <c r="BS193" s="464"/>
      <c r="BT193" s="614"/>
      <c r="BU193" s="461"/>
      <c r="BV193" s="568"/>
      <c r="BW193" s="404"/>
      <c r="BX193" s="402"/>
      <c r="BY193" s="570" t="str">
        <f t="shared" si="41"/>
        <v/>
      </c>
      <c r="BZ193" s="565" t="str">
        <f t="shared" si="42"/>
        <v/>
      </c>
      <c r="CA193" s="565" t="str">
        <f t="shared" si="43"/>
        <v/>
      </c>
      <c r="CB193" s="565" t="str">
        <f t="shared" si="44"/>
        <v/>
      </c>
      <c r="CC193" s="577" t="str">
        <f t="shared" si="45"/>
        <v/>
      </c>
      <c r="CD193" s="577" t="str">
        <f t="shared" si="46"/>
        <v/>
      </c>
      <c r="CE193" s="577" t="str">
        <f t="shared" si="47"/>
        <v/>
      </c>
      <c r="CF193" s="577" t="str">
        <f t="shared" si="48"/>
        <v/>
      </c>
      <c r="CG193" s="591" t="str">
        <f t="shared" si="49"/>
        <v/>
      </c>
      <c r="CH193" s="591" t="str">
        <f t="shared" si="50"/>
        <v/>
      </c>
      <c r="CI193" s="591" t="str">
        <f t="shared" si="51"/>
        <v/>
      </c>
      <c r="CJ193" s="565" t="str">
        <f t="shared" si="52"/>
        <v/>
      </c>
      <c r="CK193" s="565" t="str">
        <f t="shared" si="53"/>
        <v/>
      </c>
      <c r="CL193" s="577" t="str">
        <f t="shared" si="57"/>
        <v/>
      </c>
      <c r="CM193" s="577" t="str">
        <f t="shared" si="54"/>
        <v/>
      </c>
      <c r="CN193" s="592" t="str">
        <f t="shared" si="58"/>
        <v/>
      </c>
      <c r="CO193" s="402"/>
      <c r="CP193" s="402"/>
      <c r="CQ193" s="402"/>
      <c r="CR193" s="402"/>
      <c r="CS193" s="402"/>
      <c r="CT193" s="402"/>
      <c r="CU193" s="412"/>
      <c r="CV193" s="402"/>
      <c r="CW193" s="402"/>
      <c r="CX193" s="402"/>
      <c r="CY193" s="402"/>
      <c r="CZ193" s="402"/>
      <c r="DA193" s="402"/>
      <c r="DB193" s="412"/>
    </row>
    <row r="194" spans="2:106" ht="15.95" customHeight="1" x14ac:dyDescent="0.15">
      <c r="B194" s="468">
        <v>164</v>
      </c>
      <c r="C194" s="994"/>
      <c r="D194" s="995"/>
      <c r="E194" s="995"/>
      <c r="F194" s="996"/>
      <c r="G194" s="997"/>
      <c r="H194" s="997"/>
      <c r="I194" s="998"/>
      <c r="J194" s="999"/>
      <c r="K194" s="1004"/>
      <c r="L194" s="1004"/>
      <c r="M194" s="1004"/>
      <c r="N194" s="1004"/>
      <c r="O194" s="1004"/>
      <c r="P194" s="181" t="s">
        <v>28</v>
      </c>
      <c r="Q194" s="434" t="s">
        <v>28</v>
      </c>
      <c r="R194" s="434" t="s">
        <v>28</v>
      </c>
      <c r="S194" s="251" t="s">
        <v>28</v>
      </c>
      <c r="T194" s="1005"/>
      <c r="U194" s="1006"/>
      <c r="V194" s="1007"/>
      <c r="W194" s="181" t="s">
        <v>28</v>
      </c>
      <c r="X194" s="434" t="s">
        <v>28</v>
      </c>
      <c r="Y194" s="434" t="s">
        <v>28</v>
      </c>
      <c r="Z194" s="251" t="s">
        <v>28</v>
      </c>
      <c r="AA194" s="1005"/>
      <c r="AB194" s="1006"/>
      <c r="AC194" s="1006"/>
      <c r="AD194" s="181" t="s">
        <v>28</v>
      </c>
      <c r="AE194" s="183" t="s">
        <v>28</v>
      </c>
      <c r="AF194" s="183" t="s">
        <v>28</v>
      </c>
      <c r="AG194" s="183" t="s">
        <v>28</v>
      </c>
      <c r="AH194" s="251" t="s">
        <v>28</v>
      </c>
      <c r="AI194" s="484"/>
      <c r="AJ194" s="251" t="s">
        <v>28</v>
      </c>
      <c r="AK194" s="486"/>
      <c r="AL194" s="181" t="s">
        <v>28</v>
      </c>
      <c r="AM194" s="251" t="s">
        <v>28</v>
      </c>
      <c r="AN194" s="181" t="s">
        <v>28</v>
      </c>
      <c r="AO194" s="183" t="s">
        <v>28</v>
      </c>
      <c r="AP194" s="183" t="s">
        <v>28</v>
      </c>
      <c r="AQ194" s="183" t="s">
        <v>28</v>
      </c>
      <c r="AR194" s="535" t="str">
        <f t="shared" si="59"/>
        <v>□</v>
      </c>
      <c r="AS194" s="181" t="s">
        <v>28</v>
      </c>
      <c r="AT194" s="183" t="s">
        <v>28</v>
      </c>
      <c r="AU194" s="446" t="s">
        <v>28</v>
      </c>
      <c r="AV194" s="452" t="s">
        <v>28</v>
      </c>
      <c r="AW194" s="251" t="s">
        <v>28</v>
      </c>
      <c r="AX194" s="251" t="s">
        <v>28</v>
      </c>
      <c r="AY194" s="446" t="s">
        <v>28</v>
      </c>
      <c r="AZ194" s="437"/>
      <c r="BA194" s="976" t="str">
        <f>IF($F$11="","",IF($AZ194="","",HLOOKUP($F$11,別紙mast!$D$4:$K$7,3,FALSE)))</f>
        <v/>
      </c>
      <c r="BB194" s="977"/>
      <c r="BC194" s="537" t="str">
        <f t="shared" si="55"/>
        <v/>
      </c>
      <c r="BD194" s="538" t="str">
        <f>IF($F$11="","",IF($AZ194="","",HLOOKUP($F$11,別紙mast!$D$9:$K$11,3,FALSE)))</f>
        <v/>
      </c>
      <c r="BE194" s="537" t="str">
        <f t="shared" si="56"/>
        <v/>
      </c>
      <c r="BF194" s="413"/>
      <c r="BG194" s="978" t="str">
        <f>IF($F$11="","",IF($BF194="","",HLOOKUP($F$11,別紙mast!$D$4:$K$7,4,FALSE)))</f>
        <v/>
      </c>
      <c r="BH194" s="979"/>
      <c r="BI194" s="454" t="str">
        <f t="shared" si="40"/>
        <v/>
      </c>
      <c r="BJ194" s="621"/>
      <c r="BK194" s="463"/>
      <c r="BL194" s="463"/>
      <c r="BM194" s="601"/>
      <c r="BN194" s="462"/>
      <c r="BO194" s="463"/>
      <c r="BP194" s="463"/>
      <c r="BQ194" s="611"/>
      <c r="BR194" s="606"/>
      <c r="BS194" s="464"/>
      <c r="BT194" s="614"/>
      <c r="BU194" s="461"/>
      <c r="BV194" s="568"/>
      <c r="BW194" s="404"/>
      <c r="BX194" s="402"/>
      <c r="BY194" s="570" t="str">
        <f t="shared" si="41"/>
        <v/>
      </c>
      <c r="BZ194" s="565" t="str">
        <f t="shared" si="42"/>
        <v/>
      </c>
      <c r="CA194" s="565" t="str">
        <f t="shared" si="43"/>
        <v/>
      </c>
      <c r="CB194" s="565" t="str">
        <f t="shared" si="44"/>
        <v/>
      </c>
      <c r="CC194" s="577" t="str">
        <f t="shared" si="45"/>
        <v/>
      </c>
      <c r="CD194" s="577" t="str">
        <f t="shared" si="46"/>
        <v/>
      </c>
      <c r="CE194" s="577" t="str">
        <f t="shared" si="47"/>
        <v/>
      </c>
      <c r="CF194" s="577" t="str">
        <f t="shared" si="48"/>
        <v/>
      </c>
      <c r="CG194" s="591" t="str">
        <f t="shared" si="49"/>
        <v/>
      </c>
      <c r="CH194" s="591" t="str">
        <f t="shared" si="50"/>
        <v/>
      </c>
      <c r="CI194" s="591" t="str">
        <f t="shared" si="51"/>
        <v/>
      </c>
      <c r="CJ194" s="565" t="str">
        <f t="shared" si="52"/>
        <v/>
      </c>
      <c r="CK194" s="565" t="str">
        <f t="shared" si="53"/>
        <v/>
      </c>
      <c r="CL194" s="577" t="str">
        <f t="shared" si="57"/>
        <v/>
      </c>
      <c r="CM194" s="577" t="str">
        <f t="shared" si="54"/>
        <v/>
      </c>
      <c r="CN194" s="592" t="str">
        <f t="shared" si="58"/>
        <v/>
      </c>
      <c r="CO194" s="402"/>
      <c r="CP194" s="402"/>
      <c r="CQ194" s="402"/>
      <c r="CR194" s="402"/>
      <c r="CS194" s="402"/>
      <c r="CT194" s="402"/>
      <c r="CU194" s="412"/>
      <c r="CV194" s="402"/>
      <c r="CW194" s="402"/>
      <c r="CX194" s="402"/>
      <c r="CY194" s="402"/>
      <c r="CZ194" s="402"/>
      <c r="DA194" s="402"/>
      <c r="DB194" s="412"/>
    </row>
    <row r="195" spans="2:106" ht="15.95" customHeight="1" x14ac:dyDescent="0.15">
      <c r="B195" s="468">
        <v>165</v>
      </c>
      <c r="C195" s="994"/>
      <c r="D195" s="995"/>
      <c r="E195" s="995"/>
      <c r="F195" s="996"/>
      <c r="G195" s="997"/>
      <c r="H195" s="997"/>
      <c r="I195" s="998"/>
      <c r="J195" s="999"/>
      <c r="K195" s="1004"/>
      <c r="L195" s="1004"/>
      <c r="M195" s="1004"/>
      <c r="N195" s="1004"/>
      <c r="O195" s="1004"/>
      <c r="P195" s="181" t="s">
        <v>28</v>
      </c>
      <c r="Q195" s="434" t="s">
        <v>28</v>
      </c>
      <c r="R195" s="434" t="s">
        <v>28</v>
      </c>
      <c r="S195" s="251" t="s">
        <v>28</v>
      </c>
      <c r="T195" s="1005"/>
      <c r="U195" s="1006"/>
      <c r="V195" s="1007"/>
      <c r="W195" s="181" t="s">
        <v>28</v>
      </c>
      <c r="X195" s="434" t="s">
        <v>28</v>
      </c>
      <c r="Y195" s="434" t="s">
        <v>28</v>
      </c>
      <c r="Z195" s="251" t="s">
        <v>28</v>
      </c>
      <c r="AA195" s="1005"/>
      <c r="AB195" s="1006"/>
      <c r="AC195" s="1006"/>
      <c r="AD195" s="181" t="s">
        <v>28</v>
      </c>
      <c r="AE195" s="183" t="s">
        <v>28</v>
      </c>
      <c r="AF195" s="183" t="s">
        <v>28</v>
      </c>
      <c r="AG195" s="183" t="s">
        <v>28</v>
      </c>
      <c r="AH195" s="251" t="s">
        <v>28</v>
      </c>
      <c r="AI195" s="484"/>
      <c r="AJ195" s="251" t="s">
        <v>28</v>
      </c>
      <c r="AK195" s="486"/>
      <c r="AL195" s="181" t="s">
        <v>28</v>
      </c>
      <c r="AM195" s="251" t="s">
        <v>28</v>
      </c>
      <c r="AN195" s="181" t="s">
        <v>28</v>
      </c>
      <c r="AO195" s="183" t="s">
        <v>28</v>
      </c>
      <c r="AP195" s="183" t="s">
        <v>28</v>
      </c>
      <c r="AQ195" s="183" t="s">
        <v>28</v>
      </c>
      <c r="AR195" s="535" t="str">
        <f t="shared" si="59"/>
        <v>□</v>
      </c>
      <c r="AS195" s="181" t="s">
        <v>28</v>
      </c>
      <c r="AT195" s="183" t="s">
        <v>28</v>
      </c>
      <c r="AU195" s="446" t="s">
        <v>28</v>
      </c>
      <c r="AV195" s="452" t="s">
        <v>28</v>
      </c>
      <c r="AW195" s="251" t="s">
        <v>28</v>
      </c>
      <c r="AX195" s="251" t="s">
        <v>28</v>
      </c>
      <c r="AY195" s="446" t="s">
        <v>28</v>
      </c>
      <c r="AZ195" s="437"/>
      <c r="BA195" s="976" t="str">
        <f>IF($F$11="","",IF($AZ195="","",HLOOKUP($F$11,別紙mast!$D$4:$K$7,3,FALSE)))</f>
        <v/>
      </c>
      <c r="BB195" s="977"/>
      <c r="BC195" s="537" t="str">
        <f t="shared" si="55"/>
        <v/>
      </c>
      <c r="BD195" s="538" t="str">
        <f>IF($F$11="","",IF($AZ195="","",HLOOKUP($F$11,別紙mast!$D$9:$K$11,3,FALSE)))</f>
        <v/>
      </c>
      <c r="BE195" s="537" t="str">
        <f t="shared" si="56"/>
        <v/>
      </c>
      <c r="BF195" s="413"/>
      <c r="BG195" s="978" t="str">
        <f>IF($F$11="","",IF($BF195="","",HLOOKUP($F$11,別紙mast!$D$4:$K$7,4,FALSE)))</f>
        <v/>
      </c>
      <c r="BH195" s="979"/>
      <c r="BI195" s="454" t="str">
        <f t="shared" si="40"/>
        <v/>
      </c>
      <c r="BJ195" s="621"/>
      <c r="BK195" s="463"/>
      <c r="BL195" s="463"/>
      <c r="BM195" s="601"/>
      <c r="BN195" s="462"/>
      <c r="BO195" s="463"/>
      <c r="BP195" s="463"/>
      <c r="BQ195" s="611"/>
      <c r="BR195" s="606"/>
      <c r="BS195" s="464"/>
      <c r="BT195" s="614"/>
      <c r="BU195" s="461"/>
      <c r="BV195" s="568"/>
      <c r="BW195" s="404"/>
      <c r="BX195" s="402"/>
      <c r="BY195" s="570" t="str">
        <f t="shared" si="41"/>
        <v/>
      </c>
      <c r="BZ195" s="565" t="str">
        <f t="shared" si="42"/>
        <v/>
      </c>
      <c r="CA195" s="565" t="str">
        <f t="shared" si="43"/>
        <v/>
      </c>
      <c r="CB195" s="565" t="str">
        <f t="shared" si="44"/>
        <v/>
      </c>
      <c r="CC195" s="577" t="str">
        <f t="shared" si="45"/>
        <v/>
      </c>
      <c r="CD195" s="577" t="str">
        <f t="shared" si="46"/>
        <v/>
      </c>
      <c r="CE195" s="577" t="str">
        <f t="shared" si="47"/>
        <v/>
      </c>
      <c r="CF195" s="577" t="str">
        <f t="shared" si="48"/>
        <v/>
      </c>
      <c r="CG195" s="591" t="str">
        <f t="shared" si="49"/>
        <v/>
      </c>
      <c r="CH195" s="591" t="str">
        <f t="shared" si="50"/>
        <v/>
      </c>
      <c r="CI195" s="591" t="str">
        <f t="shared" si="51"/>
        <v/>
      </c>
      <c r="CJ195" s="565" t="str">
        <f t="shared" si="52"/>
        <v/>
      </c>
      <c r="CK195" s="565" t="str">
        <f t="shared" si="53"/>
        <v/>
      </c>
      <c r="CL195" s="577" t="str">
        <f t="shared" si="57"/>
        <v/>
      </c>
      <c r="CM195" s="577" t="str">
        <f t="shared" si="54"/>
        <v/>
      </c>
      <c r="CN195" s="592" t="str">
        <f t="shared" si="58"/>
        <v/>
      </c>
      <c r="CO195" s="402"/>
      <c r="CP195" s="402"/>
      <c r="CQ195" s="402"/>
      <c r="CR195" s="402"/>
      <c r="CS195" s="402"/>
      <c r="CT195" s="402"/>
      <c r="CU195" s="412"/>
      <c r="CV195" s="402"/>
      <c r="CW195" s="402"/>
      <c r="CX195" s="402"/>
      <c r="CY195" s="402"/>
      <c r="CZ195" s="402"/>
      <c r="DA195" s="402"/>
      <c r="DB195" s="412"/>
    </row>
    <row r="196" spans="2:106" ht="15.95" customHeight="1" x14ac:dyDescent="0.15">
      <c r="B196" s="468">
        <v>166</v>
      </c>
      <c r="C196" s="994"/>
      <c r="D196" s="995"/>
      <c r="E196" s="995"/>
      <c r="F196" s="996"/>
      <c r="G196" s="997"/>
      <c r="H196" s="997"/>
      <c r="I196" s="998"/>
      <c r="J196" s="999"/>
      <c r="K196" s="1004"/>
      <c r="L196" s="1004"/>
      <c r="M196" s="1004"/>
      <c r="N196" s="1004"/>
      <c r="O196" s="1004"/>
      <c r="P196" s="181" t="s">
        <v>28</v>
      </c>
      <c r="Q196" s="434" t="s">
        <v>28</v>
      </c>
      <c r="R196" s="434" t="s">
        <v>28</v>
      </c>
      <c r="S196" s="251" t="s">
        <v>28</v>
      </c>
      <c r="T196" s="1005"/>
      <c r="U196" s="1006"/>
      <c r="V196" s="1007"/>
      <c r="W196" s="181" t="s">
        <v>28</v>
      </c>
      <c r="X196" s="434" t="s">
        <v>28</v>
      </c>
      <c r="Y196" s="434" t="s">
        <v>28</v>
      </c>
      <c r="Z196" s="251" t="s">
        <v>28</v>
      </c>
      <c r="AA196" s="1005"/>
      <c r="AB196" s="1006"/>
      <c r="AC196" s="1006"/>
      <c r="AD196" s="181" t="s">
        <v>28</v>
      </c>
      <c r="AE196" s="183" t="s">
        <v>28</v>
      </c>
      <c r="AF196" s="183" t="s">
        <v>28</v>
      </c>
      <c r="AG196" s="183" t="s">
        <v>28</v>
      </c>
      <c r="AH196" s="251" t="s">
        <v>28</v>
      </c>
      <c r="AI196" s="484"/>
      <c r="AJ196" s="251" t="s">
        <v>28</v>
      </c>
      <c r="AK196" s="486"/>
      <c r="AL196" s="181" t="s">
        <v>28</v>
      </c>
      <c r="AM196" s="251" t="s">
        <v>28</v>
      </c>
      <c r="AN196" s="181" t="s">
        <v>28</v>
      </c>
      <c r="AO196" s="183" t="s">
        <v>28</v>
      </c>
      <c r="AP196" s="183" t="s">
        <v>28</v>
      </c>
      <c r="AQ196" s="183" t="s">
        <v>28</v>
      </c>
      <c r="AR196" s="535" t="str">
        <f t="shared" si="59"/>
        <v>□</v>
      </c>
      <c r="AS196" s="181" t="s">
        <v>28</v>
      </c>
      <c r="AT196" s="183" t="s">
        <v>28</v>
      </c>
      <c r="AU196" s="446" t="s">
        <v>28</v>
      </c>
      <c r="AV196" s="452" t="s">
        <v>28</v>
      </c>
      <c r="AW196" s="251" t="s">
        <v>28</v>
      </c>
      <c r="AX196" s="251" t="s">
        <v>28</v>
      </c>
      <c r="AY196" s="446" t="s">
        <v>28</v>
      </c>
      <c r="AZ196" s="437"/>
      <c r="BA196" s="976" t="str">
        <f>IF($F$11="","",IF($AZ196="","",HLOOKUP($F$11,別紙mast!$D$4:$K$7,3,FALSE)))</f>
        <v/>
      </c>
      <c r="BB196" s="977"/>
      <c r="BC196" s="537" t="str">
        <f t="shared" si="55"/>
        <v/>
      </c>
      <c r="BD196" s="538" t="str">
        <f>IF($F$11="","",IF($AZ196="","",HLOOKUP($F$11,別紙mast!$D$9:$K$11,3,FALSE)))</f>
        <v/>
      </c>
      <c r="BE196" s="537" t="str">
        <f t="shared" si="56"/>
        <v/>
      </c>
      <c r="BF196" s="413"/>
      <c r="BG196" s="978" t="str">
        <f>IF($F$11="","",IF($BF196="","",HLOOKUP($F$11,別紙mast!$D$4:$K$7,4,FALSE)))</f>
        <v/>
      </c>
      <c r="BH196" s="979"/>
      <c r="BI196" s="454" t="str">
        <f t="shared" si="40"/>
        <v/>
      </c>
      <c r="BJ196" s="621"/>
      <c r="BK196" s="463"/>
      <c r="BL196" s="463"/>
      <c r="BM196" s="601"/>
      <c r="BN196" s="462"/>
      <c r="BO196" s="463"/>
      <c r="BP196" s="463"/>
      <c r="BQ196" s="611"/>
      <c r="BR196" s="606"/>
      <c r="BS196" s="464"/>
      <c r="BT196" s="614"/>
      <c r="BU196" s="461"/>
      <c r="BV196" s="568"/>
      <c r="BW196" s="404"/>
      <c r="BX196" s="402"/>
      <c r="BY196" s="570" t="str">
        <f t="shared" si="41"/>
        <v/>
      </c>
      <c r="BZ196" s="565" t="str">
        <f t="shared" si="42"/>
        <v/>
      </c>
      <c r="CA196" s="565" t="str">
        <f t="shared" si="43"/>
        <v/>
      </c>
      <c r="CB196" s="565" t="str">
        <f t="shared" si="44"/>
        <v/>
      </c>
      <c r="CC196" s="577" t="str">
        <f t="shared" si="45"/>
        <v/>
      </c>
      <c r="CD196" s="577" t="str">
        <f t="shared" si="46"/>
        <v/>
      </c>
      <c r="CE196" s="577" t="str">
        <f t="shared" si="47"/>
        <v/>
      </c>
      <c r="CF196" s="577" t="str">
        <f t="shared" si="48"/>
        <v/>
      </c>
      <c r="CG196" s="591" t="str">
        <f t="shared" si="49"/>
        <v/>
      </c>
      <c r="CH196" s="591" t="str">
        <f t="shared" si="50"/>
        <v/>
      </c>
      <c r="CI196" s="591" t="str">
        <f t="shared" si="51"/>
        <v/>
      </c>
      <c r="CJ196" s="565" t="str">
        <f t="shared" si="52"/>
        <v/>
      </c>
      <c r="CK196" s="565" t="str">
        <f t="shared" si="53"/>
        <v/>
      </c>
      <c r="CL196" s="577" t="str">
        <f t="shared" si="57"/>
        <v/>
      </c>
      <c r="CM196" s="577" t="str">
        <f t="shared" si="54"/>
        <v/>
      </c>
      <c r="CN196" s="592" t="str">
        <f t="shared" si="58"/>
        <v/>
      </c>
      <c r="CO196" s="402"/>
      <c r="CP196" s="402"/>
      <c r="CQ196" s="402"/>
      <c r="CR196" s="402"/>
      <c r="CS196" s="402"/>
      <c r="CT196" s="402"/>
      <c r="CU196" s="412"/>
      <c r="CV196" s="402"/>
      <c r="CW196" s="402"/>
      <c r="CX196" s="402"/>
      <c r="CY196" s="402"/>
      <c r="CZ196" s="402"/>
      <c r="DA196" s="402"/>
      <c r="DB196" s="412"/>
    </row>
    <row r="197" spans="2:106" ht="15.95" customHeight="1" x14ac:dyDescent="0.15">
      <c r="B197" s="468">
        <v>167</v>
      </c>
      <c r="C197" s="994"/>
      <c r="D197" s="995"/>
      <c r="E197" s="995"/>
      <c r="F197" s="996"/>
      <c r="G197" s="997"/>
      <c r="H197" s="997"/>
      <c r="I197" s="998"/>
      <c r="J197" s="999"/>
      <c r="K197" s="1004"/>
      <c r="L197" s="1004"/>
      <c r="M197" s="1004"/>
      <c r="N197" s="1004"/>
      <c r="O197" s="1004"/>
      <c r="P197" s="181" t="s">
        <v>28</v>
      </c>
      <c r="Q197" s="434" t="s">
        <v>28</v>
      </c>
      <c r="R197" s="434" t="s">
        <v>28</v>
      </c>
      <c r="S197" s="251" t="s">
        <v>28</v>
      </c>
      <c r="T197" s="1005"/>
      <c r="U197" s="1006"/>
      <c r="V197" s="1007"/>
      <c r="W197" s="181" t="s">
        <v>28</v>
      </c>
      <c r="X197" s="434" t="s">
        <v>28</v>
      </c>
      <c r="Y197" s="434" t="s">
        <v>28</v>
      </c>
      <c r="Z197" s="251" t="s">
        <v>28</v>
      </c>
      <c r="AA197" s="1005"/>
      <c r="AB197" s="1006"/>
      <c r="AC197" s="1006"/>
      <c r="AD197" s="181" t="s">
        <v>28</v>
      </c>
      <c r="AE197" s="183" t="s">
        <v>28</v>
      </c>
      <c r="AF197" s="183" t="s">
        <v>28</v>
      </c>
      <c r="AG197" s="183" t="s">
        <v>28</v>
      </c>
      <c r="AH197" s="251" t="s">
        <v>28</v>
      </c>
      <c r="AI197" s="484"/>
      <c r="AJ197" s="251" t="s">
        <v>28</v>
      </c>
      <c r="AK197" s="486"/>
      <c r="AL197" s="181" t="s">
        <v>28</v>
      </c>
      <c r="AM197" s="251" t="s">
        <v>28</v>
      </c>
      <c r="AN197" s="181" t="s">
        <v>28</v>
      </c>
      <c r="AO197" s="183" t="s">
        <v>28</v>
      </c>
      <c r="AP197" s="183" t="s">
        <v>28</v>
      </c>
      <c r="AQ197" s="183" t="s">
        <v>28</v>
      </c>
      <c r="AR197" s="535" t="str">
        <f t="shared" si="59"/>
        <v>□</v>
      </c>
      <c r="AS197" s="181" t="s">
        <v>28</v>
      </c>
      <c r="AT197" s="183" t="s">
        <v>28</v>
      </c>
      <c r="AU197" s="446" t="s">
        <v>28</v>
      </c>
      <c r="AV197" s="452" t="s">
        <v>28</v>
      </c>
      <c r="AW197" s="251" t="s">
        <v>28</v>
      </c>
      <c r="AX197" s="251" t="s">
        <v>28</v>
      </c>
      <c r="AY197" s="446" t="s">
        <v>28</v>
      </c>
      <c r="AZ197" s="437"/>
      <c r="BA197" s="976" t="str">
        <f>IF($F$11="","",IF($AZ197="","",HLOOKUP($F$11,別紙mast!$D$4:$K$7,3,FALSE)))</f>
        <v/>
      </c>
      <c r="BB197" s="977"/>
      <c r="BC197" s="537" t="str">
        <f t="shared" si="55"/>
        <v/>
      </c>
      <c r="BD197" s="538" t="str">
        <f>IF($F$11="","",IF($AZ197="","",HLOOKUP($F$11,別紙mast!$D$9:$K$11,3,FALSE)))</f>
        <v/>
      </c>
      <c r="BE197" s="537" t="str">
        <f t="shared" si="56"/>
        <v/>
      </c>
      <c r="BF197" s="413"/>
      <c r="BG197" s="978" t="str">
        <f>IF($F$11="","",IF($BF197="","",HLOOKUP($F$11,別紙mast!$D$4:$K$7,4,FALSE)))</f>
        <v/>
      </c>
      <c r="BH197" s="979"/>
      <c r="BI197" s="454" t="str">
        <f t="shared" si="40"/>
        <v/>
      </c>
      <c r="BJ197" s="621"/>
      <c r="BK197" s="463"/>
      <c r="BL197" s="463"/>
      <c r="BM197" s="601"/>
      <c r="BN197" s="462"/>
      <c r="BO197" s="463"/>
      <c r="BP197" s="463"/>
      <c r="BQ197" s="611"/>
      <c r="BR197" s="606"/>
      <c r="BS197" s="464"/>
      <c r="BT197" s="614"/>
      <c r="BU197" s="461"/>
      <c r="BV197" s="568"/>
      <c r="BW197" s="404"/>
      <c r="BX197" s="402"/>
      <c r="BY197" s="570" t="str">
        <f t="shared" si="41"/>
        <v/>
      </c>
      <c r="BZ197" s="565" t="str">
        <f t="shared" si="42"/>
        <v/>
      </c>
      <c r="CA197" s="565" t="str">
        <f t="shared" si="43"/>
        <v/>
      </c>
      <c r="CB197" s="565" t="str">
        <f t="shared" si="44"/>
        <v/>
      </c>
      <c r="CC197" s="577" t="str">
        <f t="shared" si="45"/>
        <v/>
      </c>
      <c r="CD197" s="577" t="str">
        <f t="shared" si="46"/>
        <v/>
      </c>
      <c r="CE197" s="577" t="str">
        <f t="shared" si="47"/>
        <v/>
      </c>
      <c r="CF197" s="577" t="str">
        <f t="shared" si="48"/>
        <v/>
      </c>
      <c r="CG197" s="591" t="str">
        <f t="shared" si="49"/>
        <v/>
      </c>
      <c r="CH197" s="591" t="str">
        <f t="shared" si="50"/>
        <v/>
      </c>
      <c r="CI197" s="591" t="str">
        <f t="shared" si="51"/>
        <v/>
      </c>
      <c r="CJ197" s="565" t="str">
        <f t="shared" si="52"/>
        <v/>
      </c>
      <c r="CK197" s="565" t="str">
        <f t="shared" si="53"/>
        <v/>
      </c>
      <c r="CL197" s="577" t="str">
        <f t="shared" si="57"/>
        <v/>
      </c>
      <c r="CM197" s="577" t="str">
        <f t="shared" si="54"/>
        <v/>
      </c>
      <c r="CN197" s="592" t="str">
        <f t="shared" si="58"/>
        <v/>
      </c>
      <c r="CO197" s="402"/>
      <c r="CP197" s="402"/>
      <c r="CQ197" s="402"/>
      <c r="CR197" s="402"/>
      <c r="CS197" s="402"/>
      <c r="CT197" s="402"/>
      <c r="CU197" s="412"/>
      <c r="CV197" s="402"/>
      <c r="CW197" s="402"/>
      <c r="CX197" s="402"/>
      <c r="CY197" s="402"/>
      <c r="CZ197" s="402"/>
      <c r="DA197" s="402"/>
      <c r="DB197" s="412"/>
    </row>
    <row r="198" spans="2:106" ht="15.95" customHeight="1" x14ac:dyDescent="0.15">
      <c r="B198" s="468">
        <v>168</v>
      </c>
      <c r="C198" s="994"/>
      <c r="D198" s="995"/>
      <c r="E198" s="995"/>
      <c r="F198" s="996"/>
      <c r="G198" s="997"/>
      <c r="H198" s="997"/>
      <c r="I198" s="998"/>
      <c r="J198" s="999"/>
      <c r="K198" s="1004"/>
      <c r="L198" s="1004"/>
      <c r="M198" s="1004"/>
      <c r="N198" s="1004"/>
      <c r="O198" s="1004"/>
      <c r="P198" s="181" t="s">
        <v>28</v>
      </c>
      <c r="Q198" s="434" t="s">
        <v>28</v>
      </c>
      <c r="R198" s="434" t="s">
        <v>28</v>
      </c>
      <c r="S198" s="251" t="s">
        <v>28</v>
      </c>
      <c r="T198" s="1005"/>
      <c r="U198" s="1006"/>
      <c r="V198" s="1007"/>
      <c r="W198" s="181" t="s">
        <v>28</v>
      </c>
      <c r="X198" s="434" t="s">
        <v>28</v>
      </c>
      <c r="Y198" s="434" t="s">
        <v>28</v>
      </c>
      <c r="Z198" s="251" t="s">
        <v>28</v>
      </c>
      <c r="AA198" s="1005"/>
      <c r="AB198" s="1006"/>
      <c r="AC198" s="1006"/>
      <c r="AD198" s="181" t="s">
        <v>28</v>
      </c>
      <c r="AE198" s="183" t="s">
        <v>28</v>
      </c>
      <c r="AF198" s="183" t="s">
        <v>28</v>
      </c>
      <c r="AG198" s="183" t="s">
        <v>28</v>
      </c>
      <c r="AH198" s="251" t="s">
        <v>28</v>
      </c>
      <c r="AI198" s="484"/>
      <c r="AJ198" s="251" t="s">
        <v>28</v>
      </c>
      <c r="AK198" s="486"/>
      <c r="AL198" s="181" t="s">
        <v>28</v>
      </c>
      <c r="AM198" s="251" t="s">
        <v>28</v>
      </c>
      <c r="AN198" s="181" t="s">
        <v>28</v>
      </c>
      <c r="AO198" s="183" t="s">
        <v>28</v>
      </c>
      <c r="AP198" s="183" t="s">
        <v>28</v>
      </c>
      <c r="AQ198" s="183" t="s">
        <v>28</v>
      </c>
      <c r="AR198" s="535" t="str">
        <f t="shared" si="59"/>
        <v>□</v>
      </c>
      <c r="AS198" s="181" t="s">
        <v>28</v>
      </c>
      <c r="AT198" s="183" t="s">
        <v>28</v>
      </c>
      <c r="AU198" s="446" t="s">
        <v>28</v>
      </c>
      <c r="AV198" s="452" t="s">
        <v>28</v>
      </c>
      <c r="AW198" s="251" t="s">
        <v>28</v>
      </c>
      <c r="AX198" s="251" t="s">
        <v>28</v>
      </c>
      <c r="AY198" s="446" t="s">
        <v>28</v>
      </c>
      <c r="AZ198" s="437"/>
      <c r="BA198" s="976" t="str">
        <f>IF($F$11="","",IF($AZ198="","",HLOOKUP($F$11,別紙mast!$D$4:$K$7,3,FALSE)))</f>
        <v/>
      </c>
      <c r="BB198" s="977"/>
      <c r="BC198" s="537" t="str">
        <f t="shared" si="55"/>
        <v/>
      </c>
      <c r="BD198" s="538" t="str">
        <f>IF($F$11="","",IF($AZ198="","",HLOOKUP($F$11,別紙mast!$D$9:$K$11,3,FALSE)))</f>
        <v/>
      </c>
      <c r="BE198" s="537" t="str">
        <f t="shared" si="56"/>
        <v/>
      </c>
      <c r="BF198" s="413"/>
      <c r="BG198" s="978" t="str">
        <f>IF($F$11="","",IF($BF198="","",HLOOKUP($F$11,別紙mast!$D$4:$K$7,4,FALSE)))</f>
        <v/>
      </c>
      <c r="BH198" s="979"/>
      <c r="BI198" s="454" t="str">
        <f t="shared" si="40"/>
        <v/>
      </c>
      <c r="BJ198" s="621"/>
      <c r="BK198" s="463"/>
      <c r="BL198" s="463"/>
      <c r="BM198" s="601"/>
      <c r="BN198" s="462"/>
      <c r="BO198" s="463"/>
      <c r="BP198" s="463"/>
      <c r="BQ198" s="611"/>
      <c r="BR198" s="606"/>
      <c r="BS198" s="464"/>
      <c r="BT198" s="614"/>
      <c r="BU198" s="461"/>
      <c r="BV198" s="568"/>
      <c r="BW198" s="404"/>
      <c r="BX198" s="402"/>
      <c r="BY198" s="570" t="str">
        <f t="shared" si="41"/>
        <v/>
      </c>
      <c r="BZ198" s="565" t="str">
        <f t="shared" si="42"/>
        <v/>
      </c>
      <c r="CA198" s="565" t="str">
        <f t="shared" si="43"/>
        <v/>
      </c>
      <c r="CB198" s="565" t="str">
        <f t="shared" si="44"/>
        <v/>
      </c>
      <c r="CC198" s="577" t="str">
        <f t="shared" si="45"/>
        <v/>
      </c>
      <c r="CD198" s="577" t="str">
        <f t="shared" si="46"/>
        <v/>
      </c>
      <c r="CE198" s="577" t="str">
        <f t="shared" si="47"/>
        <v/>
      </c>
      <c r="CF198" s="577" t="str">
        <f t="shared" si="48"/>
        <v/>
      </c>
      <c r="CG198" s="591" t="str">
        <f t="shared" si="49"/>
        <v/>
      </c>
      <c r="CH198" s="591" t="str">
        <f t="shared" si="50"/>
        <v/>
      </c>
      <c r="CI198" s="591" t="str">
        <f t="shared" si="51"/>
        <v/>
      </c>
      <c r="CJ198" s="565" t="str">
        <f t="shared" si="52"/>
        <v/>
      </c>
      <c r="CK198" s="565" t="str">
        <f t="shared" si="53"/>
        <v/>
      </c>
      <c r="CL198" s="577" t="str">
        <f t="shared" si="57"/>
        <v/>
      </c>
      <c r="CM198" s="577" t="str">
        <f t="shared" si="54"/>
        <v/>
      </c>
      <c r="CN198" s="592" t="str">
        <f t="shared" si="58"/>
        <v/>
      </c>
      <c r="CO198" s="402"/>
      <c r="CP198" s="402"/>
      <c r="CQ198" s="402"/>
      <c r="CR198" s="402"/>
      <c r="CS198" s="402"/>
      <c r="CT198" s="402"/>
      <c r="CU198" s="412"/>
      <c r="CV198" s="402"/>
      <c r="CW198" s="402"/>
      <c r="CX198" s="402"/>
      <c r="CY198" s="402"/>
      <c r="CZ198" s="402"/>
      <c r="DA198" s="402"/>
      <c r="DB198" s="412"/>
    </row>
    <row r="199" spans="2:106" ht="15.95" customHeight="1" x14ac:dyDescent="0.15">
      <c r="B199" s="468">
        <v>169</v>
      </c>
      <c r="C199" s="994"/>
      <c r="D199" s="995"/>
      <c r="E199" s="995"/>
      <c r="F199" s="996"/>
      <c r="G199" s="997"/>
      <c r="H199" s="997"/>
      <c r="I199" s="998"/>
      <c r="J199" s="999"/>
      <c r="K199" s="1004"/>
      <c r="L199" s="1004"/>
      <c r="M199" s="1004"/>
      <c r="N199" s="1004"/>
      <c r="O199" s="1004"/>
      <c r="P199" s="181" t="s">
        <v>28</v>
      </c>
      <c r="Q199" s="434" t="s">
        <v>28</v>
      </c>
      <c r="R199" s="434" t="s">
        <v>28</v>
      </c>
      <c r="S199" s="251" t="s">
        <v>28</v>
      </c>
      <c r="T199" s="1005"/>
      <c r="U199" s="1006"/>
      <c r="V199" s="1007"/>
      <c r="W199" s="181" t="s">
        <v>28</v>
      </c>
      <c r="X199" s="434" t="s">
        <v>28</v>
      </c>
      <c r="Y199" s="434" t="s">
        <v>28</v>
      </c>
      <c r="Z199" s="251" t="s">
        <v>28</v>
      </c>
      <c r="AA199" s="1005"/>
      <c r="AB199" s="1006"/>
      <c r="AC199" s="1006"/>
      <c r="AD199" s="181" t="s">
        <v>28</v>
      </c>
      <c r="AE199" s="183" t="s">
        <v>28</v>
      </c>
      <c r="AF199" s="183" t="s">
        <v>28</v>
      </c>
      <c r="AG199" s="183" t="s">
        <v>28</v>
      </c>
      <c r="AH199" s="251" t="s">
        <v>28</v>
      </c>
      <c r="AI199" s="484"/>
      <c r="AJ199" s="251" t="s">
        <v>28</v>
      </c>
      <c r="AK199" s="486"/>
      <c r="AL199" s="181" t="s">
        <v>28</v>
      </c>
      <c r="AM199" s="251" t="s">
        <v>28</v>
      </c>
      <c r="AN199" s="181" t="s">
        <v>28</v>
      </c>
      <c r="AO199" s="183" t="s">
        <v>28</v>
      </c>
      <c r="AP199" s="183" t="s">
        <v>28</v>
      </c>
      <c r="AQ199" s="183" t="s">
        <v>28</v>
      </c>
      <c r="AR199" s="535" t="str">
        <f t="shared" si="59"/>
        <v>□</v>
      </c>
      <c r="AS199" s="181" t="s">
        <v>28</v>
      </c>
      <c r="AT199" s="183" t="s">
        <v>28</v>
      </c>
      <c r="AU199" s="446" t="s">
        <v>28</v>
      </c>
      <c r="AV199" s="452" t="s">
        <v>28</v>
      </c>
      <c r="AW199" s="251" t="s">
        <v>28</v>
      </c>
      <c r="AX199" s="251" t="s">
        <v>28</v>
      </c>
      <c r="AY199" s="446" t="s">
        <v>28</v>
      </c>
      <c r="AZ199" s="437"/>
      <c r="BA199" s="976" t="str">
        <f>IF($F$11="","",IF($AZ199="","",HLOOKUP($F$11,別紙mast!$D$4:$K$7,3,FALSE)))</f>
        <v/>
      </c>
      <c r="BB199" s="977"/>
      <c r="BC199" s="537" t="str">
        <f t="shared" si="55"/>
        <v/>
      </c>
      <c r="BD199" s="538" t="str">
        <f>IF($F$11="","",IF($AZ199="","",HLOOKUP($F$11,別紙mast!$D$9:$K$11,3,FALSE)))</f>
        <v/>
      </c>
      <c r="BE199" s="537" t="str">
        <f t="shared" si="56"/>
        <v/>
      </c>
      <c r="BF199" s="413"/>
      <c r="BG199" s="978" t="str">
        <f>IF($F$11="","",IF($BF199="","",HLOOKUP($F$11,別紙mast!$D$4:$K$7,4,FALSE)))</f>
        <v/>
      </c>
      <c r="BH199" s="979"/>
      <c r="BI199" s="454" t="str">
        <f t="shared" si="40"/>
        <v/>
      </c>
      <c r="BJ199" s="621"/>
      <c r="BK199" s="463"/>
      <c r="BL199" s="463"/>
      <c r="BM199" s="601"/>
      <c r="BN199" s="462"/>
      <c r="BO199" s="463"/>
      <c r="BP199" s="463"/>
      <c r="BQ199" s="611"/>
      <c r="BR199" s="606"/>
      <c r="BS199" s="464"/>
      <c r="BT199" s="614"/>
      <c r="BU199" s="461"/>
      <c r="BV199" s="568"/>
      <c r="BW199" s="404"/>
      <c r="BX199" s="402"/>
      <c r="BY199" s="570" t="str">
        <f t="shared" si="41"/>
        <v/>
      </c>
      <c r="BZ199" s="565" t="str">
        <f t="shared" si="42"/>
        <v/>
      </c>
      <c r="CA199" s="565" t="str">
        <f t="shared" si="43"/>
        <v/>
      </c>
      <c r="CB199" s="565" t="str">
        <f t="shared" si="44"/>
        <v/>
      </c>
      <c r="CC199" s="577" t="str">
        <f t="shared" si="45"/>
        <v/>
      </c>
      <c r="CD199" s="577" t="str">
        <f t="shared" si="46"/>
        <v/>
      </c>
      <c r="CE199" s="577" t="str">
        <f t="shared" si="47"/>
        <v/>
      </c>
      <c r="CF199" s="577" t="str">
        <f t="shared" si="48"/>
        <v/>
      </c>
      <c r="CG199" s="591" t="str">
        <f t="shared" si="49"/>
        <v/>
      </c>
      <c r="CH199" s="591" t="str">
        <f t="shared" si="50"/>
        <v/>
      </c>
      <c r="CI199" s="591" t="str">
        <f t="shared" si="51"/>
        <v/>
      </c>
      <c r="CJ199" s="565" t="str">
        <f t="shared" si="52"/>
        <v/>
      </c>
      <c r="CK199" s="565" t="str">
        <f t="shared" si="53"/>
        <v/>
      </c>
      <c r="CL199" s="577" t="str">
        <f t="shared" si="57"/>
        <v/>
      </c>
      <c r="CM199" s="577" t="str">
        <f t="shared" si="54"/>
        <v/>
      </c>
      <c r="CN199" s="592" t="str">
        <f t="shared" si="58"/>
        <v/>
      </c>
      <c r="CO199" s="402"/>
      <c r="CP199" s="402"/>
      <c r="CQ199" s="402"/>
      <c r="CR199" s="402"/>
      <c r="CS199" s="402"/>
      <c r="CT199" s="402"/>
      <c r="CU199" s="412"/>
      <c r="CV199" s="402"/>
      <c r="CW199" s="402"/>
      <c r="CX199" s="402"/>
      <c r="CY199" s="402"/>
      <c r="CZ199" s="402"/>
      <c r="DA199" s="402"/>
      <c r="DB199" s="412"/>
    </row>
    <row r="200" spans="2:106" ht="15.95" customHeight="1" x14ac:dyDescent="0.15">
      <c r="B200" s="468">
        <v>170</v>
      </c>
      <c r="C200" s="994"/>
      <c r="D200" s="995"/>
      <c r="E200" s="995"/>
      <c r="F200" s="996"/>
      <c r="G200" s="997"/>
      <c r="H200" s="997"/>
      <c r="I200" s="998"/>
      <c r="J200" s="999"/>
      <c r="K200" s="1004"/>
      <c r="L200" s="1004"/>
      <c r="M200" s="1004"/>
      <c r="N200" s="1004"/>
      <c r="O200" s="1004"/>
      <c r="P200" s="181" t="s">
        <v>28</v>
      </c>
      <c r="Q200" s="434" t="s">
        <v>28</v>
      </c>
      <c r="R200" s="434" t="s">
        <v>28</v>
      </c>
      <c r="S200" s="251" t="s">
        <v>28</v>
      </c>
      <c r="T200" s="1005"/>
      <c r="U200" s="1006"/>
      <c r="V200" s="1007"/>
      <c r="W200" s="181" t="s">
        <v>28</v>
      </c>
      <c r="X200" s="434" t="s">
        <v>28</v>
      </c>
      <c r="Y200" s="434" t="s">
        <v>28</v>
      </c>
      <c r="Z200" s="251" t="s">
        <v>28</v>
      </c>
      <c r="AA200" s="1005"/>
      <c r="AB200" s="1006"/>
      <c r="AC200" s="1006"/>
      <c r="AD200" s="181" t="s">
        <v>28</v>
      </c>
      <c r="AE200" s="183" t="s">
        <v>28</v>
      </c>
      <c r="AF200" s="183" t="s">
        <v>28</v>
      </c>
      <c r="AG200" s="183" t="s">
        <v>28</v>
      </c>
      <c r="AH200" s="251" t="s">
        <v>28</v>
      </c>
      <c r="AI200" s="484"/>
      <c r="AJ200" s="251" t="s">
        <v>28</v>
      </c>
      <c r="AK200" s="486"/>
      <c r="AL200" s="181" t="s">
        <v>28</v>
      </c>
      <c r="AM200" s="251" t="s">
        <v>28</v>
      </c>
      <c r="AN200" s="181" t="s">
        <v>28</v>
      </c>
      <c r="AO200" s="183" t="s">
        <v>28</v>
      </c>
      <c r="AP200" s="183" t="s">
        <v>28</v>
      </c>
      <c r="AQ200" s="183" t="s">
        <v>28</v>
      </c>
      <c r="AR200" s="535" t="str">
        <f t="shared" si="59"/>
        <v>□</v>
      </c>
      <c r="AS200" s="181" t="s">
        <v>28</v>
      </c>
      <c r="AT200" s="183" t="s">
        <v>28</v>
      </c>
      <c r="AU200" s="446" t="s">
        <v>28</v>
      </c>
      <c r="AV200" s="452" t="s">
        <v>28</v>
      </c>
      <c r="AW200" s="251" t="s">
        <v>28</v>
      </c>
      <c r="AX200" s="251" t="s">
        <v>28</v>
      </c>
      <c r="AY200" s="446" t="s">
        <v>28</v>
      </c>
      <c r="AZ200" s="437"/>
      <c r="BA200" s="976" t="str">
        <f>IF($F$11="","",IF($AZ200="","",HLOOKUP($F$11,別紙mast!$D$4:$K$7,3,FALSE)))</f>
        <v/>
      </c>
      <c r="BB200" s="977"/>
      <c r="BC200" s="537" t="str">
        <f t="shared" si="55"/>
        <v/>
      </c>
      <c r="BD200" s="538" t="str">
        <f>IF($F$11="","",IF($AZ200="","",HLOOKUP($F$11,別紙mast!$D$9:$K$11,3,FALSE)))</f>
        <v/>
      </c>
      <c r="BE200" s="537" t="str">
        <f t="shared" si="56"/>
        <v/>
      </c>
      <c r="BF200" s="413"/>
      <c r="BG200" s="978" t="str">
        <f>IF($F$11="","",IF($BF200="","",HLOOKUP($F$11,別紙mast!$D$4:$K$7,4,FALSE)))</f>
        <v/>
      </c>
      <c r="BH200" s="979"/>
      <c r="BI200" s="454" t="str">
        <f t="shared" si="40"/>
        <v/>
      </c>
      <c r="BJ200" s="621"/>
      <c r="BK200" s="463"/>
      <c r="BL200" s="463"/>
      <c r="BM200" s="601"/>
      <c r="BN200" s="462"/>
      <c r="BO200" s="463"/>
      <c r="BP200" s="463"/>
      <c r="BQ200" s="611"/>
      <c r="BR200" s="606"/>
      <c r="BS200" s="464"/>
      <c r="BT200" s="614"/>
      <c r="BU200" s="461"/>
      <c r="BV200" s="568"/>
      <c r="BW200" s="404"/>
      <c r="BX200" s="402"/>
      <c r="BY200" s="570" t="str">
        <f t="shared" si="41"/>
        <v/>
      </c>
      <c r="BZ200" s="565" t="str">
        <f t="shared" si="42"/>
        <v/>
      </c>
      <c r="CA200" s="565" t="str">
        <f t="shared" si="43"/>
        <v/>
      </c>
      <c r="CB200" s="565" t="str">
        <f t="shared" si="44"/>
        <v/>
      </c>
      <c r="CC200" s="577" t="str">
        <f t="shared" si="45"/>
        <v/>
      </c>
      <c r="CD200" s="577" t="str">
        <f t="shared" si="46"/>
        <v/>
      </c>
      <c r="CE200" s="577" t="str">
        <f t="shared" si="47"/>
        <v/>
      </c>
      <c r="CF200" s="577" t="str">
        <f t="shared" si="48"/>
        <v/>
      </c>
      <c r="CG200" s="591" t="str">
        <f t="shared" si="49"/>
        <v/>
      </c>
      <c r="CH200" s="591" t="str">
        <f t="shared" si="50"/>
        <v/>
      </c>
      <c r="CI200" s="591" t="str">
        <f t="shared" si="51"/>
        <v/>
      </c>
      <c r="CJ200" s="565" t="str">
        <f t="shared" si="52"/>
        <v/>
      </c>
      <c r="CK200" s="565" t="str">
        <f t="shared" si="53"/>
        <v/>
      </c>
      <c r="CL200" s="577" t="str">
        <f t="shared" si="57"/>
        <v/>
      </c>
      <c r="CM200" s="577" t="str">
        <f t="shared" si="54"/>
        <v/>
      </c>
      <c r="CN200" s="592" t="str">
        <f t="shared" si="58"/>
        <v/>
      </c>
      <c r="CO200" s="402"/>
      <c r="CP200" s="402"/>
      <c r="CQ200" s="402"/>
      <c r="CR200" s="402"/>
      <c r="CS200" s="402"/>
      <c r="CT200" s="402"/>
      <c r="CU200" s="412"/>
      <c r="CV200" s="402"/>
      <c r="CW200" s="402"/>
      <c r="CX200" s="402"/>
      <c r="CY200" s="402"/>
      <c r="CZ200" s="402"/>
      <c r="DA200" s="402"/>
      <c r="DB200" s="412"/>
    </row>
    <row r="201" spans="2:106" ht="15.95" customHeight="1" x14ac:dyDescent="0.15">
      <c r="B201" s="468">
        <v>171</v>
      </c>
      <c r="C201" s="994"/>
      <c r="D201" s="995"/>
      <c r="E201" s="995"/>
      <c r="F201" s="996"/>
      <c r="G201" s="997"/>
      <c r="H201" s="997"/>
      <c r="I201" s="998"/>
      <c r="J201" s="999"/>
      <c r="K201" s="1004"/>
      <c r="L201" s="1004"/>
      <c r="M201" s="1004"/>
      <c r="N201" s="1004"/>
      <c r="O201" s="1004"/>
      <c r="P201" s="181" t="s">
        <v>28</v>
      </c>
      <c r="Q201" s="434" t="s">
        <v>28</v>
      </c>
      <c r="R201" s="434" t="s">
        <v>28</v>
      </c>
      <c r="S201" s="251" t="s">
        <v>28</v>
      </c>
      <c r="T201" s="1005"/>
      <c r="U201" s="1006"/>
      <c r="V201" s="1007"/>
      <c r="W201" s="181" t="s">
        <v>28</v>
      </c>
      <c r="X201" s="434" t="s">
        <v>28</v>
      </c>
      <c r="Y201" s="434" t="s">
        <v>28</v>
      </c>
      <c r="Z201" s="251" t="s">
        <v>28</v>
      </c>
      <c r="AA201" s="1005"/>
      <c r="AB201" s="1006"/>
      <c r="AC201" s="1006"/>
      <c r="AD201" s="181" t="s">
        <v>28</v>
      </c>
      <c r="AE201" s="183" t="s">
        <v>28</v>
      </c>
      <c r="AF201" s="183" t="s">
        <v>28</v>
      </c>
      <c r="AG201" s="183" t="s">
        <v>28</v>
      </c>
      <c r="AH201" s="251" t="s">
        <v>28</v>
      </c>
      <c r="AI201" s="484"/>
      <c r="AJ201" s="251" t="s">
        <v>28</v>
      </c>
      <c r="AK201" s="486"/>
      <c r="AL201" s="181" t="s">
        <v>28</v>
      </c>
      <c r="AM201" s="251" t="s">
        <v>28</v>
      </c>
      <c r="AN201" s="181" t="s">
        <v>28</v>
      </c>
      <c r="AO201" s="183" t="s">
        <v>28</v>
      </c>
      <c r="AP201" s="183" t="s">
        <v>28</v>
      </c>
      <c r="AQ201" s="183" t="s">
        <v>28</v>
      </c>
      <c r="AR201" s="535" t="str">
        <f t="shared" si="59"/>
        <v>□</v>
      </c>
      <c r="AS201" s="181" t="s">
        <v>28</v>
      </c>
      <c r="AT201" s="183" t="s">
        <v>28</v>
      </c>
      <c r="AU201" s="446" t="s">
        <v>28</v>
      </c>
      <c r="AV201" s="452" t="s">
        <v>28</v>
      </c>
      <c r="AW201" s="251" t="s">
        <v>28</v>
      </c>
      <c r="AX201" s="251" t="s">
        <v>28</v>
      </c>
      <c r="AY201" s="446" t="s">
        <v>28</v>
      </c>
      <c r="AZ201" s="437"/>
      <c r="BA201" s="976" t="str">
        <f>IF($F$11="","",IF($AZ201="","",HLOOKUP($F$11,別紙mast!$D$4:$K$7,3,FALSE)))</f>
        <v/>
      </c>
      <c r="BB201" s="977"/>
      <c r="BC201" s="537" t="str">
        <f t="shared" si="55"/>
        <v/>
      </c>
      <c r="BD201" s="538" t="str">
        <f>IF($F$11="","",IF($AZ201="","",HLOOKUP($F$11,別紙mast!$D$9:$K$11,3,FALSE)))</f>
        <v/>
      </c>
      <c r="BE201" s="537" t="str">
        <f t="shared" si="56"/>
        <v/>
      </c>
      <c r="BF201" s="413"/>
      <c r="BG201" s="978" t="str">
        <f>IF($F$11="","",IF($BF201="","",HLOOKUP($F$11,別紙mast!$D$4:$K$7,4,FALSE)))</f>
        <v/>
      </c>
      <c r="BH201" s="979"/>
      <c r="BI201" s="454" t="str">
        <f t="shared" si="40"/>
        <v/>
      </c>
      <c r="BJ201" s="621"/>
      <c r="BK201" s="463"/>
      <c r="BL201" s="463"/>
      <c r="BM201" s="601"/>
      <c r="BN201" s="462"/>
      <c r="BO201" s="463"/>
      <c r="BP201" s="463"/>
      <c r="BQ201" s="611"/>
      <c r="BR201" s="606"/>
      <c r="BS201" s="464"/>
      <c r="BT201" s="614"/>
      <c r="BU201" s="461"/>
      <c r="BV201" s="568"/>
      <c r="BW201" s="404"/>
      <c r="BX201" s="402"/>
      <c r="BY201" s="570" t="str">
        <f t="shared" si="41"/>
        <v/>
      </c>
      <c r="BZ201" s="565" t="str">
        <f t="shared" si="42"/>
        <v/>
      </c>
      <c r="CA201" s="565" t="str">
        <f t="shared" si="43"/>
        <v/>
      </c>
      <c r="CB201" s="565" t="str">
        <f t="shared" si="44"/>
        <v/>
      </c>
      <c r="CC201" s="577" t="str">
        <f t="shared" si="45"/>
        <v/>
      </c>
      <c r="CD201" s="577" t="str">
        <f t="shared" si="46"/>
        <v/>
      </c>
      <c r="CE201" s="577" t="str">
        <f t="shared" si="47"/>
        <v/>
      </c>
      <c r="CF201" s="577" t="str">
        <f t="shared" si="48"/>
        <v/>
      </c>
      <c r="CG201" s="591" t="str">
        <f t="shared" si="49"/>
        <v/>
      </c>
      <c r="CH201" s="591" t="str">
        <f t="shared" si="50"/>
        <v/>
      </c>
      <c r="CI201" s="591" t="str">
        <f t="shared" si="51"/>
        <v/>
      </c>
      <c r="CJ201" s="565" t="str">
        <f t="shared" si="52"/>
        <v/>
      </c>
      <c r="CK201" s="565" t="str">
        <f t="shared" si="53"/>
        <v/>
      </c>
      <c r="CL201" s="577" t="str">
        <f t="shared" si="57"/>
        <v/>
      </c>
      <c r="CM201" s="577" t="str">
        <f t="shared" si="54"/>
        <v/>
      </c>
      <c r="CN201" s="592" t="str">
        <f t="shared" si="58"/>
        <v/>
      </c>
      <c r="CO201" s="402"/>
      <c r="CP201" s="402"/>
      <c r="CQ201" s="402"/>
      <c r="CR201" s="402"/>
      <c r="CS201" s="402"/>
      <c r="CT201" s="402"/>
      <c r="CU201" s="412"/>
      <c r="CV201" s="402"/>
      <c r="CW201" s="402"/>
      <c r="CX201" s="402"/>
      <c r="CY201" s="402"/>
      <c r="CZ201" s="402"/>
      <c r="DA201" s="402"/>
      <c r="DB201" s="412"/>
    </row>
    <row r="202" spans="2:106" ht="15.95" customHeight="1" x14ac:dyDescent="0.15">
      <c r="B202" s="468">
        <v>172</v>
      </c>
      <c r="C202" s="994"/>
      <c r="D202" s="995"/>
      <c r="E202" s="995"/>
      <c r="F202" s="996"/>
      <c r="G202" s="997"/>
      <c r="H202" s="997"/>
      <c r="I202" s="998"/>
      <c r="J202" s="999"/>
      <c r="K202" s="1004"/>
      <c r="L202" s="1004"/>
      <c r="M202" s="1004"/>
      <c r="N202" s="1004"/>
      <c r="O202" s="1004"/>
      <c r="P202" s="181" t="s">
        <v>28</v>
      </c>
      <c r="Q202" s="434" t="s">
        <v>28</v>
      </c>
      <c r="R202" s="434" t="s">
        <v>28</v>
      </c>
      <c r="S202" s="251" t="s">
        <v>28</v>
      </c>
      <c r="T202" s="1005"/>
      <c r="U202" s="1006"/>
      <c r="V202" s="1007"/>
      <c r="W202" s="181" t="s">
        <v>28</v>
      </c>
      <c r="X202" s="434" t="s">
        <v>28</v>
      </c>
      <c r="Y202" s="434" t="s">
        <v>28</v>
      </c>
      <c r="Z202" s="251" t="s">
        <v>28</v>
      </c>
      <c r="AA202" s="1005"/>
      <c r="AB202" s="1006"/>
      <c r="AC202" s="1006"/>
      <c r="AD202" s="181" t="s">
        <v>28</v>
      </c>
      <c r="AE202" s="183" t="s">
        <v>28</v>
      </c>
      <c r="AF202" s="183" t="s">
        <v>28</v>
      </c>
      <c r="AG202" s="183" t="s">
        <v>28</v>
      </c>
      <c r="AH202" s="251" t="s">
        <v>28</v>
      </c>
      <c r="AI202" s="484"/>
      <c r="AJ202" s="251" t="s">
        <v>28</v>
      </c>
      <c r="AK202" s="486"/>
      <c r="AL202" s="181" t="s">
        <v>28</v>
      </c>
      <c r="AM202" s="251" t="s">
        <v>28</v>
      </c>
      <c r="AN202" s="181" t="s">
        <v>28</v>
      </c>
      <c r="AO202" s="183" t="s">
        <v>28</v>
      </c>
      <c r="AP202" s="183" t="s">
        <v>28</v>
      </c>
      <c r="AQ202" s="183" t="s">
        <v>28</v>
      </c>
      <c r="AR202" s="535" t="str">
        <f t="shared" si="59"/>
        <v>□</v>
      </c>
      <c r="AS202" s="181" t="s">
        <v>28</v>
      </c>
      <c r="AT202" s="183" t="s">
        <v>28</v>
      </c>
      <c r="AU202" s="446" t="s">
        <v>28</v>
      </c>
      <c r="AV202" s="452" t="s">
        <v>28</v>
      </c>
      <c r="AW202" s="251" t="s">
        <v>28</v>
      </c>
      <c r="AX202" s="251" t="s">
        <v>28</v>
      </c>
      <c r="AY202" s="446" t="s">
        <v>28</v>
      </c>
      <c r="AZ202" s="437"/>
      <c r="BA202" s="976" t="str">
        <f>IF($F$11="","",IF($AZ202="","",HLOOKUP($F$11,別紙mast!$D$4:$K$7,3,FALSE)))</f>
        <v/>
      </c>
      <c r="BB202" s="977"/>
      <c r="BC202" s="537" t="str">
        <f t="shared" si="55"/>
        <v/>
      </c>
      <c r="BD202" s="538" t="str">
        <f>IF($F$11="","",IF($AZ202="","",HLOOKUP($F$11,別紙mast!$D$9:$K$11,3,FALSE)))</f>
        <v/>
      </c>
      <c r="BE202" s="537" t="str">
        <f t="shared" si="56"/>
        <v/>
      </c>
      <c r="BF202" s="413"/>
      <c r="BG202" s="978" t="str">
        <f>IF($F$11="","",IF($BF202="","",HLOOKUP($F$11,別紙mast!$D$4:$K$7,4,FALSE)))</f>
        <v/>
      </c>
      <c r="BH202" s="979"/>
      <c r="BI202" s="454" t="str">
        <f t="shared" si="40"/>
        <v/>
      </c>
      <c r="BJ202" s="621"/>
      <c r="BK202" s="463"/>
      <c r="BL202" s="463"/>
      <c r="BM202" s="601"/>
      <c r="BN202" s="462"/>
      <c r="BO202" s="463"/>
      <c r="BP202" s="463"/>
      <c r="BQ202" s="611"/>
      <c r="BR202" s="606"/>
      <c r="BS202" s="464"/>
      <c r="BT202" s="614"/>
      <c r="BU202" s="461"/>
      <c r="BV202" s="568"/>
      <c r="BW202" s="404"/>
      <c r="BX202" s="402"/>
      <c r="BY202" s="570" t="str">
        <f t="shared" si="41"/>
        <v/>
      </c>
      <c r="BZ202" s="565" t="str">
        <f t="shared" si="42"/>
        <v/>
      </c>
      <c r="CA202" s="565" t="str">
        <f t="shared" si="43"/>
        <v/>
      </c>
      <c r="CB202" s="565" t="str">
        <f t="shared" si="44"/>
        <v/>
      </c>
      <c r="CC202" s="577" t="str">
        <f t="shared" si="45"/>
        <v/>
      </c>
      <c r="CD202" s="577" t="str">
        <f t="shared" si="46"/>
        <v/>
      </c>
      <c r="CE202" s="577" t="str">
        <f t="shared" si="47"/>
        <v/>
      </c>
      <c r="CF202" s="577" t="str">
        <f t="shared" si="48"/>
        <v/>
      </c>
      <c r="CG202" s="591" t="str">
        <f t="shared" si="49"/>
        <v/>
      </c>
      <c r="CH202" s="591" t="str">
        <f t="shared" si="50"/>
        <v/>
      </c>
      <c r="CI202" s="591" t="str">
        <f t="shared" si="51"/>
        <v/>
      </c>
      <c r="CJ202" s="565" t="str">
        <f t="shared" si="52"/>
        <v/>
      </c>
      <c r="CK202" s="565" t="str">
        <f t="shared" si="53"/>
        <v/>
      </c>
      <c r="CL202" s="577" t="str">
        <f t="shared" si="57"/>
        <v/>
      </c>
      <c r="CM202" s="577" t="str">
        <f t="shared" si="54"/>
        <v/>
      </c>
      <c r="CN202" s="592" t="str">
        <f t="shared" si="58"/>
        <v/>
      </c>
      <c r="CO202" s="402"/>
      <c r="CP202" s="402"/>
      <c r="CQ202" s="402"/>
      <c r="CR202" s="402"/>
      <c r="CS202" s="402"/>
      <c r="CT202" s="402"/>
      <c r="CU202" s="412"/>
      <c r="CV202" s="402"/>
      <c r="CW202" s="402"/>
      <c r="CX202" s="402"/>
      <c r="CY202" s="402"/>
      <c r="CZ202" s="402"/>
      <c r="DA202" s="402"/>
      <c r="DB202" s="412"/>
    </row>
    <row r="203" spans="2:106" ht="15.95" customHeight="1" x14ac:dyDescent="0.15">
      <c r="B203" s="468">
        <v>173</v>
      </c>
      <c r="C203" s="994"/>
      <c r="D203" s="995"/>
      <c r="E203" s="995"/>
      <c r="F203" s="996"/>
      <c r="G203" s="997"/>
      <c r="H203" s="997"/>
      <c r="I203" s="998"/>
      <c r="J203" s="999"/>
      <c r="K203" s="1004"/>
      <c r="L203" s="1004"/>
      <c r="M203" s="1004"/>
      <c r="N203" s="1004"/>
      <c r="O203" s="1004"/>
      <c r="P203" s="181" t="s">
        <v>28</v>
      </c>
      <c r="Q203" s="434" t="s">
        <v>28</v>
      </c>
      <c r="R203" s="434" t="s">
        <v>28</v>
      </c>
      <c r="S203" s="251" t="s">
        <v>28</v>
      </c>
      <c r="T203" s="1005"/>
      <c r="U203" s="1006"/>
      <c r="V203" s="1007"/>
      <c r="W203" s="181" t="s">
        <v>28</v>
      </c>
      <c r="X203" s="434" t="s">
        <v>28</v>
      </c>
      <c r="Y203" s="434" t="s">
        <v>28</v>
      </c>
      <c r="Z203" s="251" t="s">
        <v>28</v>
      </c>
      <c r="AA203" s="1005"/>
      <c r="AB203" s="1006"/>
      <c r="AC203" s="1006"/>
      <c r="AD203" s="181" t="s">
        <v>28</v>
      </c>
      <c r="AE203" s="183" t="s">
        <v>28</v>
      </c>
      <c r="AF203" s="183" t="s">
        <v>28</v>
      </c>
      <c r="AG203" s="183" t="s">
        <v>28</v>
      </c>
      <c r="AH203" s="251" t="s">
        <v>28</v>
      </c>
      <c r="AI203" s="484"/>
      <c r="AJ203" s="251" t="s">
        <v>28</v>
      </c>
      <c r="AK203" s="486"/>
      <c r="AL203" s="181" t="s">
        <v>28</v>
      </c>
      <c r="AM203" s="251" t="s">
        <v>28</v>
      </c>
      <c r="AN203" s="181" t="s">
        <v>28</v>
      </c>
      <c r="AO203" s="183" t="s">
        <v>28</v>
      </c>
      <c r="AP203" s="183" t="s">
        <v>28</v>
      </c>
      <c r="AQ203" s="183" t="s">
        <v>28</v>
      </c>
      <c r="AR203" s="535" t="str">
        <f t="shared" si="59"/>
        <v>□</v>
      </c>
      <c r="AS203" s="181" t="s">
        <v>28</v>
      </c>
      <c r="AT203" s="183" t="s">
        <v>28</v>
      </c>
      <c r="AU203" s="446" t="s">
        <v>28</v>
      </c>
      <c r="AV203" s="452" t="s">
        <v>28</v>
      </c>
      <c r="AW203" s="251" t="s">
        <v>28</v>
      </c>
      <c r="AX203" s="251" t="s">
        <v>28</v>
      </c>
      <c r="AY203" s="446" t="s">
        <v>28</v>
      </c>
      <c r="AZ203" s="437"/>
      <c r="BA203" s="976" t="str">
        <f>IF($F$11="","",IF($AZ203="","",HLOOKUP($F$11,別紙mast!$D$4:$K$7,3,FALSE)))</f>
        <v/>
      </c>
      <c r="BB203" s="977"/>
      <c r="BC203" s="537" t="str">
        <f t="shared" si="55"/>
        <v/>
      </c>
      <c r="BD203" s="538" t="str">
        <f>IF($F$11="","",IF($AZ203="","",HLOOKUP($F$11,別紙mast!$D$9:$K$11,3,FALSE)))</f>
        <v/>
      </c>
      <c r="BE203" s="537" t="str">
        <f t="shared" si="56"/>
        <v/>
      </c>
      <c r="BF203" s="413"/>
      <c r="BG203" s="978" t="str">
        <f>IF($F$11="","",IF($BF203="","",HLOOKUP($F$11,別紙mast!$D$4:$K$7,4,FALSE)))</f>
        <v/>
      </c>
      <c r="BH203" s="979"/>
      <c r="BI203" s="454" t="str">
        <f t="shared" si="40"/>
        <v/>
      </c>
      <c r="BJ203" s="621"/>
      <c r="BK203" s="463"/>
      <c r="BL203" s="463"/>
      <c r="BM203" s="601"/>
      <c r="BN203" s="462"/>
      <c r="BO203" s="463"/>
      <c r="BP203" s="463"/>
      <c r="BQ203" s="611"/>
      <c r="BR203" s="606"/>
      <c r="BS203" s="464"/>
      <c r="BT203" s="614"/>
      <c r="BU203" s="461"/>
      <c r="BV203" s="568"/>
      <c r="BW203" s="404"/>
      <c r="BX203" s="402"/>
      <c r="BY203" s="570" t="str">
        <f t="shared" si="41"/>
        <v/>
      </c>
      <c r="BZ203" s="565" t="str">
        <f t="shared" si="42"/>
        <v/>
      </c>
      <c r="CA203" s="565" t="str">
        <f t="shared" si="43"/>
        <v/>
      </c>
      <c r="CB203" s="565" t="str">
        <f t="shared" si="44"/>
        <v/>
      </c>
      <c r="CC203" s="577" t="str">
        <f t="shared" si="45"/>
        <v/>
      </c>
      <c r="CD203" s="577" t="str">
        <f t="shared" si="46"/>
        <v/>
      </c>
      <c r="CE203" s="577" t="str">
        <f t="shared" si="47"/>
        <v/>
      </c>
      <c r="CF203" s="577" t="str">
        <f t="shared" si="48"/>
        <v/>
      </c>
      <c r="CG203" s="591" t="str">
        <f t="shared" si="49"/>
        <v/>
      </c>
      <c r="CH203" s="591" t="str">
        <f t="shared" si="50"/>
        <v/>
      </c>
      <c r="CI203" s="591" t="str">
        <f t="shared" si="51"/>
        <v/>
      </c>
      <c r="CJ203" s="565" t="str">
        <f t="shared" si="52"/>
        <v/>
      </c>
      <c r="CK203" s="565" t="str">
        <f t="shared" si="53"/>
        <v/>
      </c>
      <c r="CL203" s="577" t="str">
        <f t="shared" si="57"/>
        <v/>
      </c>
      <c r="CM203" s="577" t="str">
        <f t="shared" si="54"/>
        <v/>
      </c>
      <c r="CN203" s="592" t="str">
        <f t="shared" si="58"/>
        <v/>
      </c>
      <c r="CO203" s="402"/>
      <c r="CP203" s="402"/>
      <c r="CQ203" s="402"/>
      <c r="CR203" s="402"/>
      <c r="CS203" s="402"/>
      <c r="CT203" s="402"/>
      <c r="CU203" s="412"/>
      <c r="CV203" s="402"/>
      <c r="CW203" s="402"/>
      <c r="CX203" s="402"/>
      <c r="CY203" s="402"/>
      <c r="CZ203" s="402"/>
      <c r="DA203" s="402"/>
      <c r="DB203" s="412"/>
    </row>
    <row r="204" spans="2:106" ht="15.95" customHeight="1" x14ac:dyDescent="0.15">
      <c r="B204" s="468">
        <v>174</v>
      </c>
      <c r="C204" s="994"/>
      <c r="D204" s="995"/>
      <c r="E204" s="995"/>
      <c r="F204" s="996"/>
      <c r="G204" s="997"/>
      <c r="H204" s="997"/>
      <c r="I204" s="998"/>
      <c r="J204" s="999"/>
      <c r="K204" s="1004"/>
      <c r="L204" s="1004"/>
      <c r="M204" s="1004"/>
      <c r="N204" s="1004"/>
      <c r="O204" s="1004"/>
      <c r="P204" s="181" t="s">
        <v>28</v>
      </c>
      <c r="Q204" s="434" t="s">
        <v>28</v>
      </c>
      <c r="R204" s="434" t="s">
        <v>28</v>
      </c>
      <c r="S204" s="251" t="s">
        <v>28</v>
      </c>
      <c r="T204" s="1005"/>
      <c r="U204" s="1006"/>
      <c r="V204" s="1007"/>
      <c r="W204" s="181" t="s">
        <v>28</v>
      </c>
      <c r="X204" s="434" t="s">
        <v>28</v>
      </c>
      <c r="Y204" s="434" t="s">
        <v>28</v>
      </c>
      <c r="Z204" s="251" t="s">
        <v>28</v>
      </c>
      <c r="AA204" s="1005"/>
      <c r="AB204" s="1006"/>
      <c r="AC204" s="1006"/>
      <c r="AD204" s="181" t="s">
        <v>28</v>
      </c>
      <c r="AE204" s="183" t="s">
        <v>28</v>
      </c>
      <c r="AF204" s="183" t="s">
        <v>28</v>
      </c>
      <c r="AG204" s="183" t="s">
        <v>28</v>
      </c>
      <c r="AH204" s="251" t="s">
        <v>28</v>
      </c>
      <c r="AI204" s="484"/>
      <c r="AJ204" s="251" t="s">
        <v>28</v>
      </c>
      <c r="AK204" s="486"/>
      <c r="AL204" s="181" t="s">
        <v>28</v>
      </c>
      <c r="AM204" s="251" t="s">
        <v>28</v>
      </c>
      <c r="AN204" s="181" t="s">
        <v>28</v>
      </c>
      <c r="AO204" s="183" t="s">
        <v>28</v>
      </c>
      <c r="AP204" s="183" t="s">
        <v>28</v>
      </c>
      <c r="AQ204" s="183" t="s">
        <v>28</v>
      </c>
      <c r="AR204" s="535" t="str">
        <f t="shared" si="59"/>
        <v>□</v>
      </c>
      <c r="AS204" s="181" t="s">
        <v>28</v>
      </c>
      <c r="AT204" s="183" t="s">
        <v>28</v>
      </c>
      <c r="AU204" s="446" t="s">
        <v>28</v>
      </c>
      <c r="AV204" s="452" t="s">
        <v>28</v>
      </c>
      <c r="AW204" s="251" t="s">
        <v>28</v>
      </c>
      <c r="AX204" s="251" t="s">
        <v>28</v>
      </c>
      <c r="AY204" s="446" t="s">
        <v>28</v>
      </c>
      <c r="AZ204" s="437"/>
      <c r="BA204" s="976" t="str">
        <f>IF($F$11="","",IF($AZ204="","",HLOOKUP($F$11,別紙mast!$D$4:$K$7,3,FALSE)))</f>
        <v/>
      </c>
      <c r="BB204" s="977"/>
      <c r="BC204" s="537" t="str">
        <f t="shared" si="55"/>
        <v/>
      </c>
      <c r="BD204" s="538" t="str">
        <f>IF($F$11="","",IF($AZ204="","",HLOOKUP($F$11,別紙mast!$D$9:$K$11,3,FALSE)))</f>
        <v/>
      </c>
      <c r="BE204" s="537" t="str">
        <f t="shared" si="56"/>
        <v/>
      </c>
      <c r="BF204" s="413"/>
      <c r="BG204" s="978" t="str">
        <f>IF($F$11="","",IF($BF204="","",HLOOKUP($F$11,別紙mast!$D$4:$K$7,4,FALSE)))</f>
        <v/>
      </c>
      <c r="BH204" s="979"/>
      <c r="BI204" s="454" t="str">
        <f t="shared" si="40"/>
        <v/>
      </c>
      <c r="BJ204" s="621"/>
      <c r="BK204" s="463"/>
      <c r="BL204" s="463"/>
      <c r="BM204" s="601"/>
      <c r="BN204" s="462"/>
      <c r="BO204" s="463"/>
      <c r="BP204" s="463"/>
      <c r="BQ204" s="611"/>
      <c r="BR204" s="606"/>
      <c r="BS204" s="464"/>
      <c r="BT204" s="614"/>
      <c r="BU204" s="461"/>
      <c r="BV204" s="568"/>
      <c r="BW204" s="404"/>
      <c r="BX204" s="402"/>
      <c r="BY204" s="570" t="str">
        <f t="shared" si="41"/>
        <v/>
      </c>
      <c r="BZ204" s="565" t="str">
        <f t="shared" si="42"/>
        <v/>
      </c>
      <c r="CA204" s="565" t="str">
        <f t="shared" si="43"/>
        <v/>
      </c>
      <c r="CB204" s="565" t="str">
        <f t="shared" si="44"/>
        <v/>
      </c>
      <c r="CC204" s="577" t="str">
        <f t="shared" si="45"/>
        <v/>
      </c>
      <c r="CD204" s="577" t="str">
        <f t="shared" si="46"/>
        <v/>
      </c>
      <c r="CE204" s="577" t="str">
        <f t="shared" si="47"/>
        <v/>
      </c>
      <c r="CF204" s="577" t="str">
        <f t="shared" si="48"/>
        <v/>
      </c>
      <c r="CG204" s="591" t="str">
        <f t="shared" si="49"/>
        <v/>
      </c>
      <c r="CH204" s="591" t="str">
        <f t="shared" si="50"/>
        <v/>
      </c>
      <c r="CI204" s="591" t="str">
        <f t="shared" si="51"/>
        <v/>
      </c>
      <c r="CJ204" s="565" t="str">
        <f t="shared" si="52"/>
        <v/>
      </c>
      <c r="CK204" s="565" t="str">
        <f t="shared" si="53"/>
        <v/>
      </c>
      <c r="CL204" s="577" t="str">
        <f t="shared" si="57"/>
        <v/>
      </c>
      <c r="CM204" s="577" t="str">
        <f t="shared" si="54"/>
        <v/>
      </c>
      <c r="CN204" s="592" t="str">
        <f t="shared" si="58"/>
        <v/>
      </c>
      <c r="CO204" s="402"/>
      <c r="CP204" s="402"/>
      <c r="CQ204" s="402"/>
      <c r="CR204" s="402"/>
      <c r="CS204" s="402"/>
      <c r="CT204" s="402"/>
      <c r="CU204" s="412"/>
      <c r="CV204" s="402"/>
      <c r="CW204" s="402"/>
      <c r="CX204" s="402"/>
      <c r="CY204" s="402"/>
      <c r="CZ204" s="402"/>
      <c r="DA204" s="402"/>
      <c r="DB204" s="412"/>
    </row>
    <row r="205" spans="2:106" ht="15.95" customHeight="1" x14ac:dyDescent="0.15">
      <c r="B205" s="468">
        <v>175</v>
      </c>
      <c r="C205" s="994"/>
      <c r="D205" s="995"/>
      <c r="E205" s="995"/>
      <c r="F205" s="996"/>
      <c r="G205" s="997"/>
      <c r="H205" s="997"/>
      <c r="I205" s="998"/>
      <c r="J205" s="999"/>
      <c r="K205" s="1004"/>
      <c r="L205" s="1004"/>
      <c r="M205" s="1004"/>
      <c r="N205" s="1004"/>
      <c r="O205" s="1004"/>
      <c r="P205" s="181" t="s">
        <v>28</v>
      </c>
      <c r="Q205" s="434" t="s">
        <v>28</v>
      </c>
      <c r="R205" s="434" t="s">
        <v>28</v>
      </c>
      <c r="S205" s="251" t="s">
        <v>28</v>
      </c>
      <c r="T205" s="1005"/>
      <c r="U205" s="1006"/>
      <c r="V205" s="1007"/>
      <c r="W205" s="181" t="s">
        <v>28</v>
      </c>
      <c r="X205" s="434" t="s">
        <v>28</v>
      </c>
      <c r="Y205" s="434" t="s">
        <v>28</v>
      </c>
      <c r="Z205" s="251" t="s">
        <v>28</v>
      </c>
      <c r="AA205" s="1005"/>
      <c r="AB205" s="1006"/>
      <c r="AC205" s="1006"/>
      <c r="AD205" s="181" t="s">
        <v>28</v>
      </c>
      <c r="AE205" s="183" t="s">
        <v>28</v>
      </c>
      <c r="AF205" s="183" t="s">
        <v>28</v>
      </c>
      <c r="AG205" s="183" t="s">
        <v>28</v>
      </c>
      <c r="AH205" s="251" t="s">
        <v>28</v>
      </c>
      <c r="AI205" s="484"/>
      <c r="AJ205" s="251" t="s">
        <v>28</v>
      </c>
      <c r="AK205" s="486"/>
      <c r="AL205" s="181" t="s">
        <v>28</v>
      </c>
      <c r="AM205" s="251" t="s">
        <v>28</v>
      </c>
      <c r="AN205" s="181" t="s">
        <v>28</v>
      </c>
      <c r="AO205" s="183" t="s">
        <v>28</v>
      </c>
      <c r="AP205" s="183" t="s">
        <v>28</v>
      </c>
      <c r="AQ205" s="183" t="s">
        <v>28</v>
      </c>
      <c r="AR205" s="535" t="str">
        <f t="shared" si="59"/>
        <v>□</v>
      </c>
      <c r="AS205" s="181" t="s">
        <v>28</v>
      </c>
      <c r="AT205" s="183" t="s">
        <v>28</v>
      </c>
      <c r="AU205" s="446" t="s">
        <v>28</v>
      </c>
      <c r="AV205" s="452" t="s">
        <v>28</v>
      </c>
      <c r="AW205" s="251" t="s">
        <v>28</v>
      </c>
      <c r="AX205" s="251" t="s">
        <v>28</v>
      </c>
      <c r="AY205" s="446" t="s">
        <v>28</v>
      </c>
      <c r="AZ205" s="437"/>
      <c r="BA205" s="976" t="str">
        <f>IF($F$11="","",IF($AZ205="","",HLOOKUP($F$11,別紙mast!$D$4:$K$7,3,FALSE)))</f>
        <v/>
      </c>
      <c r="BB205" s="977"/>
      <c r="BC205" s="537" t="str">
        <f t="shared" si="55"/>
        <v/>
      </c>
      <c r="BD205" s="538" t="str">
        <f>IF($F$11="","",IF($AZ205="","",HLOOKUP($F$11,別紙mast!$D$9:$K$11,3,FALSE)))</f>
        <v/>
      </c>
      <c r="BE205" s="537" t="str">
        <f t="shared" si="56"/>
        <v/>
      </c>
      <c r="BF205" s="413"/>
      <c r="BG205" s="978" t="str">
        <f>IF($F$11="","",IF($BF205="","",HLOOKUP($F$11,別紙mast!$D$4:$K$7,4,FALSE)))</f>
        <v/>
      </c>
      <c r="BH205" s="979"/>
      <c r="BI205" s="454" t="str">
        <f t="shared" si="40"/>
        <v/>
      </c>
      <c r="BJ205" s="621"/>
      <c r="BK205" s="463"/>
      <c r="BL205" s="463"/>
      <c r="BM205" s="601"/>
      <c r="BN205" s="462"/>
      <c r="BO205" s="463"/>
      <c r="BP205" s="463"/>
      <c r="BQ205" s="611"/>
      <c r="BR205" s="606"/>
      <c r="BS205" s="464"/>
      <c r="BT205" s="614"/>
      <c r="BU205" s="461"/>
      <c r="BV205" s="568"/>
      <c r="BW205" s="404"/>
      <c r="BX205" s="402"/>
      <c r="BY205" s="570" t="str">
        <f t="shared" si="41"/>
        <v/>
      </c>
      <c r="BZ205" s="565" t="str">
        <f t="shared" si="42"/>
        <v/>
      </c>
      <c r="CA205" s="565" t="str">
        <f t="shared" si="43"/>
        <v/>
      </c>
      <c r="CB205" s="565" t="str">
        <f t="shared" si="44"/>
        <v/>
      </c>
      <c r="CC205" s="577" t="str">
        <f t="shared" si="45"/>
        <v/>
      </c>
      <c r="CD205" s="577" t="str">
        <f t="shared" si="46"/>
        <v/>
      </c>
      <c r="CE205" s="577" t="str">
        <f t="shared" si="47"/>
        <v/>
      </c>
      <c r="CF205" s="577" t="str">
        <f t="shared" si="48"/>
        <v/>
      </c>
      <c r="CG205" s="591" t="str">
        <f t="shared" si="49"/>
        <v/>
      </c>
      <c r="CH205" s="591" t="str">
        <f t="shared" si="50"/>
        <v/>
      </c>
      <c r="CI205" s="591" t="str">
        <f t="shared" si="51"/>
        <v/>
      </c>
      <c r="CJ205" s="565" t="str">
        <f t="shared" si="52"/>
        <v/>
      </c>
      <c r="CK205" s="565" t="str">
        <f t="shared" si="53"/>
        <v/>
      </c>
      <c r="CL205" s="577" t="str">
        <f t="shared" si="57"/>
        <v/>
      </c>
      <c r="CM205" s="577" t="str">
        <f t="shared" si="54"/>
        <v/>
      </c>
      <c r="CN205" s="592" t="str">
        <f t="shared" si="58"/>
        <v/>
      </c>
      <c r="CO205" s="402"/>
      <c r="CP205" s="402"/>
      <c r="CQ205" s="402"/>
      <c r="CR205" s="402"/>
      <c r="CS205" s="402"/>
      <c r="CT205" s="402"/>
      <c r="CU205" s="412"/>
      <c r="CV205" s="402"/>
      <c r="CW205" s="402"/>
      <c r="CX205" s="402"/>
      <c r="CY205" s="402"/>
      <c r="CZ205" s="402"/>
      <c r="DA205" s="402"/>
      <c r="DB205" s="412"/>
    </row>
    <row r="206" spans="2:106" ht="15.95" customHeight="1" x14ac:dyDescent="0.15">
      <c r="B206" s="468">
        <v>176</v>
      </c>
      <c r="C206" s="994"/>
      <c r="D206" s="995"/>
      <c r="E206" s="995"/>
      <c r="F206" s="996"/>
      <c r="G206" s="997"/>
      <c r="H206" s="997"/>
      <c r="I206" s="998"/>
      <c r="J206" s="999"/>
      <c r="K206" s="1004"/>
      <c r="L206" s="1004"/>
      <c r="M206" s="1004"/>
      <c r="N206" s="1004"/>
      <c r="O206" s="1004"/>
      <c r="P206" s="181" t="s">
        <v>28</v>
      </c>
      <c r="Q206" s="434" t="s">
        <v>28</v>
      </c>
      <c r="R206" s="434" t="s">
        <v>28</v>
      </c>
      <c r="S206" s="251" t="s">
        <v>28</v>
      </c>
      <c r="T206" s="1005"/>
      <c r="U206" s="1006"/>
      <c r="V206" s="1007"/>
      <c r="W206" s="181" t="s">
        <v>28</v>
      </c>
      <c r="X206" s="434" t="s">
        <v>28</v>
      </c>
      <c r="Y206" s="434" t="s">
        <v>28</v>
      </c>
      <c r="Z206" s="251" t="s">
        <v>28</v>
      </c>
      <c r="AA206" s="1005"/>
      <c r="AB206" s="1006"/>
      <c r="AC206" s="1006"/>
      <c r="AD206" s="181" t="s">
        <v>28</v>
      </c>
      <c r="AE206" s="183" t="s">
        <v>28</v>
      </c>
      <c r="AF206" s="183" t="s">
        <v>28</v>
      </c>
      <c r="AG206" s="183" t="s">
        <v>28</v>
      </c>
      <c r="AH206" s="251" t="s">
        <v>28</v>
      </c>
      <c r="AI206" s="484"/>
      <c r="AJ206" s="251" t="s">
        <v>28</v>
      </c>
      <c r="AK206" s="486"/>
      <c r="AL206" s="181" t="s">
        <v>28</v>
      </c>
      <c r="AM206" s="251" t="s">
        <v>28</v>
      </c>
      <c r="AN206" s="181" t="s">
        <v>28</v>
      </c>
      <c r="AO206" s="183" t="s">
        <v>28</v>
      </c>
      <c r="AP206" s="183" t="s">
        <v>28</v>
      </c>
      <c r="AQ206" s="183" t="s">
        <v>28</v>
      </c>
      <c r="AR206" s="535" t="str">
        <f t="shared" si="59"/>
        <v>□</v>
      </c>
      <c r="AS206" s="181" t="s">
        <v>28</v>
      </c>
      <c r="AT206" s="183" t="s">
        <v>28</v>
      </c>
      <c r="AU206" s="446" t="s">
        <v>28</v>
      </c>
      <c r="AV206" s="452" t="s">
        <v>28</v>
      </c>
      <c r="AW206" s="251" t="s">
        <v>28</v>
      </c>
      <c r="AX206" s="251" t="s">
        <v>28</v>
      </c>
      <c r="AY206" s="446" t="s">
        <v>28</v>
      </c>
      <c r="AZ206" s="437"/>
      <c r="BA206" s="976" t="str">
        <f>IF($F$11="","",IF($AZ206="","",HLOOKUP($F$11,別紙mast!$D$4:$K$7,3,FALSE)))</f>
        <v/>
      </c>
      <c r="BB206" s="977"/>
      <c r="BC206" s="537" t="str">
        <f t="shared" si="55"/>
        <v/>
      </c>
      <c r="BD206" s="538" t="str">
        <f>IF($F$11="","",IF($AZ206="","",HLOOKUP($F$11,別紙mast!$D$9:$K$11,3,FALSE)))</f>
        <v/>
      </c>
      <c r="BE206" s="537" t="str">
        <f t="shared" si="56"/>
        <v/>
      </c>
      <c r="BF206" s="413"/>
      <c r="BG206" s="978" t="str">
        <f>IF($F$11="","",IF($BF206="","",HLOOKUP($F$11,別紙mast!$D$4:$K$7,4,FALSE)))</f>
        <v/>
      </c>
      <c r="BH206" s="979"/>
      <c r="BI206" s="454" t="str">
        <f t="shared" si="40"/>
        <v/>
      </c>
      <c r="BJ206" s="621"/>
      <c r="BK206" s="463"/>
      <c r="BL206" s="463"/>
      <c r="BM206" s="601"/>
      <c r="BN206" s="462"/>
      <c r="BO206" s="463"/>
      <c r="BP206" s="463"/>
      <c r="BQ206" s="611"/>
      <c r="BR206" s="606"/>
      <c r="BS206" s="464"/>
      <c r="BT206" s="614"/>
      <c r="BU206" s="461"/>
      <c r="BV206" s="568"/>
      <c r="BW206" s="404"/>
      <c r="BX206" s="402"/>
      <c r="BY206" s="570" t="str">
        <f t="shared" si="41"/>
        <v/>
      </c>
      <c r="BZ206" s="565" t="str">
        <f t="shared" si="42"/>
        <v/>
      </c>
      <c r="CA206" s="565" t="str">
        <f t="shared" si="43"/>
        <v/>
      </c>
      <c r="CB206" s="565" t="str">
        <f t="shared" si="44"/>
        <v/>
      </c>
      <c r="CC206" s="577" t="str">
        <f t="shared" si="45"/>
        <v/>
      </c>
      <c r="CD206" s="577" t="str">
        <f t="shared" si="46"/>
        <v/>
      </c>
      <c r="CE206" s="577" t="str">
        <f t="shared" si="47"/>
        <v/>
      </c>
      <c r="CF206" s="577" t="str">
        <f t="shared" si="48"/>
        <v/>
      </c>
      <c r="CG206" s="591" t="str">
        <f t="shared" si="49"/>
        <v/>
      </c>
      <c r="CH206" s="591" t="str">
        <f t="shared" si="50"/>
        <v/>
      </c>
      <c r="CI206" s="591" t="str">
        <f t="shared" si="51"/>
        <v/>
      </c>
      <c r="CJ206" s="565" t="str">
        <f t="shared" si="52"/>
        <v/>
      </c>
      <c r="CK206" s="565" t="str">
        <f t="shared" si="53"/>
        <v/>
      </c>
      <c r="CL206" s="577" t="str">
        <f t="shared" si="57"/>
        <v/>
      </c>
      <c r="CM206" s="577" t="str">
        <f t="shared" si="54"/>
        <v/>
      </c>
      <c r="CN206" s="592" t="str">
        <f t="shared" si="58"/>
        <v/>
      </c>
      <c r="CO206" s="402"/>
      <c r="CP206" s="402"/>
      <c r="CQ206" s="402"/>
      <c r="CR206" s="402"/>
      <c r="CS206" s="402"/>
      <c r="CT206" s="402"/>
      <c r="CU206" s="412"/>
      <c r="CV206" s="402"/>
      <c r="CW206" s="402"/>
      <c r="CX206" s="402"/>
      <c r="CY206" s="402"/>
      <c r="CZ206" s="402"/>
      <c r="DA206" s="402"/>
      <c r="DB206" s="412"/>
    </row>
    <row r="207" spans="2:106" ht="15.95" customHeight="1" x14ac:dyDescent="0.15">
      <c r="B207" s="468">
        <v>177</v>
      </c>
      <c r="C207" s="994"/>
      <c r="D207" s="995"/>
      <c r="E207" s="995"/>
      <c r="F207" s="996"/>
      <c r="G207" s="997"/>
      <c r="H207" s="997"/>
      <c r="I207" s="998"/>
      <c r="J207" s="999"/>
      <c r="K207" s="1004"/>
      <c r="L207" s="1004"/>
      <c r="M207" s="1004"/>
      <c r="N207" s="1004"/>
      <c r="O207" s="1004"/>
      <c r="P207" s="181" t="s">
        <v>28</v>
      </c>
      <c r="Q207" s="434" t="s">
        <v>28</v>
      </c>
      <c r="R207" s="434" t="s">
        <v>28</v>
      </c>
      <c r="S207" s="251" t="s">
        <v>28</v>
      </c>
      <c r="T207" s="1005"/>
      <c r="U207" s="1006"/>
      <c r="V207" s="1007"/>
      <c r="W207" s="181" t="s">
        <v>28</v>
      </c>
      <c r="X207" s="434" t="s">
        <v>28</v>
      </c>
      <c r="Y207" s="434" t="s">
        <v>28</v>
      </c>
      <c r="Z207" s="251" t="s">
        <v>28</v>
      </c>
      <c r="AA207" s="1005"/>
      <c r="AB207" s="1006"/>
      <c r="AC207" s="1006"/>
      <c r="AD207" s="181" t="s">
        <v>28</v>
      </c>
      <c r="AE207" s="183" t="s">
        <v>28</v>
      </c>
      <c r="AF207" s="183" t="s">
        <v>28</v>
      </c>
      <c r="AG207" s="183" t="s">
        <v>28</v>
      </c>
      <c r="AH207" s="251" t="s">
        <v>28</v>
      </c>
      <c r="AI207" s="484"/>
      <c r="AJ207" s="251" t="s">
        <v>28</v>
      </c>
      <c r="AK207" s="486"/>
      <c r="AL207" s="181" t="s">
        <v>28</v>
      </c>
      <c r="AM207" s="251" t="s">
        <v>28</v>
      </c>
      <c r="AN207" s="181" t="s">
        <v>28</v>
      </c>
      <c r="AO207" s="183" t="s">
        <v>28</v>
      </c>
      <c r="AP207" s="183" t="s">
        <v>28</v>
      </c>
      <c r="AQ207" s="183" t="s">
        <v>28</v>
      </c>
      <c r="AR207" s="535" t="str">
        <f t="shared" si="59"/>
        <v>□</v>
      </c>
      <c r="AS207" s="181" t="s">
        <v>28</v>
      </c>
      <c r="AT207" s="183" t="s">
        <v>28</v>
      </c>
      <c r="AU207" s="446" t="s">
        <v>28</v>
      </c>
      <c r="AV207" s="452" t="s">
        <v>28</v>
      </c>
      <c r="AW207" s="251" t="s">
        <v>28</v>
      </c>
      <c r="AX207" s="251" t="s">
        <v>28</v>
      </c>
      <c r="AY207" s="446" t="s">
        <v>28</v>
      </c>
      <c r="AZ207" s="437"/>
      <c r="BA207" s="976" t="str">
        <f>IF($F$11="","",IF($AZ207="","",HLOOKUP($F$11,別紙mast!$D$4:$K$7,3,FALSE)))</f>
        <v/>
      </c>
      <c r="BB207" s="977"/>
      <c r="BC207" s="537" t="str">
        <f t="shared" si="55"/>
        <v/>
      </c>
      <c r="BD207" s="538" t="str">
        <f>IF($F$11="","",IF($AZ207="","",HLOOKUP($F$11,別紙mast!$D$9:$K$11,3,FALSE)))</f>
        <v/>
      </c>
      <c r="BE207" s="537" t="str">
        <f t="shared" si="56"/>
        <v/>
      </c>
      <c r="BF207" s="413"/>
      <c r="BG207" s="978" t="str">
        <f>IF($F$11="","",IF($BF207="","",HLOOKUP($F$11,別紙mast!$D$4:$K$7,4,FALSE)))</f>
        <v/>
      </c>
      <c r="BH207" s="979"/>
      <c r="BI207" s="454" t="str">
        <f t="shared" si="40"/>
        <v/>
      </c>
      <c r="BJ207" s="621"/>
      <c r="BK207" s="463"/>
      <c r="BL207" s="463"/>
      <c r="BM207" s="601"/>
      <c r="BN207" s="462"/>
      <c r="BO207" s="463"/>
      <c r="BP207" s="463"/>
      <c r="BQ207" s="611"/>
      <c r="BR207" s="606"/>
      <c r="BS207" s="464"/>
      <c r="BT207" s="614"/>
      <c r="BU207" s="461"/>
      <c r="BV207" s="568"/>
      <c r="BW207" s="404"/>
      <c r="BX207" s="402"/>
      <c r="BY207" s="570" t="str">
        <f t="shared" si="41"/>
        <v/>
      </c>
      <c r="BZ207" s="565" t="str">
        <f t="shared" si="42"/>
        <v/>
      </c>
      <c r="CA207" s="565" t="str">
        <f t="shared" si="43"/>
        <v/>
      </c>
      <c r="CB207" s="565" t="str">
        <f t="shared" si="44"/>
        <v/>
      </c>
      <c r="CC207" s="577" t="str">
        <f t="shared" si="45"/>
        <v/>
      </c>
      <c r="CD207" s="577" t="str">
        <f t="shared" si="46"/>
        <v/>
      </c>
      <c r="CE207" s="577" t="str">
        <f t="shared" si="47"/>
        <v/>
      </c>
      <c r="CF207" s="577" t="str">
        <f t="shared" si="48"/>
        <v/>
      </c>
      <c r="CG207" s="591" t="str">
        <f t="shared" si="49"/>
        <v/>
      </c>
      <c r="CH207" s="591" t="str">
        <f t="shared" si="50"/>
        <v/>
      </c>
      <c r="CI207" s="591" t="str">
        <f t="shared" si="51"/>
        <v/>
      </c>
      <c r="CJ207" s="565" t="str">
        <f t="shared" si="52"/>
        <v/>
      </c>
      <c r="CK207" s="565" t="str">
        <f t="shared" si="53"/>
        <v/>
      </c>
      <c r="CL207" s="577" t="str">
        <f t="shared" si="57"/>
        <v/>
      </c>
      <c r="CM207" s="577" t="str">
        <f t="shared" si="54"/>
        <v/>
      </c>
      <c r="CN207" s="592" t="str">
        <f t="shared" si="58"/>
        <v/>
      </c>
      <c r="CO207" s="402"/>
      <c r="CP207" s="402"/>
      <c r="CQ207" s="402"/>
      <c r="CR207" s="402"/>
      <c r="CS207" s="402"/>
      <c r="CT207" s="402"/>
      <c r="CU207" s="412"/>
      <c r="CV207" s="402"/>
      <c r="CW207" s="402"/>
      <c r="CX207" s="402"/>
      <c r="CY207" s="402"/>
      <c r="CZ207" s="402"/>
      <c r="DA207" s="402"/>
      <c r="DB207" s="412"/>
    </row>
    <row r="208" spans="2:106" ht="15.95" customHeight="1" x14ac:dyDescent="0.15">
      <c r="B208" s="468">
        <v>178</v>
      </c>
      <c r="C208" s="994"/>
      <c r="D208" s="995"/>
      <c r="E208" s="995"/>
      <c r="F208" s="996"/>
      <c r="G208" s="997"/>
      <c r="H208" s="997"/>
      <c r="I208" s="998"/>
      <c r="J208" s="999"/>
      <c r="K208" s="1004"/>
      <c r="L208" s="1004"/>
      <c r="M208" s="1004"/>
      <c r="N208" s="1004"/>
      <c r="O208" s="1004"/>
      <c r="P208" s="181" t="s">
        <v>28</v>
      </c>
      <c r="Q208" s="434" t="s">
        <v>28</v>
      </c>
      <c r="R208" s="434" t="s">
        <v>28</v>
      </c>
      <c r="S208" s="251" t="s">
        <v>28</v>
      </c>
      <c r="T208" s="1005"/>
      <c r="U208" s="1006"/>
      <c r="V208" s="1007"/>
      <c r="W208" s="181" t="s">
        <v>28</v>
      </c>
      <c r="X208" s="434" t="s">
        <v>28</v>
      </c>
      <c r="Y208" s="434" t="s">
        <v>28</v>
      </c>
      <c r="Z208" s="251" t="s">
        <v>28</v>
      </c>
      <c r="AA208" s="1005"/>
      <c r="AB208" s="1006"/>
      <c r="AC208" s="1006"/>
      <c r="AD208" s="181" t="s">
        <v>28</v>
      </c>
      <c r="AE208" s="183" t="s">
        <v>28</v>
      </c>
      <c r="AF208" s="183" t="s">
        <v>28</v>
      </c>
      <c r="AG208" s="183" t="s">
        <v>28</v>
      </c>
      <c r="AH208" s="251" t="s">
        <v>28</v>
      </c>
      <c r="AI208" s="484"/>
      <c r="AJ208" s="251" t="s">
        <v>28</v>
      </c>
      <c r="AK208" s="486"/>
      <c r="AL208" s="181" t="s">
        <v>28</v>
      </c>
      <c r="AM208" s="251" t="s">
        <v>28</v>
      </c>
      <c r="AN208" s="181" t="s">
        <v>28</v>
      </c>
      <c r="AO208" s="183" t="s">
        <v>28</v>
      </c>
      <c r="AP208" s="183" t="s">
        <v>28</v>
      </c>
      <c r="AQ208" s="183" t="s">
        <v>28</v>
      </c>
      <c r="AR208" s="535" t="str">
        <f t="shared" si="59"/>
        <v>□</v>
      </c>
      <c r="AS208" s="181" t="s">
        <v>28</v>
      </c>
      <c r="AT208" s="183" t="s">
        <v>28</v>
      </c>
      <c r="AU208" s="446" t="s">
        <v>28</v>
      </c>
      <c r="AV208" s="452" t="s">
        <v>28</v>
      </c>
      <c r="AW208" s="251" t="s">
        <v>28</v>
      </c>
      <c r="AX208" s="251" t="s">
        <v>28</v>
      </c>
      <c r="AY208" s="446" t="s">
        <v>28</v>
      </c>
      <c r="AZ208" s="437"/>
      <c r="BA208" s="976" t="str">
        <f>IF($F$11="","",IF($AZ208="","",HLOOKUP($F$11,別紙mast!$D$4:$K$7,3,FALSE)))</f>
        <v/>
      </c>
      <c r="BB208" s="977"/>
      <c r="BC208" s="537" t="str">
        <f t="shared" si="55"/>
        <v/>
      </c>
      <c r="BD208" s="538" t="str">
        <f>IF($F$11="","",IF($AZ208="","",HLOOKUP($F$11,別紙mast!$D$9:$K$11,3,FALSE)))</f>
        <v/>
      </c>
      <c r="BE208" s="537" t="str">
        <f t="shared" si="56"/>
        <v/>
      </c>
      <c r="BF208" s="413"/>
      <c r="BG208" s="978" t="str">
        <f>IF($F$11="","",IF($BF208="","",HLOOKUP($F$11,別紙mast!$D$4:$K$7,4,FALSE)))</f>
        <v/>
      </c>
      <c r="BH208" s="979"/>
      <c r="BI208" s="454" t="str">
        <f t="shared" si="40"/>
        <v/>
      </c>
      <c r="BJ208" s="621"/>
      <c r="BK208" s="463"/>
      <c r="BL208" s="463"/>
      <c r="BM208" s="601"/>
      <c r="BN208" s="462"/>
      <c r="BO208" s="463"/>
      <c r="BP208" s="463"/>
      <c r="BQ208" s="611"/>
      <c r="BR208" s="606"/>
      <c r="BS208" s="464"/>
      <c r="BT208" s="614"/>
      <c r="BU208" s="461"/>
      <c r="BV208" s="568"/>
      <c r="BW208" s="404"/>
      <c r="BX208" s="402"/>
      <c r="BY208" s="570" t="str">
        <f t="shared" si="41"/>
        <v/>
      </c>
      <c r="BZ208" s="565" t="str">
        <f t="shared" si="42"/>
        <v/>
      </c>
      <c r="CA208" s="565" t="str">
        <f t="shared" si="43"/>
        <v/>
      </c>
      <c r="CB208" s="565" t="str">
        <f t="shared" si="44"/>
        <v/>
      </c>
      <c r="CC208" s="577" t="str">
        <f t="shared" si="45"/>
        <v/>
      </c>
      <c r="CD208" s="577" t="str">
        <f t="shared" si="46"/>
        <v/>
      </c>
      <c r="CE208" s="577" t="str">
        <f t="shared" si="47"/>
        <v/>
      </c>
      <c r="CF208" s="577" t="str">
        <f t="shared" si="48"/>
        <v/>
      </c>
      <c r="CG208" s="591" t="str">
        <f t="shared" si="49"/>
        <v/>
      </c>
      <c r="CH208" s="591" t="str">
        <f t="shared" si="50"/>
        <v/>
      </c>
      <c r="CI208" s="591" t="str">
        <f t="shared" si="51"/>
        <v/>
      </c>
      <c r="CJ208" s="565" t="str">
        <f t="shared" si="52"/>
        <v/>
      </c>
      <c r="CK208" s="565" t="str">
        <f t="shared" si="53"/>
        <v/>
      </c>
      <c r="CL208" s="577" t="str">
        <f t="shared" si="57"/>
        <v/>
      </c>
      <c r="CM208" s="577" t="str">
        <f t="shared" si="54"/>
        <v/>
      </c>
      <c r="CN208" s="592" t="str">
        <f t="shared" si="58"/>
        <v/>
      </c>
      <c r="CO208" s="402"/>
      <c r="CP208" s="402"/>
      <c r="CQ208" s="402"/>
      <c r="CR208" s="402"/>
      <c r="CS208" s="402"/>
      <c r="CT208" s="402"/>
      <c r="CU208" s="412"/>
      <c r="CV208" s="402"/>
      <c r="CW208" s="402"/>
      <c r="CX208" s="402"/>
      <c r="CY208" s="402"/>
      <c r="CZ208" s="402"/>
      <c r="DA208" s="402"/>
      <c r="DB208" s="412"/>
    </row>
    <row r="209" spans="2:106" ht="15.95" customHeight="1" x14ac:dyDescent="0.15">
      <c r="B209" s="468">
        <v>179</v>
      </c>
      <c r="C209" s="994"/>
      <c r="D209" s="995"/>
      <c r="E209" s="995"/>
      <c r="F209" s="996"/>
      <c r="G209" s="997"/>
      <c r="H209" s="997"/>
      <c r="I209" s="998"/>
      <c r="J209" s="999"/>
      <c r="K209" s="1004"/>
      <c r="L209" s="1004"/>
      <c r="M209" s="1004"/>
      <c r="N209" s="1004"/>
      <c r="O209" s="1004"/>
      <c r="P209" s="181" t="s">
        <v>28</v>
      </c>
      <c r="Q209" s="434" t="s">
        <v>28</v>
      </c>
      <c r="R209" s="434" t="s">
        <v>28</v>
      </c>
      <c r="S209" s="251" t="s">
        <v>28</v>
      </c>
      <c r="T209" s="1005"/>
      <c r="U209" s="1006"/>
      <c r="V209" s="1007"/>
      <c r="W209" s="181" t="s">
        <v>28</v>
      </c>
      <c r="X209" s="434" t="s">
        <v>28</v>
      </c>
      <c r="Y209" s="434" t="s">
        <v>28</v>
      </c>
      <c r="Z209" s="251" t="s">
        <v>28</v>
      </c>
      <c r="AA209" s="1005"/>
      <c r="AB209" s="1006"/>
      <c r="AC209" s="1006"/>
      <c r="AD209" s="181" t="s">
        <v>28</v>
      </c>
      <c r="AE209" s="183" t="s">
        <v>28</v>
      </c>
      <c r="AF209" s="183" t="s">
        <v>28</v>
      </c>
      <c r="AG209" s="183" t="s">
        <v>28</v>
      </c>
      <c r="AH209" s="251" t="s">
        <v>28</v>
      </c>
      <c r="AI209" s="484"/>
      <c r="AJ209" s="251" t="s">
        <v>28</v>
      </c>
      <c r="AK209" s="486"/>
      <c r="AL209" s="181" t="s">
        <v>28</v>
      </c>
      <c r="AM209" s="251" t="s">
        <v>28</v>
      </c>
      <c r="AN209" s="181" t="s">
        <v>28</v>
      </c>
      <c r="AO209" s="183" t="s">
        <v>28</v>
      </c>
      <c r="AP209" s="183" t="s">
        <v>28</v>
      </c>
      <c r="AQ209" s="183" t="s">
        <v>28</v>
      </c>
      <c r="AR209" s="535" t="str">
        <f t="shared" si="59"/>
        <v>□</v>
      </c>
      <c r="AS209" s="181" t="s">
        <v>28</v>
      </c>
      <c r="AT209" s="183" t="s">
        <v>28</v>
      </c>
      <c r="AU209" s="446" t="s">
        <v>28</v>
      </c>
      <c r="AV209" s="452" t="s">
        <v>28</v>
      </c>
      <c r="AW209" s="251" t="s">
        <v>28</v>
      </c>
      <c r="AX209" s="251" t="s">
        <v>28</v>
      </c>
      <c r="AY209" s="446" t="s">
        <v>28</v>
      </c>
      <c r="AZ209" s="437"/>
      <c r="BA209" s="976" t="str">
        <f>IF($F$11="","",IF($AZ209="","",HLOOKUP($F$11,別紙mast!$D$4:$K$7,3,FALSE)))</f>
        <v/>
      </c>
      <c r="BB209" s="977"/>
      <c r="BC209" s="537" t="str">
        <f t="shared" si="55"/>
        <v/>
      </c>
      <c r="BD209" s="538" t="str">
        <f>IF($F$11="","",IF($AZ209="","",HLOOKUP($F$11,別紙mast!$D$9:$K$11,3,FALSE)))</f>
        <v/>
      </c>
      <c r="BE209" s="537" t="str">
        <f t="shared" si="56"/>
        <v/>
      </c>
      <c r="BF209" s="413"/>
      <c r="BG209" s="978" t="str">
        <f>IF($F$11="","",IF($BF209="","",HLOOKUP($F$11,別紙mast!$D$4:$K$7,4,FALSE)))</f>
        <v/>
      </c>
      <c r="BH209" s="979"/>
      <c r="BI209" s="454" t="str">
        <f t="shared" si="40"/>
        <v/>
      </c>
      <c r="BJ209" s="621"/>
      <c r="BK209" s="463"/>
      <c r="BL209" s="463"/>
      <c r="BM209" s="601"/>
      <c r="BN209" s="462"/>
      <c r="BO209" s="463"/>
      <c r="BP209" s="463"/>
      <c r="BQ209" s="611"/>
      <c r="BR209" s="606"/>
      <c r="BS209" s="464"/>
      <c r="BT209" s="614"/>
      <c r="BU209" s="461"/>
      <c r="BV209" s="568"/>
      <c r="BW209" s="404"/>
      <c r="BX209" s="402"/>
      <c r="BY209" s="570" t="str">
        <f t="shared" si="41"/>
        <v/>
      </c>
      <c r="BZ209" s="565" t="str">
        <f t="shared" si="42"/>
        <v/>
      </c>
      <c r="CA209" s="565" t="str">
        <f t="shared" si="43"/>
        <v/>
      </c>
      <c r="CB209" s="565" t="str">
        <f t="shared" si="44"/>
        <v/>
      </c>
      <c r="CC209" s="577" t="str">
        <f t="shared" si="45"/>
        <v/>
      </c>
      <c r="CD209" s="577" t="str">
        <f t="shared" si="46"/>
        <v/>
      </c>
      <c r="CE209" s="577" t="str">
        <f t="shared" si="47"/>
        <v/>
      </c>
      <c r="CF209" s="577" t="str">
        <f t="shared" si="48"/>
        <v/>
      </c>
      <c r="CG209" s="591" t="str">
        <f t="shared" si="49"/>
        <v/>
      </c>
      <c r="CH209" s="591" t="str">
        <f t="shared" si="50"/>
        <v/>
      </c>
      <c r="CI209" s="591" t="str">
        <f t="shared" si="51"/>
        <v/>
      </c>
      <c r="CJ209" s="565" t="str">
        <f t="shared" si="52"/>
        <v/>
      </c>
      <c r="CK209" s="565" t="str">
        <f t="shared" si="53"/>
        <v/>
      </c>
      <c r="CL209" s="577" t="str">
        <f t="shared" si="57"/>
        <v/>
      </c>
      <c r="CM209" s="577" t="str">
        <f t="shared" si="54"/>
        <v/>
      </c>
      <c r="CN209" s="592" t="str">
        <f t="shared" si="58"/>
        <v/>
      </c>
      <c r="CO209" s="402"/>
      <c r="CP209" s="402"/>
      <c r="CQ209" s="402"/>
      <c r="CR209" s="402"/>
      <c r="CS209" s="402"/>
      <c r="CT209" s="402"/>
      <c r="CU209" s="412"/>
      <c r="CV209" s="402"/>
      <c r="CW209" s="402"/>
      <c r="CX209" s="402"/>
      <c r="CY209" s="402"/>
      <c r="CZ209" s="402"/>
      <c r="DA209" s="402"/>
      <c r="DB209" s="412"/>
    </row>
    <row r="210" spans="2:106" ht="15.95" customHeight="1" x14ac:dyDescent="0.15">
      <c r="B210" s="468">
        <v>180</v>
      </c>
      <c r="C210" s="994"/>
      <c r="D210" s="995"/>
      <c r="E210" s="995"/>
      <c r="F210" s="996"/>
      <c r="G210" s="997"/>
      <c r="H210" s="997"/>
      <c r="I210" s="998"/>
      <c r="J210" s="999"/>
      <c r="K210" s="1004"/>
      <c r="L210" s="1004"/>
      <c r="M210" s="1004"/>
      <c r="N210" s="1004"/>
      <c r="O210" s="1004"/>
      <c r="P210" s="181" t="s">
        <v>28</v>
      </c>
      <c r="Q210" s="434" t="s">
        <v>28</v>
      </c>
      <c r="R210" s="434" t="s">
        <v>28</v>
      </c>
      <c r="S210" s="251" t="s">
        <v>28</v>
      </c>
      <c r="T210" s="1005"/>
      <c r="U210" s="1006"/>
      <c r="V210" s="1007"/>
      <c r="W210" s="181" t="s">
        <v>28</v>
      </c>
      <c r="X210" s="434" t="s">
        <v>28</v>
      </c>
      <c r="Y210" s="434" t="s">
        <v>28</v>
      </c>
      <c r="Z210" s="251" t="s">
        <v>28</v>
      </c>
      <c r="AA210" s="1005"/>
      <c r="AB210" s="1006"/>
      <c r="AC210" s="1006"/>
      <c r="AD210" s="181" t="s">
        <v>28</v>
      </c>
      <c r="AE210" s="183" t="s">
        <v>28</v>
      </c>
      <c r="AF210" s="183" t="s">
        <v>28</v>
      </c>
      <c r="AG210" s="183" t="s">
        <v>28</v>
      </c>
      <c r="AH210" s="251" t="s">
        <v>28</v>
      </c>
      <c r="AI210" s="484"/>
      <c r="AJ210" s="251" t="s">
        <v>28</v>
      </c>
      <c r="AK210" s="486"/>
      <c r="AL210" s="181" t="s">
        <v>28</v>
      </c>
      <c r="AM210" s="251" t="s">
        <v>28</v>
      </c>
      <c r="AN210" s="181" t="s">
        <v>28</v>
      </c>
      <c r="AO210" s="183" t="s">
        <v>28</v>
      </c>
      <c r="AP210" s="183" t="s">
        <v>28</v>
      </c>
      <c r="AQ210" s="183" t="s">
        <v>28</v>
      </c>
      <c r="AR210" s="535" t="str">
        <f t="shared" si="59"/>
        <v>□</v>
      </c>
      <c r="AS210" s="181" t="s">
        <v>28</v>
      </c>
      <c r="AT210" s="183" t="s">
        <v>28</v>
      </c>
      <c r="AU210" s="446" t="s">
        <v>28</v>
      </c>
      <c r="AV210" s="452" t="s">
        <v>28</v>
      </c>
      <c r="AW210" s="251" t="s">
        <v>28</v>
      </c>
      <c r="AX210" s="251" t="s">
        <v>28</v>
      </c>
      <c r="AY210" s="446" t="s">
        <v>28</v>
      </c>
      <c r="AZ210" s="437"/>
      <c r="BA210" s="976" t="str">
        <f>IF($F$11="","",IF($AZ210="","",HLOOKUP($F$11,別紙mast!$D$4:$K$7,3,FALSE)))</f>
        <v/>
      </c>
      <c r="BB210" s="977"/>
      <c r="BC210" s="537" t="str">
        <f t="shared" si="55"/>
        <v/>
      </c>
      <c r="BD210" s="538" t="str">
        <f>IF($F$11="","",IF($AZ210="","",HLOOKUP($F$11,別紙mast!$D$9:$K$11,3,FALSE)))</f>
        <v/>
      </c>
      <c r="BE210" s="537" t="str">
        <f t="shared" si="56"/>
        <v/>
      </c>
      <c r="BF210" s="413"/>
      <c r="BG210" s="978" t="str">
        <f>IF($F$11="","",IF($BF210="","",HLOOKUP($F$11,別紙mast!$D$4:$K$7,4,FALSE)))</f>
        <v/>
      </c>
      <c r="BH210" s="979"/>
      <c r="BI210" s="454" t="str">
        <f t="shared" si="40"/>
        <v/>
      </c>
      <c r="BJ210" s="621"/>
      <c r="BK210" s="463"/>
      <c r="BL210" s="463"/>
      <c r="BM210" s="601"/>
      <c r="BN210" s="462"/>
      <c r="BO210" s="463"/>
      <c r="BP210" s="463"/>
      <c r="BQ210" s="611"/>
      <c r="BR210" s="606"/>
      <c r="BS210" s="464"/>
      <c r="BT210" s="614"/>
      <c r="BU210" s="461"/>
      <c r="BV210" s="568"/>
      <c r="BW210" s="404"/>
      <c r="BX210" s="402"/>
      <c r="BY210" s="570" t="str">
        <f t="shared" si="41"/>
        <v/>
      </c>
      <c r="BZ210" s="565" t="str">
        <f t="shared" si="42"/>
        <v/>
      </c>
      <c r="CA210" s="565" t="str">
        <f t="shared" si="43"/>
        <v/>
      </c>
      <c r="CB210" s="565" t="str">
        <f t="shared" si="44"/>
        <v/>
      </c>
      <c r="CC210" s="577" t="str">
        <f t="shared" si="45"/>
        <v/>
      </c>
      <c r="CD210" s="577" t="str">
        <f t="shared" si="46"/>
        <v/>
      </c>
      <c r="CE210" s="577" t="str">
        <f t="shared" si="47"/>
        <v/>
      </c>
      <c r="CF210" s="577" t="str">
        <f t="shared" si="48"/>
        <v/>
      </c>
      <c r="CG210" s="591" t="str">
        <f t="shared" si="49"/>
        <v/>
      </c>
      <c r="CH210" s="591" t="str">
        <f t="shared" si="50"/>
        <v/>
      </c>
      <c r="CI210" s="591" t="str">
        <f t="shared" si="51"/>
        <v/>
      </c>
      <c r="CJ210" s="565" t="str">
        <f t="shared" si="52"/>
        <v/>
      </c>
      <c r="CK210" s="565" t="str">
        <f t="shared" si="53"/>
        <v/>
      </c>
      <c r="CL210" s="577" t="str">
        <f t="shared" si="57"/>
        <v/>
      </c>
      <c r="CM210" s="577" t="str">
        <f t="shared" si="54"/>
        <v/>
      </c>
      <c r="CN210" s="592" t="str">
        <f t="shared" si="58"/>
        <v/>
      </c>
      <c r="CO210" s="402"/>
      <c r="CP210" s="402"/>
      <c r="CQ210" s="402"/>
      <c r="CR210" s="402"/>
      <c r="CS210" s="402"/>
      <c r="CT210" s="402"/>
      <c r="CU210" s="412"/>
      <c r="CV210" s="402"/>
      <c r="CW210" s="402"/>
      <c r="CX210" s="402"/>
      <c r="CY210" s="402"/>
      <c r="CZ210" s="402"/>
      <c r="DA210" s="402"/>
      <c r="DB210" s="412"/>
    </row>
    <row r="211" spans="2:106" ht="15.95" customHeight="1" x14ac:dyDescent="0.15">
      <c r="B211" s="468">
        <v>181</v>
      </c>
      <c r="C211" s="994"/>
      <c r="D211" s="995"/>
      <c r="E211" s="995"/>
      <c r="F211" s="996"/>
      <c r="G211" s="997"/>
      <c r="H211" s="997"/>
      <c r="I211" s="998"/>
      <c r="J211" s="999"/>
      <c r="K211" s="1004"/>
      <c r="L211" s="1004"/>
      <c r="M211" s="1004"/>
      <c r="N211" s="1004"/>
      <c r="O211" s="1004"/>
      <c r="P211" s="181" t="s">
        <v>28</v>
      </c>
      <c r="Q211" s="434" t="s">
        <v>28</v>
      </c>
      <c r="R211" s="434" t="s">
        <v>28</v>
      </c>
      <c r="S211" s="251" t="s">
        <v>28</v>
      </c>
      <c r="T211" s="1005"/>
      <c r="U211" s="1006"/>
      <c r="V211" s="1007"/>
      <c r="W211" s="181" t="s">
        <v>28</v>
      </c>
      <c r="X211" s="434" t="s">
        <v>28</v>
      </c>
      <c r="Y211" s="434" t="s">
        <v>28</v>
      </c>
      <c r="Z211" s="251" t="s">
        <v>28</v>
      </c>
      <c r="AA211" s="1005"/>
      <c r="AB211" s="1006"/>
      <c r="AC211" s="1006"/>
      <c r="AD211" s="181" t="s">
        <v>28</v>
      </c>
      <c r="AE211" s="183" t="s">
        <v>28</v>
      </c>
      <c r="AF211" s="183" t="s">
        <v>28</v>
      </c>
      <c r="AG211" s="183" t="s">
        <v>28</v>
      </c>
      <c r="AH211" s="251" t="s">
        <v>28</v>
      </c>
      <c r="AI211" s="484"/>
      <c r="AJ211" s="251" t="s">
        <v>28</v>
      </c>
      <c r="AK211" s="486"/>
      <c r="AL211" s="181" t="s">
        <v>28</v>
      </c>
      <c r="AM211" s="251" t="s">
        <v>28</v>
      </c>
      <c r="AN211" s="181" t="s">
        <v>28</v>
      </c>
      <c r="AO211" s="183" t="s">
        <v>28</v>
      </c>
      <c r="AP211" s="183" t="s">
        <v>28</v>
      </c>
      <c r="AQ211" s="183" t="s">
        <v>28</v>
      </c>
      <c r="AR211" s="535" t="str">
        <f t="shared" si="59"/>
        <v>□</v>
      </c>
      <c r="AS211" s="182" t="s">
        <v>28</v>
      </c>
      <c r="AT211" s="183" t="s">
        <v>28</v>
      </c>
      <c r="AU211" s="446" t="s">
        <v>28</v>
      </c>
      <c r="AV211" s="452" t="s">
        <v>28</v>
      </c>
      <c r="AW211" s="251" t="s">
        <v>28</v>
      </c>
      <c r="AX211" s="251" t="s">
        <v>28</v>
      </c>
      <c r="AY211" s="446" t="s">
        <v>28</v>
      </c>
      <c r="AZ211" s="437"/>
      <c r="BA211" s="976" t="str">
        <f>IF($F$11="","",IF($AZ211="","",HLOOKUP($F$11,別紙mast!$D$4:$K$7,3,FALSE)))</f>
        <v/>
      </c>
      <c r="BB211" s="977"/>
      <c r="BC211" s="537" t="str">
        <f t="shared" si="55"/>
        <v/>
      </c>
      <c r="BD211" s="538" t="str">
        <f>IF($F$11="","",IF($AZ211="","",HLOOKUP($F$11,別紙mast!$D$9:$K$11,3,FALSE)))</f>
        <v/>
      </c>
      <c r="BE211" s="537" t="str">
        <f t="shared" si="56"/>
        <v/>
      </c>
      <c r="BF211" s="413"/>
      <c r="BG211" s="978" t="str">
        <f>IF($F$11="","",IF($BF211="","",HLOOKUP($F$11,別紙mast!$D$4:$K$7,4,FALSE)))</f>
        <v/>
      </c>
      <c r="BH211" s="979"/>
      <c r="BI211" s="454" t="str">
        <f t="shared" si="40"/>
        <v/>
      </c>
      <c r="BJ211" s="621"/>
      <c r="BK211" s="463"/>
      <c r="BL211" s="463"/>
      <c r="BM211" s="601"/>
      <c r="BN211" s="462"/>
      <c r="BO211" s="463"/>
      <c r="BP211" s="463"/>
      <c r="BQ211" s="611"/>
      <c r="BR211" s="606"/>
      <c r="BS211" s="464"/>
      <c r="BT211" s="614"/>
      <c r="BU211" s="461"/>
      <c r="BV211" s="568"/>
      <c r="BW211" s="404"/>
      <c r="BX211" s="402"/>
      <c r="BY211" s="570" t="str">
        <f t="shared" si="41"/>
        <v/>
      </c>
      <c r="BZ211" s="565" t="str">
        <f t="shared" si="42"/>
        <v/>
      </c>
      <c r="CA211" s="565" t="str">
        <f t="shared" si="43"/>
        <v/>
      </c>
      <c r="CB211" s="565" t="str">
        <f t="shared" si="44"/>
        <v/>
      </c>
      <c r="CC211" s="577" t="str">
        <f t="shared" si="45"/>
        <v/>
      </c>
      <c r="CD211" s="577" t="str">
        <f t="shared" si="46"/>
        <v/>
      </c>
      <c r="CE211" s="577" t="str">
        <f t="shared" si="47"/>
        <v/>
      </c>
      <c r="CF211" s="577" t="str">
        <f t="shared" si="48"/>
        <v/>
      </c>
      <c r="CG211" s="591" t="str">
        <f t="shared" si="49"/>
        <v/>
      </c>
      <c r="CH211" s="591" t="str">
        <f t="shared" si="50"/>
        <v/>
      </c>
      <c r="CI211" s="591" t="str">
        <f t="shared" si="51"/>
        <v/>
      </c>
      <c r="CJ211" s="565" t="str">
        <f t="shared" si="52"/>
        <v/>
      </c>
      <c r="CK211" s="565" t="str">
        <f t="shared" si="53"/>
        <v/>
      </c>
      <c r="CL211" s="577" t="str">
        <f t="shared" si="57"/>
        <v/>
      </c>
      <c r="CM211" s="577" t="str">
        <f t="shared" si="54"/>
        <v/>
      </c>
      <c r="CN211" s="592" t="str">
        <f t="shared" si="58"/>
        <v/>
      </c>
      <c r="CO211" s="402"/>
      <c r="CP211" s="402"/>
      <c r="CQ211" s="402"/>
      <c r="CR211" s="402"/>
      <c r="CS211" s="402"/>
      <c r="CT211" s="402"/>
      <c r="CU211" s="412"/>
      <c r="CV211" s="402"/>
      <c r="CW211" s="402"/>
      <c r="CX211" s="402"/>
      <c r="CY211" s="402"/>
      <c r="CZ211" s="402"/>
      <c r="DA211" s="402"/>
      <c r="DB211" s="412"/>
    </row>
    <row r="212" spans="2:106" ht="15.95" customHeight="1" x14ac:dyDescent="0.15">
      <c r="B212" s="468">
        <v>182</v>
      </c>
      <c r="C212" s="994"/>
      <c r="D212" s="995"/>
      <c r="E212" s="995"/>
      <c r="F212" s="996"/>
      <c r="G212" s="997"/>
      <c r="H212" s="997"/>
      <c r="I212" s="998"/>
      <c r="J212" s="999"/>
      <c r="K212" s="1004"/>
      <c r="L212" s="1004"/>
      <c r="M212" s="1004"/>
      <c r="N212" s="1004"/>
      <c r="O212" s="1004"/>
      <c r="P212" s="181" t="s">
        <v>28</v>
      </c>
      <c r="Q212" s="434" t="s">
        <v>28</v>
      </c>
      <c r="R212" s="434" t="s">
        <v>28</v>
      </c>
      <c r="S212" s="251" t="s">
        <v>28</v>
      </c>
      <c r="T212" s="1005"/>
      <c r="U212" s="1006"/>
      <c r="V212" s="1007"/>
      <c r="W212" s="181" t="s">
        <v>28</v>
      </c>
      <c r="X212" s="434" t="s">
        <v>28</v>
      </c>
      <c r="Y212" s="434" t="s">
        <v>28</v>
      </c>
      <c r="Z212" s="251" t="s">
        <v>28</v>
      </c>
      <c r="AA212" s="1005"/>
      <c r="AB212" s="1006"/>
      <c r="AC212" s="1006"/>
      <c r="AD212" s="181" t="s">
        <v>28</v>
      </c>
      <c r="AE212" s="183" t="s">
        <v>28</v>
      </c>
      <c r="AF212" s="183" t="s">
        <v>28</v>
      </c>
      <c r="AG212" s="183" t="s">
        <v>28</v>
      </c>
      <c r="AH212" s="251" t="s">
        <v>28</v>
      </c>
      <c r="AI212" s="484"/>
      <c r="AJ212" s="251" t="s">
        <v>28</v>
      </c>
      <c r="AK212" s="486"/>
      <c r="AL212" s="181" t="s">
        <v>28</v>
      </c>
      <c r="AM212" s="251" t="s">
        <v>28</v>
      </c>
      <c r="AN212" s="181" t="s">
        <v>28</v>
      </c>
      <c r="AO212" s="183" t="s">
        <v>28</v>
      </c>
      <c r="AP212" s="183" t="s">
        <v>28</v>
      </c>
      <c r="AQ212" s="183" t="s">
        <v>28</v>
      </c>
      <c r="AR212" s="535" t="str">
        <f t="shared" si="59"/>
        <v>□</v>
      </c>
      <c r="AS212" s="181" t="s">
        <v>28</v>
      </c>
      <c r="AT212" s="183" t="s">
        <v>28</v>
      </c>
      <c r="AU212" s="446" t="s">
        <v>28</v>
      </c>
      <c r="AV212" s="452" t="s">
        <v>28</v>
      </c>
      <c r="AW212" s="251" t="s">
        <v>28</v>
      </c>
      <c r="AX212" s="251" t="s">
        <v>28</v>
      </c>
      <c r="AY212" s="446" t="s">
        <v>28</v>
      </c>
      <c r="AZ212" s="437"/>
      <c r="BA212" s="976" t="str">
        <f>IF($F$11="","",IF($AZ212="","",HLOOKUP($F$11,別紙mast!$D$4:$K$7,3,FALSE)))</f>
        <v/>
      </c>
      <c r="BB212" s="977"/>
      <c r="BC212" s="537" t="str">
        <f t="shared" si="55"/>
        <v/>
      </c>
      <c r="BD212" s="538" t="str">
        <f>IF($F$11="","",IF($AZ212="","",HLOOKUP($F$11,別紙mast!$D$9:$K$11,3,FALSE)))</f>
        <v/>
      </c>
      <c r="BE212" s="537" t="str">
        <f t="shared" si="56"/>
        <v/>
      </c>
      <c r="BF212" s="413"/>
      <c r="BG212" s="978" t="str">
        <f>IF($F$11="","",IF($BF212="","",HLOOKUP($F$11,別紙mast!$D$4:$K$7,4,FALSE)))</f>
        <v/>
      </c>
      <c r="BH212" s="979"/>
      <c r="BI212" s="454" t="str">
        <f t="shared" si="40"/>
        <v/>
      </c>
      <c r="BJ212" s="621"/>
      <c r="BK212" s="463"/>
      <c r="BL212" s="463"/>
      <c r="BM212" s="601"/>
      <c r="BN212" s="462"/>
      <c r="BO212" s="463"/>
      <c r="BP212" s="463"/>
      <c r="BQ212" s="611"/>
      <c r="BR212" s="606"/>
      <c r="BS212" s="464"/>
      <c r="BT212" s="614"/>
      <c r="BU212" s="461"/>
      <c r="BV212" s="568"/>
      <c r="BW212" s="404"/>
      <c r="BX212" s="402"/>
      <c r="BY212" s="570" t="str">
        <f t="shared" si="41"/>
        <v/>
      </c>
      <c r="BZ212" s="565" t="str">
        <f t="shared" si="42"/>
        <v/>
      </c>
      <c r="CA212" s="565" t="str">
        <f t="shared" si="43"/>
        <v/>
      </c>
      <c r="CB212" s="565" t="str">
        <f t="shared" si="44"/>
        <v/>
      </c>
      <c r="CC212" s="577" t="str">
        <f t="shared" si="45"/>
        <v/>
      </c>
      <c r="CD212" s="577" t="str">
        <f t="shared" si="46"/>
        <v/>
      </c>
      <c r="CE212" s="577" t="str">
        <f t="shared" si="47"/>
        <v/>
      </c>
      <c r="CF212" s="577" t="str">
        <f t="shared" si="48"/>
        <v/>
      </c>
      <c r="CG212" s="591" t="str">
        <f t="shared" si="49"/>
        <v/>
      </c>
      <c r="CH212" s="591" t="str">
        <f t="shared" si="50"/>
        <v/>
      </c>
      <c r="CI212" s="591" t="str">
        <f t="shared" si="51"/>
        <v/>
      </c>
      <c r="CJ212" s="565" t="str">
        <f t="shared" si="52"/>
        <v/>
      </c>
      <c r="CK212" s="565" t="str">
        <f t="shared" si="53"/>
        <v/>
      </c>
      <c r="CL212" s="577" t="str">
        <f t="shared" si="57"/>
        <v/>
      </c>
      <c r="CM212" s="577" t="str">
        <f t="shared" si="54"/>
        <v/>
      </c>
      <c r="CN212" s="592" t="str">
        <f t="shared" si="58"/>
        <v/>
      </c>
      <c r="CO212" s="402"/>
      <c r="CP212" s="402"/>
      <c r="CQ212" s="402"/>
      <c r="CR212" s="402"/>
      <c r="CS212" s="402"/>
      <c r="CT212" s="402"/>
      <c r="CU212" s="412"/>
      <c r="CV212" s="402"/>
      <c r="CW212" s="402"/>
      <c r="CX212" s="402"/>
      <c r="CY212" s="402"/>
      <c r="CZ212" s="402"/>
      <c r="DA212" s="402"/>
      <c r="DB212" s="412"/>
    </row>
    <row r="213" spans="2:106" ht="15.95" customHeight="1" x14ac:dyDescent="0.15">
      <c r="B213" s="468">
        <v>183</v>
      </c>
      <c r="C213" s="994"/>
      <c r="D213" s="995"/>
      <c r="E213" s="995"/>
      <c r="F213" s="996"/>
      <c r="G213" s="997"/>
      <c r="H213" s="997"/>
      <c r="I213" s="998"/>
      <c r="J213" s="999"/>
      <c r="K213" s="1004"/>
      <c r="L213" s="1004"/>
      <c r="M213" s="1004"/>
      <c r="N213" s="1004"/>
      <c r="O213" s="1004"/>
      <c r="P213" s="181" t="s">
        <v>28</v>
      </c>
      <c r="Q213" s="434" t="s">
        <v>28</v>
      </c>
      <c r="R213" s="434" t="s">
        <v>28</v>
      </c>
      <c r="S213" s="251" t="s">
        <v>28</v>
      </c>
      <c r="T213" s="1005"/>
      <c r="U213" s="1006"/>
      <c r="V213" s="1007"/>
      <c r="W213" s="181" t="s">
        <v>28</v>
      </c>
      <c r="X213" s="434" t="s">
        <v>28</v>
      </c>
      <c r="Y213" s="434" t="s">
        <v>28</v>
      </c>
      <c r="Z213" s="251" t="s">
        <v>28</v>
      </c>
      <c r="AA213" s="1005"/>
      <c r="AB213" s="1006"/>
      <c r="AC213" s="1006"/>
      <c r="AD213" s="181" t="s">
        <v>28</v>
      </c>
      <c r="AE213" s="183" t="s">
        <v>28</v>
      </c>
      <c r="AF213" s="183" t="s">
        <v>28</v>
      </c>
      <c r="AG213" s="183" t="s">
        <v>28</v>
      </c>
      <c r="AH213" s="251" t="s">
        <v>28</v>
      </c>
      <c r="AI213" s="484"/>
      <c r="AJ213" s="251" t="s">
        <v>28</v>
      </c>
      <c r="AK213" s="486"/>
      <c r="AL213" s="181" t="s">
        <v>28</v>
      </c>
      <c r="AM213" s="251" t="s">
        <v>28</v>
      </c>
      <c r="AN213" s="181" t="s">
        <v>28</v>
      </c>
      <c r="AO213" s="183" t="s">
        <v>28</v>
      </c>
      <c r="AP213" s="183" t="s">
        <v>28</v>
      </c>
      <c r="AQ213" s="183" t="s">
        <v>28</v>
      </c>
      <c r="AR213" s="535" t="str">
        <f t="shared" si="59"/>
        <v>□</v>
      </c>
      <c r="AS213" s="181" t="s">
        <v>28</v>
      </c>
      <c r="AT213" s="183" t="s">
        <v>28</v>
      </c>
      <c r="AU213" s="446" t="s">
        <v>28</v>
      </c>
      <c r="AV213" s="452" t="s">
        <v>28</v>
      </c>
      <c r="AW213" s="251" t="s">
        <v>28</v>
      </c>
      <c r="AX213" s="251" t="s">
        <v>28</v>
      </c>
      <c r="AY213" s="446" t="s">
        <v>28</v>
      </c>
      <c r="AZ213" s="437"/>
      <c r="BA213" s="976" t="str">
        <f>IF($F$11="","",IF($AZ213="","",HLOOKUP($F$11,別紙mast!$D$4:$K$7,3,FALSE)))</f>
        <v/>
      </c>
      <c r="BB213" s="977"/>
      <c r="BC213" s="537" t="str">
        <f t="shared" si="55"/>
        <v/>
      </c>
      <c r="BD213" s="538" t="str">
        <f>IF($F$11="","",IF($AZ213="","",HLOOKUP($F$11,別紙mast!$D$9:$K$11,3,FALSE)))</f>
        <v/>
      </c>
      <c r="BE213" s="537" t="str">
        <f t="shared" si="56"/>
        <v/>
      </c>
      <c r="BF213" s="413"/>
      <c r="BG213" s="978" t="str">
        <f>IF($F$11="","",IF($BF213="","",HLOOKUP($F$11,別紙mast!$D$4:$K$7,4,FALSE)))</f>
        <v/>
      </c>
      <c r="BH213" s="979"/>
      <c r="BI213" s="454" t="str">
        <f t="shared" si="40"/>
        <v/>
      </c>
      <c r="BJ213" s="621"/>
      <c r="BK213" s="463"/>
      <c r="BL213" s="463"/>
      <c r="BM213" s="601"/>
      <c r="BN213" s="462"/>
      <c r="BO213" s="463"/>
      <c r="BP213" s="463"/>
      <c r="BQ213" s="611"/>
      <c r="BR213" s="606"/>
      <c r="BS213" s="464"/>
      <c r="BT213" s="614"/>
      <c r="BU213" s="461"/>
      <c r="BV213" s="568"/>
      <c r="BW213" s="404"/>
      <c r="BX213" s="402"/>
      <c r="BY213" s="570" t="str">
        <f t="shared" si="41"/>
        <v/>
      </c>
      <c r="BZ213" s="565" t="str">
        <f t="shared" si="42"/>
        <v/>
      </c>
      <c r="CA213" s="565" t="str">
        <f t="shared" si="43"/>
        <v/>
      </c>
      <c r="CB213" s="565" t="str">
        <f t="shared" si="44"/>
        <v/>
      </c>
      <c r="CC213" s="577" t="str">
        <f t="shared" si="45"/>
        <v/>
      </c>
      <c r="CD213" s="577" t="str">
        <f t="shared" si="46"/>
        <v/>
      </c>
      <c r="CE213" s="577" t="str">
        <f t="shared" si="47"/>
        <v/>
      </c>
      <c r="CF213" s="577" t="str">
        <f t="shared" si="48"/>
        <v/>
      </c>
      <c r="CG213" s="591" t="str">
        <f t="shared" si="49"/>
        <v/>
      </c>
      <c r="CH213" s="591" t="str">
        <f t="shared" si="50"/>
        <v/>
      </c>
      <c r="CI213" s="591" t="str">
        <f t="shared" si="51"/>
        <v/>
      </c>
      <c r="CJ213" s="565" t="str">
        <f t="shared" si="52"/>
        <v/>
      </c>
      <c r="CK213" s="565" t="str">
        <f t="shared" si="53"/>
        <v/>
      </c>
      <c r="CL213" s="577" t="str">
        <f t="shared" si="57"/>
        <v/>
      </c>
      <c r="CM213" s="577" t="str">
        <f t="shared" si="54"/>
        <v/>
      </c>
      <c r="CN213" s="592" t="str">
        <f t="shared" si="58"/>
        <v/>
      </c>
      <c r="CO213" s="402"/>
      <c r="CP213" s="402"/>
      <c r="CQ213" s="402"/>
      <c r="CR213" s="402"/>
      <c r="CS213" s="402"/>
      <c r="CT213" s="402"/>
      <c r="CU213" s="412"/>
      <c r="CV213" s="402"/>
      <c r="CW213" s="402"/>
      <c r="CX213" s="402"/>
      <c r="CY213" s="402"/>
      <c r="CZ213" s="402"/>
      <c r="DA213" s="402"/>
      <c r="DB213" s="412"/>
    </row>
    <row r="214" spans="2:106" ht="15.95" customHeight="1" x14ac:dyDescent="0.15">
      <c r="B214" s="468">
        <v>184</v>
      </c>
      <c r="C214" s="994"/>
      <c r="D214" s="995"/>
      <c r="E214" s="995"/>
      <c r="F214" s="996"/>
      <c r="G214" s="997"/>
      <c r="H214" s="997"/>
      <c r="I214" s="998"/>
      <c r="J214" s="999"/>
      <c r="K214" s="1004"/>
      <c r="L214" s="1004"/>
      <c r="M214" s="1004"/>
      <c r="N214" s="1004"/>
      <c r="O214" s="1004"/>
      <c r="P214" s="181" t="s">
        <v>28</v>
      </c>
      <c r="Q214" s="434" t="s">
        <v>28</v>
      </c>
      <c r="R214" s="434" t="s">
        <v>28</v>
      </c>
      <c r="S214" s="251" t="s">
        <v>28</v>
      </c>
      <c r="T214" s="1005"/>
      <c r="U214" s="1006"/>
      <c r="V214" s="1007"/>
      <c r="W214" s="181" t="s">
        <v>28</v>
      </c>
      <c r="X214" s="434" t="s">
        <v>28</v>
      </c>
      <c r="Y214" s="434" t="s">
        <v>28</v>
      </c>
      <c r="Z214" s="251" t="s">
        <v>28</v>
      </c>
      <c r="AA214" s="1005"/>
      <c r="AB214" s="1006"/>
      <c r="AC214" s="1006"/>
      <c r="AD214" s="181" t="s">
        <v>28</v>
      </c>
      <c r="AE214" s="183" t="s">
        <v>28</v>
      </c>
      <c r="AF214" s="183" t="s">
        <v>28</v>
      </c>
      <c r="AG214" s="183" t="s">
        <v>28</v>
      </c>
      <c r="AH214" s="251" t="s">
        <v>28</v>
      </c>
      <c r="AI214" s="484"/>
      <c r="AJ214" s="251" t="s">
        <v>28</v>
      </c>
      <c r="AK214" s="486"/>
      <c r="AL214" s="181" t="s">
        <v>28</v>
      </c>
      <c r="AM214" s="251" t="s">
        <v>28</v>
      </c>
      <c r="AN214" s="181" t="s">
        <v>28</v>
      </c>
      <c r="AO214" s="183" t="s">
        <v>28</v>
      </c>
      <c r="AP214" s="183" t="s">
        <v>28</v>
      </c>
      <c r="AQ214" s="183" t="s">
        <v>28</v>
      </c>
      <c r="AR214" s="535" t="str">
        <f t="shared" si="59"/>
        <v>□</v>
      </c>
      <c r="AS214" s="181" t="s">
        <v>28</v>
      </c>
      <c r="AT214" s="183" t="s">
        <v>28</v>
      </c>
      <c r="AU214" s="446" t="s">
        <v>28</v>
      </c>
      <c r="AV214" s="452" t="s">
        <v>28</v>
      </c>
      <c r="AW214" s="251" t="s">
        <v>28</v>
      </c>
      <c r="AX214" s="251" t="s">
        <v>28</v>
      </c>
      <c r="AY214" s="446" t="s">
        <v>28</v>
      </c>
      <c r="AZ214" s="437"/>
      <c r="BA214" s="976" t="str">
        <f>IF($F$11="","",IF($AZ214="","",HLOOKUP($F$11,別紙mast!$D$4:$K$7,3,FALSE)))</f>
        <v/>
      </c>
      <c r="BB214" s="977"/>
      <c r="BC214" s="537" t="str">
        <f t="shared" si="55"/>
        <v/>
      </c>
      <c r="BD214" s="538" t="str">
        <f>IF($F$11="","",IF($AZ214="","",HLOOKUP($F$11,別紙mast!$D$9:$K$11,3,FALSE)))</f>
        <v/>
      </c>
      <c r="BE214" s="537" t="str">
        <f t="shared" si="56"/>
        <v/>
      </c>
      <c r="BF214" s="413"/>
      <c r="BG214" s="978" t="str">
        <f>IF($F$11="","",IF($BF214="","",HLOOKUP($F$11,別紙mast!$D$4:$K$7,4,FALSE)))</f>
        <v/>
      </c>
      <c r="BH214" s="979"/>
      <c r="BI214" s="454" t="str">
        <f t="shared" si="40"/>
        <v/>
      </c>
      <c r="BJ214" s="621"/>
      <c r="BK214" s="463"/>
      <c r="BL214" s="463"/>
      <c r="BM214" s="601"/>
      <c r="BN214" s="462"/>
      <c r="BO214" s="463"/>
      <c r="BP214" s="463"/>
      <c r="BQ214" s="611"/>
      <c r="BR214" s="606"/>
      <c r="BS214" s="464"/>
      <c r="BT214" s="614"/>
      <c r="BU214" s="461"/>
      <c r="BV214" s="568"/>
      <c r="BW214" s="404"/>
      <c r="BX214" s="402"/>
      <c r="BY214" s="570" t="str">
        <f t="shared" si="41"/>
        <v/>
      </c>
      <c r="BZ214" s="565" t="str">
        <f t="shared" si="42"/>
        <v/>
      </c>
      <c r="CA214" s="565" t="str">
        <f t="shared" si="43"/>
        <v/>
      </c>
      <c r="CB214" s="565" t="str">
        <f t="shared" si="44"/>
        <v/>
      </c>
      <c r="CC214" s="577" t="str">
        <f t="shared" si="45"/>
        <v/>
      </c>
      <c r="CD214" s="577" t="str">
        <f t="shared" si="46"/>
        <v/>
      </c>
      <c r="CE214" s="577" t="str">
        <f t="shared" si="47"/>
        <v/>
      </c>
      <c r="CF214" s="577" t="str">
        <f t="shared" si="48"/>
        <v/>
      </c>
      <c r="CG214" s="591" t="str">
        <f t="shared" si="49"/>
        <v/>
      </c>
      <c r="CH214" s="591" t="str">
        <f t="shared" si="50"/>
        <v/>
      </c>
      <c r="CI214" s="591" t="str">
        <f t="shared" si="51"/>
        <v/>
      </c>
      <c r="CJ214" s="565" t="str">
        <f t="shared" si="52"/>
        <v/>
      </c>
      <c r="CK214" s="565" t="str">
        <f t="shared" si="53"/>
        <v/>
      </c>
      <c r="CL214" s="577" t="str">
        <f t="shared" si="57"/>
        <v/>
      </c>
      <c r="CM214" s="577" t="str">
        <f t="shared" si="54"/>
        <v/>
      </c>
      <c r="CN214" s="592" t="str">
        <f t="shared" si="58"/>
        <v/>
      </c>
      <c r="CO214" s="402"/>
      <c r="CP214" s="402"/>
      <c r="CQ214" s="402"/>
      <c r="CR214" s="402"/>
      <c r="CS214" s="402"/>
      <c r="CT214" s="402"/>
      <c r="CU214" s="412"/>
      <c r="CV214" s="402"/>
      <c r="CW214" s="402"/>
      <c r="CX214" s="402"/>
      <c r="CY214" s="402"/>
      <c r="CZ214" s="402"/>
      <c r="DA214" s="402"/>
      <c r="DB214" s="412"/>
    </row>
    <row r="215" spans="2:106" ht="15.95" customHeight="1" x14ac:dyDescent="0.15">
      <c r="B215" s="468">
        <v>185</v>
      </c>
      <c r="C215" s="994"/>
      <c r="D215" s="995"/>
      <c r="E215" s="995"/>
      <c r="F215" s="996"/>
      <c r="G215" s="997"/>
      <c r="H215" s="997"/>
      <c r="I215" s="998"/>
      <c r="J215" s="999"/>
      <c r="K215" s="1004"/>
      <c r="L215" s="1004"/>
      <c r="M215" s="1004"/>
      <c r="N215" s="1004"/>
      <c r="O215" s="1004"/>
      <c r="P215" s="181" t="s">
        <v>28</v>
      </c>
      <c r="Q215" s="434" t="s">
        <v>28</v>
      </c>
      <c r="R215" s="434" t="s">
        <v>28</v>
      </c>
      <c r="S215" s="251" t="s">
        <v>28</v>
      </c>
      <c r="T215" s="1005"/>
      <c r="U215" s="1006"/>
      <c r="V215" s="1007"/>
      <c r="W215" s="181" t="s">
        <v>28</v>
      </c>
      <c r="X215" s="434" t="s">
        <v>28</v>
      </c>
      <c r="Y215" s="434" t="s">
        <v>28</v>
      </c>
      <c r="Z215" s="251" t="s">
        <v>28</v>
      </c>
      <c r="AA215" s="1005"/>
      <c r="AB215" s="1006"/>
      <c r="AC215" s="1006"/>
      <c r="AD215" s="181" t="s">
        <v>28</v>
      </c>
      <c r="AE215" s="183" t="s">
        <v>28</v>
      </c>
      <c r="AF215" s="183" t="s">
        <v>28</v>
      </c>
      <c r="AG215" s="183" t="s">
        <v>28</v>
      </c>
      <c r="AH215" s="251" t="s">
        <v>28</v>
      </c>
      <c r="AI215" s="484"/>
      <c r="AJ215" s="251" t="s">
        <v>28</v>
      </c>
      <c r="AK215" s="486"/>
      <c r="AL215" s="181" t="s">
        <v>28</v>
      </c>
      <c r="AM215" s="251" t="s">
        <v>28</v>
      </c>
      <c r="AN215" s="181" t="s">
        <v>28</v>
      </c>
      <c r="AO215" s="183" t="s">
        <v>28</v>
      </c>
      <c r="AP215" s="183" t="s">
        <v>28</v>
      </c>
      <c r="AQ215" s="183" t="s">
        <v>28</v>
      </c>
      <c r="AR215" s="535" t="str">
        <f t="shared" si="59"/>
        <v>□</v>
      </c>
      <c r="AS215" s="181" t="s">
        <v>28</v>
      </c>
      <c r="AT215" s="183" t="s">
        <v>28</v>
      </c>
      <c r="AU215" s="446" t="s">
        <v>28</v>
      </c>
      <c r="AV215" s="452" t="s">
        <v>28</v>
      </c>
      <c r="AW215" s="251" t="s">
        <v>28</v>
      </c>
      <c r="AX215" s="251" t="s">
        <v>28</v>
      </c>
      <c r="AY215" s="446" t="s">
        <v>28</v>
      </c>
      <c r="AZ215" s="437"/>
      <c r="BA215" s="976" t="str">
        <f>IF($F$11="","",IF($AZ215="","",HLOOKUP($F$11,別紙mast!$D$4:$K$7,3,FALSE)))</f>
        <v/>
      </c>
      <c r="BB215" s="977"/>
      <c r="BC215" s="537" t="str">
        <f t="shared" si="55"/>
        <v/>
      </c>
      <c r="BD215" s="538" t="str">
        <f>IF($F$11="","",IF($AZ215="","",HLOOKUP($F$11,別紙mast!$D$9:$K$11,3,FALSE)))</f>
        <v/>
      </c>
      <c r="BE215" s="537" t="str">
        <f t="shared" si="56"/>
        <v/>
      </c>
      <c r="BF215" s="413"/>
      <c r="BG215" s="978" t="str">
        <f>IF($F$11="","",IF($BF215="","",HLOOKUP($F$11,別紙mast!$D$4:$K$7,4,FALSE)))</f>
        <v/>
      </c>
      <c r="BH215" s="979"/>
      <c r="BI215" s="454" t="str">
        <f t="shared" si="40"/>
        <v/>
      </c>
      <c r="BJ215" s="621"/>
      <c r="BK215" s="463"/>
      <c r="BL215" s="463"/>
      <c r="BM215" s="601"/>
      <c r="BN215" s="462"/>
      <c r="BO215" s="463"/>
      <c r="BP215" s="463"/>
      <c r="BQ215" s="611"/>
      <c r="BR215" s="606"/>
      <c r="BS215" s="464"/>
      <c r="BT215" s="614"/>
      <c r="BU215" s="461"/>
      <c r="BV215" s="568"/>
      <c r="BW215" s="404"/>
      <c r="BX215" s="402"/>
      <c r="BY215" s="570" t="str">
        <f t="shared" si="41"/>
        <v/>
      </c>
      <c r="BZ215" s="565" t="str">
        <f t="shared" si="42"/>
        <v/>
      </c>
      <c r="CA215" s="565" t="str">
        <f t="shared" si="43"/>
        <v/>
      </c>
      <c r="CB215" s="565" t="str">
        <f t="shared" si="44"/>
        <v/>
      </c>
      <c r="CC215" s="577" t="str">
        <f t="shared" si="45"/>
        <v/>
      </c>
      <c r="CD215" s="577" t="str">
        <f t="shared" si="46"/>
        <v/>
      </c>
      <c r="CE215" s="577" t="str">
        <f t="shared" si="47"/>
        <v/>
      </c>
      <c r="CF215" s="577" t="str">
        <f t="shared" si="48"/>
        <v/>
      </c>
      <c r="CG215" s="591" t="str">
        <f t="shared" si="49"/>
        <v/>
      </c>
      <c r="CH215" s="591" t="str">
        <f t="shared" si="50"/>
        <v/>
      </c>
      <c r="CI215" s="591" t="str">
        <f t="shared" si="51"/>
        <v/>
      </c>
      <c r="CJ215" s="565" t="str">
        <f t="shared" si="52"/>
        <v/>
      </c>
      <c r="CK215" s="565" t="str">
        <f t="shared" si="53"/>
        <v/>
      </c>
      <c r="CL215" s="577" t="str">
        <f t="shared" si="57"/>
        <v/>
      </c>
      <c r="CM215" s="577" t="str">
        <f t="shared" si="54"/>
        <v/>
      </c>
      <c r="CN215" s="592" t="str">
        <f t="shared" si="58"/>
        <v/>
      </c>
      <c r="CO215" s="402"/>
      <c r="CP215" s="402"/>
      <c r="CQ215" s="402"/>
      <c r="CR215" s="402"/>
      <c r="CS215" s="402"/>
      <c r="CT215" s="402"/>
      <c r="CU215" s="412"/>
      <c r="CV215" s="402"/>
      <c r="CW215" s="402"/>
      <c r="CX215" s="402"/>
      <c r="CY215" s="402"/>
      <c r="CZ215" s="402"/>
      <c r="DA215" s="402"/>
      <c r="DB215" s="412"/>
    </row>
    <row r="216" spans="2:106" ht="15.95" customHeight="1" x14ac:dyDescent="0.15">
      <c r="B216" s="468">
        <v>186</v>
      </c>
      <c r="C216" s="994"/>
      <c r="D216" s="995"/>
      <c r="E216" s="995"/>
      <c r="F216" s="996"/>
      <c r="G216" s="997"/>
      <c r="H216" s="997"/>
      <c r="I216" s="998"/>
      <c r="J216" s="999"/>
      <c r="K216" s="1004"/>
      <c r="L216" s="1004"/>
      <c r="M216" s="1004"/>
      <c r="N216" s="1004"/>
      <c r="O216" s="1004"/>
      <c r="P216" s="181" t="s">
        <v>28</v>
      </c>
      <c r="Q216" s="434" t="s">
        <v>28</v>
      </c>
      <c r="R216" s="434" t="s">
        <v>28</v>
      </c>
      <c r="S216" s="251" t="s">
        <v>28</v>
      </c>
      <c r="T216" s="1005"/>
      <c r="U216" s="1006"/>
      <c r="V216" s="1007"/>
      <c r="W216" s="181" t="s">
        <v>28</v>
      </c>
      <c r="X216" s="434" t="s">
        <v>28</v>
      </c>
      <c r="Y216" s="434" t="s">
        <v>28</v>
      </c>
      <c r="Z216" s="251" t="s">
        <v>28</v>
      </c>
      <c r="AA216" s="1005"/>
      <c r="AB216" s="1006"/>
      <c r="AC216" s="1006"/>
      <c r="AD216" s="181" t="s">
        <v>28</v>
      </c>
      <c r="AE216" s="183" t="s">
        <v>28</v>
      </c>
      <c r="AF216" s="183" t="s">
        <v>28</v>
      </c>
      <c r="AG216" s="183" t="s">
        <v>28</v>
      </c>
      <c r="AH216" s="251" t="s">
        <v>28</v>
      </c>
      <c r="AI216" s="484"/>
      <c r="AJ216" s="251" t="s">
        <v>28</v>
      </c>
      <c r="AK216" s="486"/>
      <c r="AL216" s="181" t="s">
        <v>28</v>
      </c>
      <c r="AM216" s="251" t="s">
        <v>28</v>
      </c>
      <c r="AN216" s="181" t="s">
        <v>28</v>
      </c>
      <c r="AO216" s="183" t="s">
        <v>28</v>
      </c>
      <c r="AP216" s="183" t="s">
        <v>28</v>
      </c>
      <c r="AQ216" s="183" t="s">
        <v>28</v>
      </c>
      <c r="AR216" s="535" t="str">
        <f t="shared" si="59"/>
        <v>□</v>
      </c>
      <c r="AS216" s="181" t="s">
        <v>28</v>
      </c>
      <c r="AT216" s="183" t="s">
        <v>28</v>
      </c>
      <c r="AU216" s="446" t="s">
        <v>28</v>
      </c>
      <c r="AV216" s="452" t="s">
        <v>28</v>
      </c>
      <c r="AW216" s="251" t="s">
        <v>28</v>
      </c>
      <c r="AX216" s="251" t="s">
        <v>28</v>
      </c>
      <c r="AY216" s="446" t="s">
        <v>28</v>
      </c>
      <c r="AZ216" s="437"/>
      <c r="BA216" s="976" t="str">
        <f>IF($F$11="","",IF($AZ216="","",HLOOKUP($F$11,別紙mast!$D$4:$K$7,3,FALSE)))</f>
        <v/>
      </c>
      <c r="BB216" s="977"/>
      <c r="BC216" s="537" t="str">
        <f t="shared" si="55"/>
        <v/>
      </c>
      <c r="BD216" s="538" t="str">
        <f>IF($F$11="","",IF($AZ216="","",HLOOKUP($F$11,別紙mast!$D$9:$K$11,3,FALSE)))</f>
        <v/>
      </c>
      <c r="BE216" s="537" t="str">
        <f t="shared" si="56"/>
        <v/>
      </c>
      <c r="BF216" s="413"/>
      <c r="BG216" s="978" t="str">
        <f>IF($F$11="","",IF($BF216="","",HLOOKUP($F$11,別紙mast!$D$4:$K$7,4,FALSE)))</f>
        <v/>
      </c>
      <c r="BH216" s="979"/>
      <c r="BI216" s="454" t="str">
        <f t="shared" si="40"/>
        <v/>
      </c>
      <c r="BJ216" s="621"/>
      <c r="BK216" s="463"/>
      <c r="BL216" s="463"/>
      <c r="BM216" s="601"/>
      <c r="BN216" s="462"/>
      <c r="BO216" s="463"/>
      <c r="BP216" s="463"/>
      <c r="BQ216" s="611"/>
      <c r="BR216" s="606"/>
      <c r="BS216" s="464"/>
      <c r="BT216" s="614"/>
      <c r="BU216" s="461"/>
      <c r="BV216" s="568"/>
      <c r="BW216" s="404"/>
      <c r="BX216" s="402"/>
      <c r="BY216" s="570" t="str">
        <f t="shared" si="41"/>
        <v/>
      </c>
      <c r="BZ216" s="565" t="str">
        <f t="shared" si="42"/>
        <v/>
      </c>
      <c r="CA216" s="565" t="str">
        <f t="shared" si="43"/>
        <v/>
      </c>
      <c r="CB216" s="565" t="str">
        <f t="shared" si="44"/>
        <v/>
      </c>
      <c r="CC216" s="577" t="str">
        <f t="shared" si="45"/>
        <v/>
      </c>
      <c r="CD216" s="577" t="str">
        <f t="shared" si="46"/>
        <v/>
      </c>
      <c r="CE216" s="577" t="str">
        <f t="shared" si="47"/>
        <v/>
      </c>
      <c r="CF216" s="577" t="str">
        <f t="shared" si="48"/>
        <v/>
      </c>
      <c r="CG216" s="591" t="str">
        <f t="shared" si="49"/>
        <v/>
      </c>
      <c r="CH216" s="591" t="str">
        <f t="shared" si="50"/>
        <v/>
      </c>
      <c r="CI216" s="591" t="str">
        <f t="shared" si="51"/>
        <v/>
      </c>
      <c r="CJ216" s="565" t="str">
        <f t="shared" si="52"/>
        <v/>
      </c>
      <c r="CK216" s="565" t="str">
        <f t="shared" si="53"/>
        <v/>
      </c>
      <c r="CL216" s="577" t="str">
        <f t="shared" si="57"/>
        <v/>
      </c>
      <c r="CM216" s="577" t="str">
        <f t="shared" si="54"/>
        <v/>
      </c>
      <c r="CN216" s="592" t="str">
        <f t="shared" si="58"/>
        <v/>
      </c>
      <c r="CO216" s="402"/>
      <c r="CP216" s="402"/>
      <c r="CQ216" s="402"/>
      <c r="CR216" s="402"/>
      <c r="CS216" s="402"/>
      <c r="CT216" s="402"/>
      <c r="CU216" s="412"/>
      <c r="CV216" s="402"/>
      <c r="CW216" s="402"/>
      <c r="CX216" s="402"/>
      <c r="CY216" s="402"/>
      <c r="CZ216" s="402"/>
      <c r="DA216" s="402"/>
      <c r="DB216" s="412"/>
    </row>
    <row r="217" spans="2:106" ht="15.95" customHeight="1" x14ac:dyDescent="0.15">
      <c r="B217" s="468">
        <v>187</v>
      </c>
      <c r="C217" s="994"/>
      <c r="D217" s="995"/>
      <c r="E217" s="995"/>
      <c r="F217" s="996"/>
      <c r="G217" s="997"/>
      <c r="H217" s="997"/>
      <c r="I217" s="998"/>
      <c r="J217" s="999"/>
      <c r="K217" s="1004"/>
      <c r="L217" s="1004"/>
      <c r="M217" s="1004"/>
      <c r="N217" s="1004"/>
      <c r="O217" s="1004"/>
      <c r="P217" s="181" t="s">
        <v>28</v>
      </c>
      <c r="Q217" s="434" t="s">
        <v>28</v>
      </c>
      <c r="R217" s="434" t="s">
        <v>28</v>
      </c>
      <c r="S217" s="251" t="s">
        <v>28</v>
      </c>
      <c r="T217" s="1005"/>
      <c r="U217" s="1006"/>
      <c r="V217" s="1007"/>
      <c r="W217" s="181" t="s">
        <v>28</v>
      </c>
      <c r="X217" s="434" t="s">
        <v>28</v>
      </c>
      <c r="Y217" s="434" t="s">
        <v>28</v>
      </c>
      <c r="Z217" s="251" t="s">
        <v>28</v>
      </c>
      <c r="AA217" s="1005"/>
      <c r="AB217" s="1006"/>
      <c r="AC217" s="1006"/>
      <c r="AD217" s="181" t="s">
        <v>28</v>
      </c>
      <c r="AE217" s="183" t="s">
        <v>28</v>
      </c>
      <c r="AF217" s="183" t="s">
        <v>28</v>
      </c>
      <c r="AG217" s="183" t="s">
        <v>28</v>
      </c>
      <c r="AH217" s="251" t="s">
        <v>28</v>
      </c>
      <c r="AI217" s="484"/>
      <c r="AJ217" s="251" t="s">
        <v>28</v>
      </c>
      <c r="AK217" s="486"/>
      <c r="AL217" s="181" t="s">
        <v>28</v>
      </c>
      <c r="AM217" s="251" t="s">
        <v>28</v>
      </c>
      <c r="AN217" s="181" t="s">
        <v>28</v>
      </c>
      <c r="AO217" s="183" t="s">
        <v>28</v>
      </c>
      <c r="AP217" s="183" t="s">
        <v>28</v>
      </c>
      <c r="AQ217" s="183" t="s">
        <v>28</v>
      </c>
      <c r="AR217" s="535" t="str">
        <f t="shared" si="59"/>
        <v>□</v>
      </c>
      <c r="AS217" s="181" t="s">
        <v>28</v>
      </c>
      <c r="AT217" s="183" t="s">
        <v>28</v>
      </c>
      <c r="AU217" s="446" t="s">
        <v>28</v>
      </c>
      <c r="AV217" s="452" t="s">
        <v>28</v>
      </c>
      <c r="AW217" s="251" t="s">
        <v>28</v>
      </c>
      <c r="AX217" s="251" t="s">
        <v>28</v>
      </c>
      <c r="AY217" s="446" t="s">
        <v>28</v>
      </c>
      <c r="AZ217" s="437"/>
      <c r="BA217" s="976" t="str">
        <f>IF($F$11="","",IF($AZ217="","",HLOOKUP($F$11,別紙mast!$D$4:$K$7,3,FALSE)))</f>
        <v/>
      </c>
      <c r="BB217" s="977"/>
      <c r="BC217" s="537" t="str">
        <f t="shared" si="55"/>
        <v/>
      </c>
      <c r="BD217" s="538" t="str">
        <f>IF($F$11="","",IF($AZ217="","",HLOOKUP($F$11,別紙mast!$D$9:$K$11,3,FALSE)))</f>
        <v/>
      </c>
      <c r="BE217" s="537" t="str">
        <f t="shared" si="56"/>
        <v/>
      </c>
      <c r="BF217" s="413"/>
      <c r="BG217" s="978" t="str">
        <f>IF($F$11="","",IF($BF217="","",HLOOKUP($F$11,別紙mast!$D$4:$K$7,4,FALSE)))</f>
        <v/>
      </c>
      <c r="BH217" s="979"/>
      <c r="BI217" s="454" t="str">
        <f t="shared" si="40"/>
        <v/>
      </c>
      <c r="BJ217" s="621"/>
      <c r="BK217" s="463"/>
      <c r="BL217" s="463"/>
      <c r="BM217" s="601"/>
      <c r="BN217" s="462"/>
      <c r="BO217" s="463"/>
      <c r="BP217" s="463"/>
      <c r="BQ217" s="611"/>
      <c r="BR217" s="606"/>
      <c r="BS217" s="464"/>
      <c r="BT217" s="614"/>
      <c r="BU217" s="461"/>
      <c r="BV217" s="568"/>
      <c r="BW217" s="404"/>
      <c r="BX217" s="402"/>
      <c r="BY217" s="570" t="str">
        <f t="shared" si="41"/>
        <v/>
      </c>
      <c r="BZ217" s="565" t="str">
        <f t="shared" si="42"/>
        <v/>
      </c>
      <c r="CA217" s="565" t="str">
        <f t="shared" si="43"/>
        <v/>
      </c>
      <c r="CB217" s="565" t="str">
        <f t="shared" si="44"/>
        <v/>
      </c>
      <c r="CC217" s="577" t="str">
        <f t="shared" si="45"/>
        <v/>
      </c>
      <c r="CD217" s="577" t="str">
        <f t="shared" si="46"/>
        <v/>
      </c>
      <c r="CE217" s="577" t="str">
        <f t="shared" si="47"/>
        <v/>
      </c>
      <c r="CF217" s="577" t="str">
        <f t="shared" si="48"/>
        <v/>
      </c>
      <c r="CG217" s="591" t="str">
        <f t="shared" si="49"/>
        <v/>
      </c>
      <c r="CH217" s="591" t="str">
        <f t="shared" si="50"/>
        <v/>
      </c>
      <c r="CI217" s="591" t="str">
        <f t="shared" si="51"/>
        <v/>
      </c>
      <c r="CJ217" s="565" t="str">
        <f t="shared" si="52"/>
        <v/>
      </c>
      <c r="CK217" s="565" t="str">
        <f t="shared" si="53"/>
        <v/>
      </c>
      <c r="CL217" s="577" t="str">
        <f t="shared" si="57"/>
        <v/>
      </c>
      <c r="CM217" s="577" t="str">
        <f t="shared" si="54"/>
        <v/>
      </c>
      <c r="CN217" s="592" t="str">
        <f t="shared" si="58"/>
        <v/>
      </c>
      <c r="CO217" s="402"/>
      <c r="CP217" s="402"/>
      <c r="CQ217" s="402"/>
      <c r="CR217" s="402"/>
      <c r="CS217" s="402"/>
      <c r="CT217" s="402"/>
      <c r="CU217" s="412"/>
      <c r="CV217" s="402"/>
      <c r="CW217" s="402"/>
      <c r="CX217" s="402"/>
      <c r="CY217" s="402"/>
      <c r="CZ217" s="402"/>
      <c r="DA217" s="402"/>
      <c r="DB217" s="412"/>
    </row>
    <row r="218" spans="2:106" ht="15.95" customHeight="1" x14ac:dyDescent="0.15">
      <c r="B218" s="468">
        <v>188</v>
      </c>
      <c r="C218" s="994"/>
      <c r="D218" s="995"/>
      <c r="E218" s="995"/>
      <c r="F218" s="996"/>
      <c r="G218" s="997"/>
      <c r="H218" s="997"/>
      <c r="I218" s="998"/>
      <c r="J218" s="999"/>
      <c r="K218" s="1004"/>
      <c r="L218" s="1004"/>
      <c r="M218" s="1004"/>
      <c r="N218" s="1004"/>
      <c r="O218" s="1004"/>
      <c r="P218" s="181" t="s">
        <v>28</v>
      </c>
      <c r="Q218" s="434" t="s">
        <v>28</v>
      </c>
      <c r="R218" s="434" t="s">
        <v>28</v>
      </c>
      <c r="S218" s="251" t="s">
        <v>28</v>
      </c>
      <c r="T218" s="1005"/>
      <c r="U218" s="1006"/>
      <c r="V218" s="1007"/>
      <c r="W218" s="181" t="s">
        <v>28</v>
      </c>
      <c r="X218" s="434" t="s">
        <v>28</v>
      </c>
      <c r="Y218" s="434" t="s">
        <v>28</v>
      </c>
      <c r="Z218" s="251" t="s">
        <v>28</v>
      </c>
      <c r="AA218" s="1005"/>
      <c r="AB218" s="1006"/>
      <c r="AC218" s="1006"/>
      <c r="AD218" s="181" t="s">
        <v>28</v>
      </c>
      <c r="AE218" s="183" t="s">
        <v>28</v>
      </c>
      <c r="AF218" s="183" t="s">
        <v>28</v>
      </c>
      <c r="AG218" s="183" t="s">
        <v>28</v>
      </c>
      <c r="AH218" s="251" t="s">
        <v>28</v>
      </c>
      <c r="AI218" s="484"/>
      <c r="AJ218" s="251" t="s">
        <v>28</v>
      </c>
      <c r="AK218" s="486"/>
      <c r="AL218" s="181" t="s">
        <v>28</v>
      </c>
      <c r="AM218" s="251" t="s">
        <v>28</v>
      </c>
      <c r="AN218" s="181" t="s">
        <v>28</v>
      </c>
      <c r="AO218" s="183" t="s">
        <v>28</v>
      </c>
      <c r="AP218" s="183" t="s">
        <v>28</v>
      </c>
      <c r="AQ218" s="183" t="s">
        <v>28</v>
      </c>
      <c r="AR218" s="535" t="str">
        <f t="shared" si="59"/>
        <v>□</v>
      </c>
      <c r="AS218" s="181" t="s">
        <v>28</v>
      </c>
      <c r="AT218" s="183" t="s">
        <v>28</v>
      </c>
      <c r="AU218" s="446" t="s">
        <v>28</v>
      </c>
      <c r="AV218" s="452" t="s">
        <v>28</v>
      </c>
      <c r="AW218" s="251" t="s">
        <v>28</v>
      </c>
      <c r="AX218" s="251" t="s">
        <v>28</v>
      </c>
      <c r="AY218" s="446" t="s">
        <v>28</v>
      </c>
      <c r="AZ218" s="437"/>
      <c r="BA218" s="976" t="str">
        <f>IF($F$11="","",IF($AZ218="","",HLOOKUP($F$11,別紙mast!$D$4:$K$7,3,FALSE)))</f>
        <v/>
      </c>
      <c r="BB218" s="977"/>
      <c r="BC218" s="537" t="str">
        <f t="shared" si="55"/>
        <v/>
      </c>
      <c r="BD218" s="538" t="str">
        <f>IF($F$11="","",IF($AZ218="","",HLOOKUP($F$11,別紙mast!$D$9:$K$11,3,FALSE)))</f>
        <v/>
      </c>
      <c r="BE218" s="537" t="str">
        <f t="shared" si="56"/>
        <v/>
      </c>
      <c r="BF218" s="413"/>
      <c r="BG218" s="978" t="str">
        <f>IF($F$11="","",IF($BF218="","",HLOOKUP($F$11,別紙mast!$D$4:$K$7,4,FALSE)))</f>
        <v/>
      </c>
      <c r="BH218" s="979"/>
      <c r="BI218" s="454" t="str">
        <f t="shared" si="40"/>
        <v/>
      </c>
      <c r="BJ218" s="621"/>
      <c r="BK218" s="463"/>
      <c r="BL218" s="463"/>
      <c r="BM218" s="601"/>
      <c r="BN218" s="462"/>
      <c r="BO218" s="463"/>
      <c r="BP218" s="463"/>
      <c r="BQ218" s="611"/>
      <c r="BR218" s="606"/>
      <c r="BS218" s="464"/>
      <c r="BT218" s="614"/>
      <c r="BU218" s="461"/>
      <c r="BV218" s="568"/>
      <c r="BW218" s="404"/>
      <c r="BX218" s="402"/>
      <c r="BY218" s="570" t="str">
        <f t="shared" si="41"/>
        <v/>
      </c>
      <c r="BZ218" s="565" t="str">
        <f t="shared" si="42"/>
        <v/>
      </c>
      <c r="CA218" s="565" t="str">
        <f t="shared" si="43"/>
        <v/>
      </c>
      <c r="CB218" s="565" t="str">
        <f t="shared" si="44"/>
        <v/>
      </c>
      <c r="CC218" s="577" t="str">
        <f t="shared" si="45"/>
        <v/>
      </c>
      <c r="CD218" s="577" t="str">
        <f t="shared" si="46"/>
        <v/>
      </c>
      <c r="CE218" s="577" t="str">
        <f t="shared" si="47"/>
        <v/>
      </c>
      <c r="CF218" s="577" t="str">
        <f t="shared" si="48"/>
        <v/>
      </c>
      <c r="CG218" s="591" t="str">
        <f t="shared" si="49"/>
        <v/>
      </c>
      <c r="CH218" s="591" t="str">
        <f t="shared" si="50"/>
        <v/>
      </c>
      <c r="CI218" s="591" t="str">
        <f t="shared" si="51"/>
        <v/>
      </c>
      <c r="CJ218" s="565" t="str">
        <f t="shared" si="52"/>
        <v/>
      </c>
      <c r="CK218" s="565" t="str">
        <f t="shared" si="53"/>
        <v/>
      </c>
      <c r="CL218" s="577" t="str">
        <f t="shared" si="57"/>
        <v/>
      </c>
      <c r="CM218" s="577" t="str">
        <f t="shared" si="54"/>
        <v/>
      </c>
      <c r="CN218" s="592" t="str">
        <f t="shared" si="58"/>
        <v/>
      </c>
      <c r="CO218" s="402"/>
      <c r="CP218" s="402"/>
      <c r="CQ218" s="402"/>
      <c r="CR218" s="402"/>
      <c r="CS218" s="402"/>
      <c r="CT218" s="402"/>
      <c r="CU218" s="412"/>
      <c r="CV218" s="402"/>
      <c r="CW218" s="402"/>
      <c r="CX218" s="402"/>
      <c r="CY218" s="402"/>
      <c r="CZ218" s="402"/>
      <c r="DA218" s="402"/>
      <c r="DB218" s="412"/>
    </row>
    <row r="219" spans="2:106" ht="15.95" customHeight="1" x14ac:dyDescent="0.15">
      <c r="B219" s="468">
        <v>189</v>
      </c>
      <c r="C219" s="994"/>
      <c r="D219" s="995"/>
      <c r="E219" s="995"/>
      <c r="F219" s="996"/>
      <c r="G219" s="997"/>
      <c r="H219" s="997"/>
      <c r="I219" s="998"/>
      <c r="J219" s="999"/>
      <c r="K219" s="1004"/>
      <c r="L219" s="1004"/>
      <c r="M219" s="1004"/>
      <c r="N219" s="1004"/>
      <c r="O219" s="1004"/>
      <c r="P219" s="181" t="s">
        <v>28</v>
      </c>
      <c r="Q219" s="434" t="s">
        <v>28</v>
      </c>
      <c r="R219" s="434" t="s">
        <v>28</v>
      </c>
      <c r="S219" s="251" t="s">
        <v>28</v>
      </c>
      <c r="T219" s="1005"/>
      <c r="U219" s="1006"/>
      <c r="V219" s="1007"/>
      <c r="W219" s="181" t="s">
        <v>28</v>
      </c>
      <c r="X219" s="434" t="s">
        <v>28</v>
      </c>
      <c r="Y219" s="434" t="s">
        <v>28</v>
      </c>
      <c r="Z219" s="251" t="s">
        <v>28</v>
      </c>
      <c r="AA219" s="1005"/>
      <c r="AB219" s="1006"/>
      <c r="AC219" s="1006"/>
      <c r="AD219" s="181" t="s">
        <v>28</v>
      </c>
      <c r="AE219" s="183" t="s">
        <v>28</v>
      </c>
      <c r="AF219" s="183" t="s">
        <v>28</v>
      </c>
      <c r="AG219" s="183" t="s">
        <v>28</v>
      </c>
      <c r="AH219" s="251" t="s">
        <v>28</v>
      </c>
      <c r="AI219" s="484"/>
      <c r="AJ219" s="251" t="s">
        <v>28</v>
      </c>
      <c r="AK219" s="486"/>
      <c r="AL219" s="181" t="s">
        <v>28</v>
      </c>
      <c r="AM219" s="251" t="s">
        <v>28</v>
      </c>
      <c r="AN219" s="181" t="s">
        <v>28</v>
      </c>
      <c r="AO219" s="183" t="s">
        <v>28</v>
      </c>
      <c r="AP219" s="183" t="s">
        <v>28</v>
      </c>
      <c r="AQ219" s="183" t="s">
        <v>28</v>
      </c>
      <c r="AR219" s="535" t="str">
        <f t="shared" si="59"/>
        <v>□</v>
      </c>
      <c r="AS219" s="181" t="s">
        <v>28</v>
      </c>
      <c r="AT219" s="183" t="s">
        <v>28</v>
      </c>
      <c r="AU219" s="446" t="s">
        <v>28</v>
      </c>
      <c r="AV219" s="452" t="s">
        <v>28</v>
      </c>
      <c r="AW219" s="251" t="s">
        <v>28</v>
      </c>
      <c r="AX219" s="251" t="s">
        <v>28</v>
      </c>
      <c r="AY219" s="446" t="s">
        <v>28</v>
      </c>
      <c r="AZ219" s="437"/>
      <c r="BA219" s="976" t="str">
        <f>IF($F$11="","",IF($AZ219="","",HLOOKUP($F$11,別紙mast!$D$4:$K$7,3,FALSE)))</f>
        <v/>
      </c>
      <c r="BB219" s="977"/>
      <c r="BC219" s="537" t="str">
        <f t="shared" si="55"/>
        <v/>
      </c>
      <c r="BD219" s="538" t="str">
        <f>IF($F$11="","",IF($AZ219="","",HLOOKUP($F$11,別紙mast!$D$9:$K$11,3,FALSE)))</f>
        <v/>
      </c>
      <c r="BE219" s="537" t="str">
        <f t="shared" si="56"/>
        <v/>
      </c>
      <c r="BF219" s="413"/>
      <c r="BG219" s="978" t="str">
        <f>IF($F$11="","",IF($BF219="","",HLOOKUP($F$11,別紙mast!$D$4:$K$7,4,FALSE)))</f>
        <v/>
      </c>
      <c r="BH219" s="979"/>
      <c r="BI219" s="454" t="str">
        <f t="shared" si="40"/>
        <v/>
      </c>
      <c r="BJ219" s="621"/>
      <c r="BK219" s="463"/>
      <c r="BL219" s="463"/>
      <c r="BM219" s="601"/>
      <c r="BN219" s="462"/>
      <c r="BO219" s="463"/>
      <c r="BP219" s="463"/>
      <c r="BQ219" s="611"/>
      <c r="BR219" s="606"/>
      <c r="BS219" s="464"/>
      <c r="BT219" s="614"/>
      <c r="BU219" s="461"/>
      <c r="BV219" s="568"/>
      <c r="BW219" s="404"/>
      <c r="BX219" s="402"/>
      <c r="BY219" s="570" t="str">
        <f t="shared" si="41"/>
        <v/>
      </c>
      <c r="BZ219" s="565" t="str">
        <f t="shared" si="42"/>
        <v/>
      </c>
      <c r="CA219" s="565" t="str">
        <f t="shared" si="43"/>
        <v/>
      </c>
      <c r="CB219" s="565" t="str">
        <f t="shared" si="44"/>
        <v/>
      </c>
      <c r="CC219" s="577" t="str">
        <f t="shared" si="45"/>
        <v/>
      </c>
      <c r="CD219" s="577" t="str">
        <f t="shared" si="46"/>
        <v/>
      </c>
      <c r="CE219" s="577" t="str">
        <f t="shared" si="47"/>
        <v/>
      </c>
      <c r="CF219" s="577" t="str">
        <f t="shared" si="48"/>
        <v/>
      </c>
      <c r="CG219" s="591" t="str">
        <f t="shared" si="49"/>
        <v/>
      </c>
      <c r="CH219" s="591" t="str">
        <f t="shared" si="50"/>
        <v/>
      </c>
      <c r="CI219" s="591" t="str">
        <f t="shared" si="51"/>
        <v/>
      </c>
      <c r="CJ219" s="565" t="str">
        <f t="shared" si="52"/>
        <v/>
      </c>
      <c r="CK219" s="565" t="str">
        <f t="shared" si="53"/>
        <v/>
      </c>
      <c r="CL219" s="577" t="str">
        <f t="shared" si="57"/>
        <v/>
      </c>
      <c r="CM219" s="577" t="str">
        <f t="shared" si="54"/>
        <v/>
      </c>
      <c r="CN219" s="592" t="str">
        <f t="shared" si="58"/>
        <v/>
      </c>
      <c r="CO219" s="402"/>
      <c r="CP219" s="402"/>
      <c r="CQ219" s="402"/>
      <c r="CR219" s="402"/>
      <c r="CS219" s="402"/>
      <c r="CT219" s="402"/>
      <c r="CU219" s="412"/>
      <c r="CV219" s="402"/>
      <c r="CW219" s="402"/>
      <c r="CX219" s="402"/>
      <c r="CY219" s="402"/>
      <c r="CZ219" s="402"/>
      <c r="DA219" s="402"/>
      <c r="DB219" s="412"/>
    </row>
    <row r="220" spans="2:106" ht="15.95" customHeight="1" x14ac:dyDescent="0.15">
      <c r="B220" s="468">
        <v>190</v>
      </c>
      <c r="C220" s="994"/>
      <c r="D220" s="995"/>
      <c r="E220" s="995"/>
      <c r="F220" s="996"/>
      <c r="G220" s="997"/>
      <c r="H220" s="997"/>
      <c r="I220" s="998"/>
      <c r="J220" s="999"/>
      <c r="K220" s="1004"/>
      <c r="L220" s="1004"/>
      <c r="M220" s="1004"/>
      <c r="N220" s="1004"/>
      <c r="O220" s="1004"/>
      <c r="P220" s="181" t="s">
        <v>28</v>
      </c>
      <c r="Q220" s="434" t="s">
        <v>28</v>
      </c>
      <c r="R220" s="434" t="s">
        <v>28</v>
      </c>
      <c r="S220" s="251" t="s">
        <v>28</v>
      </c>
      <c r="T220" s="1005"/>
      <c r="U220" s="1006"/>
      <c r="V220" s="1007"/>
      <c r="W220" s="181" t="s">
        <v>28</v>
      </c>
      <c r="X220" s="434" t="s">
        <v>28</v>
      </c>
      <c r="Y220" s="434" t="s">
        <v>28</v>
      </c>
      <c r="Z220" s="251" t="s">
        <v>28</v>
      </c>
      <c r="AA220" s="1005"/>
      <c r="AB220" s="1006"/>
      <c r="AC220" s="1006"/>
      <c r="AD220" s="181" t="s">
        <v>28</v>
      </c>
      <c r="AE220" s="183" t="s">
        <v>28</v>
      </c>
      <c r="AF220" s="183" t="s">
        <v>28</v>
      </c>
      <c r="AG220" s="183" t="s">
        <v>28</v>
      </c>
      <c r="AH220" s="251" t="s">
        <v>28</v>
      </c>
      <c r="AI220" s="484"/>
      <c r="AJ220" s="251" t="s">
        <v>28</v>
      </c>
      <c r="AK220" s="486"/>
      <c r="AL220" s="181" t="s">
        <v>28</v>
      </c>
      <c r="AM220" s="251" t="s">
        <v>28</v>
      </c>
      <c r="AN220" s="181" t="s">
        <v>28</v>
      </c>
      <c r="AO220" s="183" t="s">
        <v>28</v>
      </c>
      <c r="AP220" s="183" t="s">
        <v>28</v>
      </c>
      <c r="AQ220" s="183" t="s">
        <v>28</v>
      </c>
      <c r="AR220" s="535" t="str">
        <f t="shared" si="59"/>
        <v>□</v>
      </c>
      <c r="AS220" s="181" t="s">
        <v>28</v>
      </c>
      <c r="AT220" s="183" t="s">
        <v>28</v>
      </c>
      <c r="AU220" s="446" t="s">
        <v>28</v>
      </c>
      <c r="AV220" s="452" t="s">
        <v>28</v>
      </c>
      <c r="AW220" s="251" t="s">
        <v>28</v>
      </c>
      <c r="AX220" s="251" t="s">
        <v>28</v>
      </c>
      <c r="AY220" s="446" t="s">
        <v>28</v>
      </c>
      <c r="AZ220" s="437"/>
      <c r="BA220" s="976" t="str">
        <f>IF($F$11="","",IF($AZ220="","",HLOOKUP($F$11,別紙mast!$D$4:$K$7,3,FALSE)))</f>
        <v/>
      </c>
      <c r="BB220" s="977"/>
      <c r="BC220" s="537" t="str">
        <f t="shared" si="55"/>
        <v/>
      </c>
      <c r="BD220" s="538" t="str">
        <f>IF($F$11="","",IF($AZ220="","",HLOOKUP($F$11,別紙mast!$D$9:$K$11,3,FALSE)))</f>
        <v/>
      </c>
      <c r="BE220" s="537" t="str">
        <f t="shared" si="56"/>
        <v/>
      </c>
      <c r="BF220" s="413"/>
      <c r="BG220" s="978" t="str">
        <f>IF($F$11="","",IF($BF220="","",HLOOKUP($F$11,別紙mast!$D$4:$K$7,4,FALSE)))</f>
        <v/>
      </c>
      <c r="BH220" s="979"/>
      <c r="BI220" s="454" t="str">
        <f t="shared" si="40"/>
        <v/>
      </c>
      <c r="BJ220" s="621"/>
      <c r="BK220" s="463"/>
      <c r="BL220" s="463"/>
      <c r="BM220" s="601"/>
      <c r="BN220" s="462"/>
      <c r="BO220" s="463"/>
      <c r="BP220" s="463"/>
      <c r="BQ220" s="611"/>
      <c r="BR220" s="606"/>
      <c r="BS220" s="464"/>
      <c r="BT220" s="614"/>
      <c r="BU220" s="461"/>
      <c r="BV220" s="568"/>
      <c r="BW220" s="404"/>
      <c r="BX220" s="402"/>
      <c r="BY220" s="570" t="str">
        <f t="shared" si="41"/>
        <v/>
      </c>
      <c r="BZ220" s="565" t="str">
        <f t="shared" si="42"/>
        <v/>
      </c>
      <c r="CA220" s="565" t="str">
        <f t="shared" si="43"/>
        <v/>
      </c>
      <c r="CB220" s="565" t="str">
        <f t="shared" si="44"/>
        <v/>
      </c>
      <c r="CC220" s="577" t="str">
        <f t="shared" si="45"/>
        <v/>
      </c>
      <c r="CD220" s="577" t="str">
        <f t="shared" si="46"/>
        <v/>
      </c>
      <c r="CE220" s="577" t="str">
        <f t="shared" si="47"/>
        <v/>
      </c>
      <c r="CF220" s="577" t="str">
        <f t="shared" si="48"/>
        <v/>
      </c>
      <c r="CG220" s="591" t="str">
        <f t="shared" si="49"/>
        <v/>
      </c>
      <c r="CH220" s="591" t="str">
        <f t="shared" si="50"/>
        <v/>
      </c>
      <c r="CI220" s="591" t="str">
        <f t="shared" si="51"/>
        <v/>
      </c>
      <c r="CJ220" s="565" t="str">
        <f t="shared" si="52"/>
        <v/>
      </c>
      <c r="CK220" s="565" t="str">
        <f t="shared" si="53"/>
        <v/>
      </c>
      <c r="CL220" s="577" t="str">
        <f t="shared" si="57"/>
        <v/>
      </c>
      <c r="CM220" s="577" t="str">
        <f t="shared" si="54"/>
        <v/>
      </c>
      <c r="CN220" s="592" t="str">
        <f t="shared" si="58"/>
        <v/>
      </c>
      <c r="CO220" s="402"/>
      <c r="CP220" s="402"/>
      <c r="CQ220" s="402"/>
      <c r="CR220" s="402"/>
      <c r="CS220" s="402"/>
      <c r="CT220" s="402"/>
      <c r="CU220" s="412"/>
      <c r="CV220" s="402"/>
      <c r="CW220" s="402"/>
      <c r="CX220" s="402"/>
      <c r="CY220" s="402"/>
      <c r="CZ220" s="402"/>
      <c r="DA220" s="402"/>
      <c r="DB220" s="412"/>
    </row>
    <row r="221" spans="2:106" ht="15.95" customHeight="1" x14ac:dyDescent="0.15">
      <c r="B221" s="468">
        <v>191</v>
      </c>
      <c r="C221" s="994"/>
      <c r="D221" s="995"/>
      <c r="E221" s="995"/>
      <c r="F221" s="996"/>
      <c r="G221" s="997"/>
      <c r="H221" s="997"/>
      <c r="I221" s="998"/>
      <c r="J221" s="999"/>
      <c r="K221" s="1004"/>
      <c r="L221" s="1004"/>
      <c r="M221" s="1004"/>
      <c r="N221" s="1004"/>
      <c r="O221" s="1004"/>
      <c r="P221" s="181" t="s">
        <v>28</v>
      </c>
      <c r="Q221" s="434" t="s">
        <v>28</v>
      </c>
      <c r="R221" s="434" t="s">
        <v>28</v>
      </c>
      <c r="S221" s="251" t="s">
        <v>28</v>
      </c>
      <c r="T221" s="1005"/>
      <c r="U221" s="1006"/>
      <c r="V221" s="1007"/>
      <c r="W221" s="181" t="s">
        <v>28</v>
      </c>
      <c r="X221" s="434" t="s">
        <v>28</v>
      </c>
      <c r="Y221" s="434" t="s">
        <v>28</v>
      </c>
      <c r="Z221" s="251" t="s">
        <v>28</v>
      </c>
      <c r="AA221" s="1005"/>
      <c r="AB221" s="1006"/>
      <c r="AC221" s="1006"/>
      <c r="AD221" s="181" t="s">
        <v>28</v>
      </c>
      <c r="AE221" s="183" t="s">
        <v>28</v>
      </c>
      <c r="AF221" s="183" t="s">
        <v>28</v>
      </c>
      <c r="AG221" s="183" t="s">
        <v>28</v>
      </c>
      <c r="AH221" s="251" t="s">
        <v>28</v>
      </c>
      <c r="AI221" s="484"/>
      <c r="AJ221" s="251" t="s">
        <v>28</v>
      </c>
      <c r="AK221" s="486"/>
      <c r="AL221" s="181" t="s">
        <v>28</v>
      </c>
      <c r="AM221" s="251" t="s">
        <v>28</v>
      </c>
      <c r="AN221" s="181" t="s">
        <v>28</v>
      </c>
      <c r="AO221" s="183" t="s">
        <v>28</v>
      </c>
      <c r="AP221" s="183" t="s">
        <v>28</v>
      </c>
      <c r="AQ221" s="183" t="s">
        <v>28</v>
      </c>
      <c r="AR221" s="535" t="str">
        <f t="shared" si="59"/>
        <v>□</v>
      </c>
      <c r="AS221" s="181" t="s">
        <v>28</v>
      </c>
      <c r="AT221" s="183" t="s">
        <v>28</v>
      </c>
      <c r="AU221" s="446" t="s">
        <v>28</v>
      </c>
      <c r="AV221" s="452" t="s">
        <v>28</v>
      </c>
      <c r="AW221" s="251" t="s">
        <v>28</v>
      </c>
      <c r="AX221" s="251" t="s">
        <v>28</v>
      </c>
      <c r="AY221" s="446" t="s">
        <v>28</v>
      </c>
      <c r="AZ221" s="437"/>
      <c r="BA221" s="976" t="str">
        <f>IF($F$11="","",IF($AZ221="","",HLOOKUP($F$11,別紙mast!$D$4:$K$7,3,FALSE)))</f>
        <v/>
      </c>
      <c r="BB221" s="977"/>
      <c r="BC221" s="537" t="str">
        <f t="shared" si="55"/>
        <v/>
      </c>
      <c r="BD221" s="538" t="str">
        <f>IF($F$11="","",IF($AZ221="","",HLOOKUP($F$11,別紙mast!$D$9:$K$11,3,FALSE)))</f>
        <v/>
      </c>
      <c r="BE221" s="537" t="str">
        <f t="shared" si="56"/>
        <v/>
      </c>
      <c r="BF221" s="413"/>
      <c r="BG221" s="978" t="str">
        <f>IF($F$11="","",IF($BF221="","",HLOOKUP($F$11,別紙mast!$D$4:$K$7,4,FALSE)))</f>
        <v/>
      </c>
      <c r="BH221" s="979"/>
      <c r="BI221" s="454" t="str">
        <f t="shared" si="40"/>
        <v/>
      </c>
      <c r="BJ221" s="621"/>
      <c r="BK221" s="463"/>
      <c r="BL221" s="463"/>
      <c r="BM221" s="601"/>
      <c r="BN221" s="462"/>
      <c r="BO221" s="463"/>
      <c r="BP221" s="463"/>
      <c r="BQ221" s="611"/>
      <c r="BR221" s="606"/>
      <c r="BS221" s="464"/>
      <c r="BT221" s="614"/>
      <c r="BU221" s="461"/>
      <c r="BV221" s="568"/>
      <c r="BW221" s="404"/>
      <c r="BX221" s="402"/>
      <c r="BY221" s="570" t="str">
        <f t="shared" si="41"/>
        <v/>
      </c>
      <c r="BZ221" s="565" t="str">
        <f t="shared" si="42"/>
        <v/>
      </c>
      <c r="CA221" s="565" t="str">
        <f t="shared" si="43"/>
        <v/>
      </c>
      <c r="CB221" s="565" t="str">
        <f t="shared" si="44"/>
        <v/>
      </c>
      <c r="CC221" s="577" t="str">
        <f t="shared" si="45"/>
        <v/>
      </c>
      <c r="CD221" s="577" t="str">
        <f t="shared" si="46"/>
        <v/>
      </c>
      <c r="CE221" s="577" t="str">
        <f t="shared" si="47"/>
        <v/>
      </c>
      <c r="CF221" s="577" t="str">
        <f t="shared" si="48"/>
        <v/>
      </c>
      <c r="CG221" s="591" t="str">
        <f t="shared" si="49"/>
        <v/>
      </c>
      <c r="CH221" s="591" t="str">
        <f t="shared" si="50"/>
        <v/>
      </c>
      <c r="CI221" s="591" t="str">
        <f t="shared" si="51"/>
        <v/>
      </c>
      <c r="CJ221" s="565" t="str">
        <f t="shared" si="52"/>
        <v/>
      </c>
      <c r="CK221" s="565" t="str">
        <f t="shared" si="53"/>
        <v/>
      </c>
      <c r="CL221" s="577" t="str">
        <f t="shared" si="57"/>
        <v/>
      </c>
      <c r="CM221" s="577" t="str">
        <f t="shared" si="54"/>
        <v/>
      </c>
      <c r="CN221" s="592" t="str">
        <f t="shared" si="58"/>
        <v/>
      </c>
      <c r="CO221" s="402"/>
      <c r="CP221" s="402"/>
      <c r="CQ221" s="402"/>
      <c r="CR221" s="402"/>
      <c r="CS221" s="402"/>
      <c r="CT221" s="402"/>
      <c r="CU221" s="412"/>
      <c r="CV221" s="402"/>
      <c r="CW221" s="402"/>
      <c r="CX221" s="402"/>
      <c r="CY221" s="402"/>
      <c r="CZ221" s="402"/>
      <c r="DA221" s="402"/>
      <c r="DB221" s="412"/>
    </row>
    <row r="222" spans="2:106" ht="15.95" customHeight="1" x14ac:dyDescent="0.15">
      <c r="B222" s="468">
        <v>192</v>
      </c>
      <c r="C222" s="994"/>
      <c r="D222" s="995"/>
      <c r="E222" s="995"/>
      <c r="F222" s="996"/>
      <c r="G222" s="997"/>
      <c r="H222" s="997"/>
      <c r="I222" s="998"/>
      <c r="J222" s="999"/>
      <c r="K222" s="1004"/>
      <c r="L222" s="1004"/>
      <c r="M222" s="1004"/>
      <c r="N222" s="1004"/>
      <c r="O222" s="1004"/>
      <c r="P222" s="181" t="s">
        <v>28</v>
      </c>
      <c r="Q222" s="434" t="s">
        <v>28</v>
      </c>
      <c r="R222" s="434" t="s">
        <v>28</v>
      </c>
      <c r="S222" s="251" t="s">
        <v>28</v>
      </c>
      <c r="T222" s="1005"/>
      <c r="U222" s="1006"/>
      <c r="V222" s="1007"/>
      <c r="W222" s="181" t="s">
        <v>28</v>
      </c>
      <c r="X222" s="434" t="s">
        <v>28</v>
      </c>
      <c r="Y222" s="434" t="s">
        <v>28</v>
      </c>
      <c r="Z222" s="251" t="s">
        <v>28</v>
      </c>
      <c r="AA222" s="1005"/>
      <c r="AB222" s="1006"/>
      <c r="AC222" s="1006"/>
      <c r="AD222" s="181" t="s">
        <v>28</v>
      </c>
      <c r="AE222" s="183" t="s">
        <v>28</v>
      </c>
      <c r="AF222" s="183" t="s">
        <v>28</v>
      </c>
      <c r="AG222" s="183" t="s">
        <v>28</v>
      </c>
      <c r="AH222" s="251" t="s">
        <v>28</v>
      </c>
      <c r="AI222" s="484"/>
      <c r="AJ222" s="251" t="s">
        <v>28</v>
      </c>
      <c r="AK222" s="486"/>
      <c r="AL222" s="181" t="s">
        <v>28</v>
      </c>
      <c r="AM222" s="251" t="s">
        <v>28</v>
      </c>
      <c r="AN222" s="181" t="s">
        <v>28</v>
      </c>
      <c r="AO222" s="183" t="s">
        <v>28</v>
      </c>
      <c r="AP222" s="183" t="s">
        <v>28</v>
      </c>
      <c r="AQ222" s="183" t="s">
        <v>28</v>
      </c>
      <c r="AR222" s="535" t="str">
        <f t="shared" si="59"/>
        <v>□</v>
      </c>
      <c r="AS222" s="181" t="s">
        <v>28</v>
      </c>
      <c r="AT222" s="183" t="s">
        <v>28</v>
      </c>
      <c r="AU222" s="446" t="s">
        <v>28</v>
      </c>
      <c r="AV222" s="452" t="s">
        <v>28</v>
      </c>
      <c r="AW222" s="251" t="s">
        <v>28</v>
      </c>
      <c r="AX222" s="251" t="s">
        <v>28</v>
      </c>
      <c r="AY222" s="446" t="s">
        <v>28</v>
      </c>
      <c r="AZ222" s="437"/>
      <c r="BA222" s="976" t="str">
        <f>IF($F$11="","",IF($AZ222="","",HLOOKUP($F$11,別紙mast!$D$4:$K$7,3,FALSE)))</f>
        <v/>
      </c>
      <c r="BB222" s="977"/>
      <c r="BC222" s="537" t="str">
        <f t="shared" si="55"/>
        <v/>
      </c>
      <c r="BD222" s="538" t="str">
        <f>IF($F$11="","",IF($AZ222="","",HLOOKUP($F$11,別紙mast!$D$9:$K$11,3,FALSE)))</f>
        <v/>
      </c>
      <c r="BE222" s="537" t="str">
        <f t="shared" si="56"/>
        <v/>
      </c>
      <c r="BF222" s="413"/>
      <c r="BG222" s="978" t="str">
        <f>IF($F$11="","",IF($BF222="","",HLOOKUP($F$11,別紙mast!$D$4:$K$7,4,FALSE)))</f>
        <v/>
      </c>
      <c r="BH222" s="979"/>
      <c r="BI222" s="454" t="str">
        <f t="shared" si="40"/>
        <v/>
      </c>
      <c r="BJ222" s="621"/>
      <c r="BK222" s="463"/>
      <c r="BL222" s="463"/>
      <c r="BM222" s="601"/>
      <c r="BN222" s="462"/>
      <c r="BO222" s="463"/>
      <c r="BP222" s="463"/>
      <c r="BQ222" s="611"/>
      <c r="BR222" s="606"/>
      <c r="BS222" s="464"/>
      <c r="BT222" s="614"/>
      <c r="BU222" s="461"/>
      <c r="BV222" s="568"/>
      <c r="BW222" s="404"/>
      <c r="BX222" s="402"/>
      <c r="BY222" s="570" t="str">
        <f t="shared" si="41"/>
        <v/>
      </c>
      <c r="BZ222" s="565" t="str">
        <f t="shared" si="42"/>
        <v/>
      </c>
      <c r="CA222" s="565" t="str">
        <f t="shared" si="43"/>
        <v/>
      </c>
      <c r="CB222" s="565" t="str">
        <f t="shared" si="44"/>
        <v/>
      </c>
      <c r="CC222" s="577" t="str">
        <f t="shared" si="45"/>
        <v/>
      </c>
      <c r="CD222" s="577" t="str">
        <f t="shared" si="46"/>
        <v/>
      </c>
      <c r="CE222" s="577" t="str">
        <f t="shared" si="47"/>
        <v/>
      </c>
      <c r="CF222" s="577" t="str">
        <f t="shared" si="48"/>
        <v/>
      </c>
      <c r="CG222" s="591" t="str">
        <f t="shared" si="49"/>
        <v/>
      </c>
      <c r="CH222" s="591" t="str">
        <f t="shared" si="50"/>
        <v/>
      </c>
      <c r="CI222" s="591" t="str">
        <f t="shared" si="51"/>
        <v/>
      </c>
      <c r="CJ222" s="565" t="str">
        <f t="shared" si="52"/>
        <v/>
      </c>
      <c r="CK222" s="565" t="str">
        <f t="shared" si="53"/>
        <v/>
      </c>
      <c r="CL222" s="577" t="str">
        <f t="shared" si="57"/>
        <v/>
      </c>
      <c r="CM222" s="577" t="str">
        <f t="shared" si="54"/>
        <v/>
      </c>
      <c r="CN222" s="592" t="str">
        <f t="shared" si="58"/>
        <v/>
      </c>
      <c r="CO222" s="402"/>
      <c r="CP222" s="402"/>
      <c r="CQ222" s="402"/>
      <c r="CR222" s="402"/>
      <c r="CS222" s="402"/>
      <c r="CT222" s="402"/>
      <c r="CU222" s="412"/>
      <c r="CV222" s="402"/>
      <c r="CW222" s="402"/>
      <c r="CX222" s="402"/>
      <c r="CY222" s="402"/>
      <c r="CZ222" s="402"/>
      <c r="DA222" s="402"/>
      <c r="DB222" s="412"/>
    </row>
    <row r="223" spans="2:106" ht="15.95" customHeight="1" x14ac:dyDescent="0.15">
      <c r="B223" s="468">
        <v>193</v>
      </c>
      <c r="C223" s="994"/>
      <c r="D223" s="995"/>
      <c r="E223" s="995"/>
      <c r="F223" s="996"/>
      <c r="G223" s="997"/>
      <c r="H223" s="997"/>
      <c r="I223" s="998"/>
      <c r="J223" s="999"/>
      <c r="K223" s="1004"/>
      <c r="L223" s="1004"/>
      <c r="M223" s="1004"/>
      <c r="N223" s="1004"/>
      <c r="O223" s="1004"/>
      <c r="P223" s="182" t="s">
        <v>28</v>
      </c>
      <c r="Q223" s="434" t="s">
        <v>28</v>
      </c>
      <c r="R223" s="434" t="s">
        <v>28</v>
      </c>
      <c r="S223" s="251" t="s">
        <v>28</v>
      </c>
      <c r="T223" s="1005"/>
      <c r="U223" s="1006"/>
      <c r="V223" s="1007"/>
      <c r="W223" s="182" t="s">
        <v>28</v>
      </c>
      <c r="X223" s="434" t="s">
        <v>28</v>
      </c>
      <c r="Y223" s="434" t="s">
        <v>28</v>
      </c>
      <c r="Z223" s="251" t="s">
        <v>28</v>
      </c>
      <c r="AA223" s="1005"/>
      <c r="AB223" s="1006"/>
      <c r="AC223" s="1006"/>
      <c r="AD223" s="181" t="s">
        <v>28</v>
      </c>
      <c r="AE223" s="183" t="s">
        <v>28</v>
      </c>
      <c r="AF223" s="183" t="s">
        <v>28</v>
      </c>
      <c r="AG223" s="183" t="s">
        <v>28</v>
      </c>
      <c r="AH223" s="251" t="s">
        <v>28</v>
      </c>
      <c r="AI223" s="484"/>
      <c r="AJ223" s="251" t="s">
        <v>28</v>
      </c>
      <c r="AK223" s="486"/>
      <c r="AL223" s="181" t="s">
        <v>28</v>
      </c>
      <c r="AM223" s="251" t="s">
        <v>28</v>
      </c>
      <c r="AN223" s="181" t="s">
        <v>28</v>
      </c>
      <c r="AO223" s="183" t="s">
        <v>28</v>
      </c>
      <c r="AP223" s="183" t="s">
        <v>28</v>
      </c>
      <c r="AQ223" s="183" t="s">
        <v>28</v>
      </c>
      <c r="AR223" s="535" t="str">
        <f t="shared" si="59"/>
        <v>□</v>
      </c>
      <c r="AS223" s="181" t="s">
        <v>28</v>
      </c>
      <c r="AT223" s="183" t="s">
        <v>28</v>
      </c>
      <c r="AU223" s="446" t="s">
        <v>28</v>
      </c>
      <c r="AV223" s="452" t="s">
        <v>28</v>
      </c>
      <c r="AW223" s="251" t="s">
        <v>28</v>
      </c>
      <c r="AX223" s="251" t="s">
        <v>28</v>
      </c>
      <c r="AY223" s="446" t="s">
        <v>28</v>
      </c>
      <c r="AZ223" s="437"/>
      <c r="BA223" s="976" t="str">
        <f>IF($F$11="","",IF($AZ223="","",HLOOKUP($F$11,別紙mast!$D$4:$K$7,3,FALSE)))</f>
        <v/>
      </c>
      <c r="BB223" s="977"/>
      <c r="BC223" s="537" t="str">
        <f t="shared" si="55"/>
        <v/>
      </c>
      <c r="BD223" s="538" t="str">
        <f>IF($F$11="","",IF($AZ223="","",HLOOKUP($F$11,別紙mast!$D$9:$K$11,3,FALSE)))</f>
        <v/>
      </c>
      <c r="BE223" s="537" t="str">
        <f t="shared" si="56"/>
        <v/>
      </c>
      <c r="BF223" s="413"/>
      <c r="BG223" s="978" t="str">
        <f>IF($F$11="","",IF($BF223="","",HLOOKUP($F$11,別紙mast!$D$4:$K$7,4,FALSE)))</f>
        <v/>
      </c>
      <c r="BH223" s="979"/>
      <c r="BI223" s="454" t="str">
        <f t="shared" si="40"/>
        <v/>
      </c>
      <c r="BJ223" s="621"/>
      <c r="BK223" s="463"/>
      <c r="BL223" s="463"/>
      <c r="BM223" s="601"/>
      <c r="BN223" s="462"/>
      <c r="BO223" s="463"/>
      <c r="BP223" s="463"/>
      <c r="BQ223" s="611"/>
      <c r="BR223" s="606"/>
      <c r="BS223" s="464"/>
      <c r="BT223" s="614"/>
      <c r="BU223" s="461"/>
      <c r="BV223" s="568"/>
      <c r="BW223" s="404"/>
      <c r="BX223" s="402"/>
      <c r="BY223" s="570" t="str">
        <f t="shared" si="41"/>
        <v/>
      </c>
      <c r="BZ223" s="565" t="str">
        <f t="shared" si="42"/>
        <v/>
      </c>
      <c r="CA223" s="565" t="str">
        <f t="shared" si="43"/>
        <v/>
      </c>
      <c r="CB223" s="565" t="str">
        <f t="shared" si="44"/>
        <v/>
      </c>
      <c r="CC223" s="577" t="str">
        <f t="shared" si="45"/>
        <v/>
      </c>
      <c r="CD223" s="577" t="str">
        <f t="shared" si="46"/>
        <v/>
      </c>
      <c r="CE223" s="577" t="str">
        <f t="shared" si="47"/>
        <v/>
      </c>
      <c r="CF223" s="577" t="str">
        <f t="shared" si="48"/>
        <v/>
      </c>
      <c r="CG223" s="591" t="str">
        <f t="shared" si="49"/>
        <v/>
      </c>
      <c r="CH223" s="591" t="str">
        <f t="shared" si="50"/>
        <v/>
      </c>
      <c r="CI223" s="591" t="str">
        <f t="shared" si="51"/>
        <v/>
      </c>
      <c r="CJ223" s="565" t="str">
        <f t="shared" si="52"/>
        <v/>
      </c>
      <c r="CK223" s="565" t="str">
        <f t="shared" si="53"/>
        <v/>
      </c>
      <c r="CL223" s="577" t="str">
        <f t="shared" si="57"/>
        <v/>
      </c>
      <c r="CM223" s="577" t="str">
        <f t="shared" si="54"/>
        <v/>
      </c>
      <c r="CN223" s="592" t="str">
        <f t="shared" si="58"/>
        <v/>
      </c>
      <c r="CO223" s="402"/>
      <c r="CP223" s="402"/>
      <c r="CQ223" s="402"/>
      <c r="CR223" s="402"/>
      <c r="CS223" s="402"/>
      <c r="CT223" s="402"/>
      <c r="CU223" s="412"/>
      <c r="CV223" s="402"/>
      <c r="CW223" s="402"/>
      <c r="CX223" s="402"/>
      <c r="CY223" s="402"/>
      <c r="CZ223" s="402"/>
      <c r="DA223" s="402"/>
      <c r="DB223" s="412"/>
    </row>
    <row r="224" spans="2:106" ht="15.95" customHeight="1" x14ac:dyDescent="0.15">
      <c r="B224" s="468">
        <v>194</v>
      </c>
      <c r="C224" s="994"/>
      <c r="D224" s="995"/>
      <c r="E224" s="995"/>
      <c r="F224" s="996"/>
      <c r="G224" s="997"/>
      <c r="H224" s="997"/>
      <c r="I224" s="998"/>
      <c r="J224" s="999"/>
      <c r="K224" s="1004"/>
      <c r="L224" s="1004"/>
      <c r="M224" s="1004"/>
      <c r="N224" s="1004"/>
      <c r="O224" s="1004"/>
      <c r="P224" s="181" t="s">
        <v>28</v>
      </c>
      <c r="Q224" s="434" t="s">
        <v>28</v>
      </c>
      <c r="R224" s="434" t="s">
        <v>28</v>
      </c>
      <c r="S224" s="251" t="s">
        <v>28</v>
      </c>
      <c r="T224" s="1005"/>
      <c r="U224" s="1006"/>
      <c r="V224" s="1007"/>
      <c r="W224" s="181" t="s">
        <v>28</v>
      </c>
      <c r="X224" s="434" t="s">
        <v>28</v>
      </c>
      <c r="Y224" s="434" t="s">
        <v>28</v>
      </c>
      <c r="Z224" s="251" t="s">
        <v>28</v>
      </c>
      <c r="AA224" s="1005"/>
      <c r="AB224" s="1006"/>
      <c r="AC224" s="1006"/>
      <c r="AD224" s="181" t="s">
        <v>28</v>
      </c>
      <c r="AE224" s="183" t="s">
        <v>28</v>
      </c>
      <c r="AF224" s="183" t="s">
        <v>28</v>
      </c>
      <c r="AG224" s="183" t="s">
        <v>28</v>
      </c>
      <c r="AH224" s="251" t="s">
        <v>28</v>
      </c>
      <c r="AI224" s="484"/>
      <c r="AJ224" s="251" t="s">
        <v>28</v>
      </c>
      <c r="AK224" s="486"/>
      <c r="AL224" s="181" t="s">
        <v>28</v>
      </c>
      <c r="AM224" s="251" t="s">
        <v>28</v>
      </c>
      <c r="AN224" s="181" t="s">
        <v>28</v>
      </c>
      <c r="AO224" s="183" t="s">
        <v>28</v>
      </c>
      <c r="AP224" s="183" t="s">
        <v>28</v>
      </c>
      <c r="AQ224" s="183" t="s">
        <v>28</v>
      </c>
      <c r="AR224" s="535" t="str">
        <f t="shared" si="59"/>
        <v>□</v>
      </c>
      <c r="AS224" s="181" t="s">
        <v>28</v>
      </c>
      <c r="AT224" s="183" t="s">
        <v>28</v>
      </c>
      <c r="AU224" s="446" t="s">
        <v>28</v>
      </c>
      <c r="AV224" s="452" t="s">
        <v>28</v>
      </c>
      <c r="AW224" s="251" t="s">
        <v>28</v>
      </c>
      <c r="AX224" s="251" t="s">
        <v>28</v>
      </c>
      <c r="AY224" s="446" t="s">
        <v>28</v>
      </c>
      <c r="AZ224" s="437"/>
      <c r="BA224" s="976" t="str">
        <f>IF($F$11="","",IF($AZ224="","",HLOOKUP($F$11,別紙mast!$D$4:$K$7,3,FALSE)))</f>
        <v/>
      </c>
      <c r="BB224" s="977"/>
      <c r="BC224" s="537" t="str">
        <f t="shared" si="55"/>
        <v/>
      </c>
      <c r="BD224" s="538" t="str">
        <f>IF($F$11="","",IF($AZ224="","",HLOOKUP($F$11,別紙mast!$D$9:$K$11,3,FALSE)))</f>
        <v/>
      </c>
      <c r="BE224" s="537" t="str">
        <f t="shared" si="56"/>
        <v/>
      </c>
      <c r="BF224" s="413"/>
      <c r="BG224" s="978" t="str">
        <f>IF($F$11="","",IF($BF224="","",HLOOKUP($F$11,別紙mast!$D$4:$K$7,4,FALSE)))</f>
        <v/>
      </c>
      <c r="BH224" s="979"/>
      <c r="BI224" s="454" t="str">
        <f t="shared" ref="BI224:BI230" si="60">IF(AND(BG224=""),"",IF(BF224&lt;=BG224,"○","×"))</f>
        <v/>
      </c>
      <c r="BJ224" s="621"/>
      <c r="BK224" s="463"/>
      <c r="BL224" s="463"/>
      <c r="BM224" s="601"/>
      <c r="BN224" s="462"/>
      <c r="BO224" s="463"/>
      <c r="BP224" s="463"/>
      <c r="BQ224" s="611"/>
      <c r="BR224" s="606"/>
      <c r="BS224" s="464"/>
      <c r="BT224" s="614"/>
      <c r="BU224" s="461"/>
      <c r="BV224" s="568"/>
      <c r="BW224" s="404"/>
      <c r="BX224" s="402"/>
      <c r="BY224" s="570" t="str">
        <f t="shared" ref="BY224:BY230" si="61">IF($BJ224="","",SUM($BJ224*$I224))</f>
        <v/>
      </c>
      <c r="BZ224" s="565" t="str">
        <f t="shared" ref="BZ224:BZ230" si="62">IF($BK224="","",SUM($BK224*$I224))</f>
        <v/>
      </c>
      <c r="CA224" s="565" t="str">
        <f t="shared" ref="CA224:CA230" si="63">IF($BL224="","",SUM($BL224*$I224))</f>
        <v/>
      </c>
      <c r="CB224" s="565" t="str">
        <f t="shared" ref="CB224:CB230" si="64">IF($BM224="","",SUM($BM224*$I224))</f>
        <v/>
      </c>
      <c r="CC224" s="577" t="str">
        <f t="shared" ref="CC224:CC230" si="65">IF($BN224="","",SUM($BN224*$I224))</f>
        <v/>
      </c>
      <c r="CD224" s="577" t="str">
        <f t="shared" ref="CD224:CD230" si="66">IF($BO224="","",SUM($BO224*$I224))</f>
        <v/>
      </c>
      <c r="CE224" s="577" t="str">
        <f t="shared" ref="CE224:CE230" si="67">IF($BP224="","",SUM($BP224*$I224))</f>
        <v/>
      </c>
      <c r="CF224" s="577" t="str">
        <f t="shared" ref="CF224:CF230" si="68">IF($BQ224="","",SUM($BQ224*$I224))</f>
        <v/>
      </c>
      <c r="CG224" s="591" t="str">
        <f t="shared" ref="CG224:CG230" si="69">IF($BR224="","",SUM($BR224*$I224))</f>
        <v/>
      </c>
      <c r="CH224" s="591" t="str">
        <f t="shared" ref="CH224:CH230" si="70">IF($BS224="","",$BS224*$I224)</f>
        <v/>
      </c>
      <c r="CI224" s="591" t="str">
        <f t="shared" ref="CI224:CI230" si="71">IF($BT224="","",SUM($BT224*$I224))</f>
        <v/>
      </c>
      <c r="CJ224" s="565" t="str">
        <f t="shared" ref="CJ224:CJ230" si="72">IF($BU224="","",SUM($BU224*$I224))</f>
        <v/>
      </c>
      <c r="CK224" s="565" t="str">
        <f t="shared" ref="CK224:CK230" si="73">IF($BV224="","",SUM($BV224*$I224))</f>
        <v/>
      </c>
      <c r="CL224" s="577" t="str">
        <f t="shared" si="57"/>
        <v/>
      </c>
      <c r="CM224" s="577" t="str">
        <f t="shared" ref="CM224:CM230" si="74">IF(BY224="","",ROUNDUP((CB224-BY224)/1000,1))</f>
        <v/>
      </c>
      <c r="CN224" s="592" t="str">
        <f t="shared" si="58"/>
        <v/>
      </c>
      <c r="CO224" s="402"/>
      <c r="CP224" s="402"/>
      <c r="CQ224" s="402"/>
      <c r="CR224" s="402"/>
      <c r="CS224" s="402"/>
      <c r="CT224" s="402"/>
      <c r="CU224" s="412"/>
      <c r="CV224" s="402"/>
      <c r="CW224" s="402"/>
      <c r="CX224" s="402"/>
      <c r="CY224" s="402"/>
      <c r="CZ224" s="402"/>
      <c r="DA224" s="402"/>
      <c r="DB224" s="412"/>
    </row>
    <row r="225" spans="2:106" ht="15.95" customHeight="1" x14ac:dyDescent="0.15">
      <c r="B225" s="468">
        <v>195</v>
      </c>
      <c r="C225" s="994"/>
      <c r="D225" s="995"/>
      <c r="E225" s="995"/>
      <c r="F225" s="996"/>
      <c r="G225" s="997"/>
      <c r="H225" s="997"/>
      <c r="I225" s="998"/>
      <c r="J225" s="999"/>
      <c r="K225" s="1004"/>
      <c r="L225" s="1004"/>
      <c r="M225" s="1004"/>
      <c r="N225" s="1004"/>
      <c r="O225" s="1004"/>
      <c r="P225" s="181" t="s">
        <v>28</v>
      </c>
      <c r="Q225" s="434" t="s">
        <v>28</v>
      </c>
      <c r="R225" s="434" t="s">
        <v>28</v>
      </c>
      <c r="S225" s="251" t="s">
        <v>28</v>
      </c>
      <c r="T225" s="1005"/>
      <c r="U225" s="1006"/>
      <c r="V225" s="1007"/>
      <c r="W225" s="181" t="s">
        <v>28</v>
      </c>
      <c r="X225" s="434" t="s">
        <v>28</v>
      </c>
      <c r="Y225" s="434" t="s">
        <v>28</v>
      </c>
      <c r="Z225" s="251" t="s">
        <v>28</v>
      </c>
      <c r="AA225" s="1005"/>
      <c r="AB225" s="1006"/>
      <c r="AC225" s="1006"/>
      <c r="AD225" s="181" t="s">
        <v>28</v>
      </c>
      <c r="AE225" s="183" t="s">
        <v>28</v>
      </c>
      <c r="AF225" s="183" t="s">
        <v>28</v>
      </c>
      <c r="AG225" s="183" t="s">
        <v>28</v>
      </c>
      <c r="AH225" s="251" t="s">
        <v>28</v>
      </c>
      <c r="AI225" s="484"/>
      <c r="AJ225" s="251" t="s">
        <v>28</v>
      </c>
      <c r="AK225" s="486"/>
      <c r="AL225" s="181" t="s">
        <v>28</v>
      </c>
      <c r="AM225" s="251" t="s">
        <v>28</v>
      </c>
      <c r="AN225" s="181" t="s">
        <v>28</v>
      </c>
      <c r="AO225" s="183" t="s">
        <v>28</v>
      </c>
      <c r="AP225" s="183" t="s">
        <v>28</v>
      </c>
      <c r="AQ225" s="183" t="s">
        <v>28</v>
      </c>
      <c r="AR225" s="535" t="str">
        <f t="shared" si="59"/>
        <v>□</v>
      </c>
      <c r="AS225" s="181" t="s">
        <v>28</v>
      </c>
      <c r="AT225" s="183" t="s">
        <v>28</v>
      </c>
      <c r="AU225" s="446" t="s">
        <v>28</v>
      </c>
      <c r="AV225" s="452" t="s">
        <v>28</v>
      </c>
      <c r="AW225" s="251" t="s">
        <v>28</v>
      </c>
      <c r="AX225" s="251" t="s">
        <v>28</v>
      </c>
      <c r="AY225" s="446" t="s">
        <v>28</v>
      </c>
      <c r="AZ225" s="437"/>
      <c r="BA225" s="976" t="str">
        <f>IF($F$11="","",IF($AZ225="","",HLOOKUP($F$11,別紙mast!$D$4:$K$7,3,FALSE)))</f>
        <v/>
      </c>
      <c r="BB225" s="977"/>
      <c r="BC225" s="537" t="str">
        <f t="shared" ref="BC225:BC230" si="75">IF(AND($AZ225=""),"",IF($AZ225&lt;=$BA225,"○","×"))</f>
        <v/>
      </c>
      <c r="BD225" s="538" t="str">
        <f>IF($F$11="","",IF($AZ225="","",HLOOKUP($F$11,別紙mast!$D$9:$K$11,3,FALSE)))</f>
        <v/>
      </c>
      <c r="BE225" s="537" t="str">
        <f t="shared" ref="BE225:BE230" si="76">IF(AND($BD225=""),"",IF($AZ225&lt;=$BD225,"○","×"))</f>
        <v/>
      </c>
      <c r="BF225" s="413"/>
      <c r="BG225" s="978" t="str">
        <f>IF($F$11="","",IF($BF225="","",HLOOKUP($F$11,別紙mast!$D$4:$K$7,4,FALSE)))</f>
        <v/>
      </c>
      <c r="BH225" s="979"/>
      <c r="BI225" s="454" t="str">
        <f t="shared" si="60"/>
        <v/>
      </c>
      <c r="BJ225" s="621"/>
      <c r="BK225" s="463"/>
      <c r="BL225" s="463"/>
      <c r="BM225" s="601"/>
      <c r="BN225" s="462"/>
      <c r="BO225" s="463"/>
      <c r="BP225" s="463"/>
      <c r="BQ225" s="611"/>
      <c r="BR225" s="606"/>
      <c r="BS225" s="464"/>
      <c r="BT225" s="614"/>
      <c r="BU225" s="461"/>
      <c r="BV225" s="568"/>
      <c r="BW225" s="404"/>
      <c r="BX225" s="402"/>
      <c r="BY225" s="570" t="str">
        <f t="shared" si="61"/>
        <v/>
      </c>
      <c r="BZ225" s="565" t="str">
        <f t="shared" si="62"/>
        <v/>
      </c>
      <c r="CA225" s="565" t="str">
        <f t="shared" si="63"/>
        <v/>
      </c>
      <c r="CB225" s="565" t="str">
        <f t="shared" si="64"/>
        <v/>
      </c>
      <c r="CC225" s="577" t="str">
        <f t="shared" si="65"/>
        <v/>
      </c>
      <c r="CD225" s="577" t="str">
        <f t="shared" si="66"/>
        <v/>
      </c>
      <c r="CE225" s="577" t="str">
        <f t="shared" si="67"/>
        <v/>
      </c>
      <c r="CF225" s="577" t="str">
        <f t="shared" si="68"/>
        <v/>
      </c>
      <c r="CG225" s="591" t="str">
        <f t="shared" si="69"/>
        <v/>
      </c>
      <c r="CH225" s="591" t="str">
        <f t="shared" si="70"/>
        <v/>
      </c>
      <c r="CI225" s="591" t="str">
        <f t="shared" si="71"/>
        <v/>
      </c>
      <c r="CJ225" s="565" t="str">
        <f t="shared" si="72"/>
        <v/>
      </c>
      <c r="CK225" s="565" t="str">
        <f t="shared" si="73"/>
        <v/>
      </c>
      <c r="CL225" s="577" t="str">
        <f t="shared" ref="CL225:CL230" si="77">IF($BY225="","",ROUNDUP((BZ225-BY225-CK225)/1000,1))</f>
        <v/>
      </c>
      <c r="CM225" s="577" t="str">
        <f t="shared" si="74"/>
        <v/>
      </c>
      <c r="CN225" s="592" t="str">
        <f t="shared" ref="CN225:CN230" si="78">IF(CL225="","",$CL225/$CM225)</f>
        <v/>
      </c>
      <c r="CO225" s="402"/>
      <c r="CP225" s="402"/>
      <c r="CQ225" s="402"/>
      <c r="CR225" s="402"/>
      <c r="CS225" s="402"/>
      <c r="CT225" s="402"/>
      <c r="CU225" s="412"/>
      <c r="CV225" s="402"/>
      <c r="CW225" s="402"/>
      <c r="CX225" s="402"/>
      <c r="CY225" s="402"/>
      <c r="CZ225" s="402"/>
      <c r="DA225" s="402"/>
      <c r="DB225" s="412"/>
    </row>
    <row r="226" spans="2:106" ht="15.95" customHeight="1" x14ac:dyDescent="0.15">
      <c r="B226" s="468">
        <v>196</v>
      </c>
      <c r="C226" s="994"/>
      <c r="D226" s="995"/>
      <c r="E226" s="995"/>
      <c r="F226" s="996"/>
      <c r="G226" s="997"/>
      <c r="H226" s="997"/>
      <c r="I226" s="998"/>
      <c r="J226" s="999"/>
      <c r="K226" s="1004"/>
      <c r="L226" s="1004"/>
      <c r="M226" s="1004"/>
      <c r="N226" s="1004"/>
      <c r="O226" s="1004"/>
      <c r="P226" s="181" t="s">
        <v>28</v>
      </c>
      <c r="Q226" s="434" t="s">
        <v>28</v>
      </c>
      <c r="R226" s="434" t="s">
        <v>28</v>
      </c>
      <c r="S226" s="251" t="s">
        <v>28</v>
      </c>
      <c r="T226" s="1005"/>
      <c r="U226" s="1006"/>
      <c r="V226" s="1007"/>
      <c r="W226" s="181" t="s">
        <v>28</v>
      </c>
      <c r="X226" s="434" t="s">
        <v>28</v>
      </c>
      <c r="Y226" s="434" t="s">
        <v>28</v>
      </c>
      <c r="Z226" s="251" t="s">
        <v>28</v>
      </c>
      <c r="AA226" s="1005"/>
      <c r="AB226" s="1006"/>
      <c r="AC226" s="1006"/>
      <c r="AD226" s="181" t="s">
        <v>28</v>
      </c>
      <c r="AE226" s="183" t="s">
        <v>28</v>
      </c>
      <c r="AF226" s="183" t="s">
        <v>28</v>
      </c>
      <c r="AG226" s="183" t="s">
        <v>28</v>
      </c>
      <c r="AH226" s="251" t="s">
        <v>28</v>
      </c>
      <c r="AI226" s="484"/>
      <c r="AJ226" s="251" t="s">
        <v>28</v>
      </c>
      <c r="AK226" s="486"/>
      <c r="AL226" s="181" t="s">
        <v>28</v>
      </c>
      <c r="AM226" s="251" t="s">
        <v>28</v>
      </c>
      <c r="AN226" s="181" t="s">
        <v>28</v>
      </c>
      <c r="AO226" s="183" t="s">
        <v>28</v>
      </c>
      <c r="AP226" s="183" t="s">
        <v>28</v>
      </c>
      <c r="AQ226" s="183" t="s">
        <v>28</v>
      </c>
      <c r="AR226" s="535" t="str">
        <f t="shared" ref="AR226:AR230" si="79">IF($F226="","□",IF(OR(AM226="■",AN226="■",AO226="■",AP226="■",AQ226="■"),"□","■"))</f>
        <v>□</v>
      </c>
      <c r="AS226" s="181" t="s">
        <v>28</v>
      </c>
      <c r="AT226" s="183" t="s">
        <v>28</v>
      </c>
      <c r="AU226" s="446" t="s">
        <v>28</v>
      </c>
      <c r="AV226" s="452" t="s">
        <v>28</v>
      </c>
      <c r="AW226" s="251" t="s">
        <v>28</v>
      </c>
      <c r="AX226" s="251" t="s">
        <v>28</v>
      </c>
      <c r="AY226" s="446" t="s">
        <v>28</v>
      </c>
      <c r="AZ226" s="437"/>
      <c r="BA226" s="976" t="str">
        <f>IF($F$11="","",IF($AZ226="","",HLOOKUP($F$11,別紙mast!$D$4:$K$7,3,FALSE)))</f>
        <v/>
      </c>
      <c r="BB226" s="977"/>
      <c r="BC226" s="537" t="str">
        <f t="shared" si="75"/>
        <v/>
      </c>
      <c r="BD226" s="538" t="str">
        <f>IF($F$11="","",IF($AZ226="","",HLOOKUP($F$11,別紙mast!$D$9:$K$11,3,FALSE)))</f>
        <v/>
      </c>
      <c r="BE226" s="537" t="str">
        <f t="shared" si="76"/>
        <v/>
      </c>
      <c r="BF226" s="413"/>
      <c r="BG226" s="978" t="str">
        <f>IF($F$11="","",IF($BF226="","",HLOOKUP($F$11,別紙mast!$D$4:$K$7,4,FALSE)))</f>
        <v/>
      </c>
      <c r="BH226" s="979"/>
      <c r="BI226" s="454" t="str">
        <f t="shared" si="60"/>
        <v/>
      </c>
      <c r="BJ226" s="621"/>
      <c r="BK226" s="463"/>
      <c r="BL226" s="463"/>
      <c r="BM226" s="601"/>
      <c r="BN226" s="462"/>
      <c r="BO226" s="463"/>
      <c r="BP226" s="463"/>
      <c r="BQ226" s="611"/>
      <c r="BR226" s="606"/>
      <c r="BS226" s="464"/>
      <c r="BT226" s="614"/>
      <c r="BU226" s="461"/>
      <c r="BV226" s="568"/>
      <c r="BW226" s="404"/>
      <c r="BX226" s="402"/>
      <c r="BY226" s="570" t="str">
        <f t="shared" si="61"/>
        <v/>
      </c>
      <c r="BZ226" s="565" t="str">
        <f t="shared" si="62"/>
        <v/>
      </c>
      <c r="CA226" s="565" t="str">
        <f t="shared" si="63"/>
        <v/>
      </c>
      <c r="CB226" s="565" t="str">
        <f t="shared" si="64"/>
        <v/>
      </c>
      <c r="CC226" s="577" t="str">
        <f t="shared" si="65"/>
        <v/>
      </c>
      <c r="CD226" s="577" t="str">
        <f t="shared" si="66"/>
        <v/>
      </c>
      <c r="CE226" s="577" t="str">
        <f t="shared" si="67"/>
        <v/>
      </c>
      <c r="CF226" s="577" t="str">
        <f t="shared" si="68"/>
        <v/>
      </c>
      <c r="CG226" s="591" t="str">
        <f t="shared" si="69"/>
        <v/>
      </c>
      <c r="CH226" s="591" t="str">
        <f t="shared" si="70"/>
        <v/>
      </c>
      <c r="CI226" s="591" t="str">
        <f t="shared" si="71"/>
        <v/>
      </c>
      <c r="CJ226" s="565" t="str">
        <f t="shared" si="72"/>
        <v/>
      </c>
      <c r="CK226" s="565" t="str">
        <f t="shared" si="73"/>
        <v/>
      </c>
      <c r="CL226" s="577" t="str">
        <f t="shared" si="77"/>
        <v/>
      </c>
      <c r="CM226" s="577" t="str">
        <f t="shared" si="74"/>
        <v/>
      </c>
      <c r="CN226" s="592" t="str">
        <f t="shared" si="78"/>
        <v/>
      </c>
      <c r="CO226" s="402"/>
      <c r="CP226" s="402"/>
      <c r="CQ226" s="402"/>
      <c r="CR226" s="402"/>
      <c r="CS226" s="402"/>
      <c r="CT226" s="402"/>
      <c r="CU226" s="412"/>
      <c r="CV226" s="402"/>
      <c r="CW226" s="402"/>
      <c r="CX226" s="402"/>
      <c r="CY226" s="402"/>
      <c r="CZ226" s="402"/>
      <c r="DA226" s="402"/>
      <c r="DB226" s="412"/>
    </row>
    <row r="227" spans="2:106" ht="15.95" customHeight="1" x14ac:dyDescent="0.15">
      <c r="B227" s="468">
        <v>197</v>
      </c>
      <c r="C227" s="994"/>
      <c r="D227" s="995"/>
      <c r="E227" s="995"/>
      <c r="F227" s="996"/>
      <c r="G227" s="997"/>
      <c r="H227" s="997"/>
      <c r="I227" s="998"/>
      <c r="J227" s="999"/>
      <c r="K227" s="1004"/>
      <c r="L227" s="1004"/>
      <c r="M227" s="1004"/>
      <c r="N227" s="1004"/>
      <c r="O227" s="1004"/>
      <c r="P227" s="181" t="s">
        <v>28</v>
      </c>
      <c r="Q227" s="434" t="s">
        <v>28</v>
      </c>
      <c r="R227" s="434" t="s">
        <v>28</v>
      </c>
      <c r="S227" s="251" t="s">
        <v>28</v>
      </c>
      <c r="T227" s="1005"/>
      <c r="U227" s="1006"/>
      <c r="V227" s="1007"/>
      <c r="W227" s="181" t="s">
        <v>28</v>
      </c>
      <c r="X227" s="434" t="s">
        <v>28</v>
      </c>
      <c r="Y227" s="434" t="s">
        <v>28</v>
      </c>
      <c r="Z227" s="251" t="s">
        <v>28</v>
      </c>
      <c r="AA227" s="1005"/>
      <c r="AB227" s="1006"/>
      <c r="AC227" s="1006"/>
      <c r="AD227" s="181" t="s">
        <v>28</v>
      </c>
      <c r="AE227" s="183" t="s">
        <v>28</v>
      </c>
      <c r="AF227" s="183" t="s">
        <v>28</v>
      </c>
      <c r="AG227" s="183" t="s">
        <v>28</v>
      </c>
      <c r="AH227" s="251" t="s">
        <v>28</v>
      </c>
      <c r="AI227" s="484"/>
      <c r="AJ227" s="251" t="s">
        <v>28</v>
      </c>
      <c r="AK227" s="486"/>
      <c r="AL227" s="181" t="s">
        <v>28</v>
      </c>
      <c r="AM227" s="251" t="s">
        <v>28</v>
      </c>
      <c r="AN227" s="181" t="s">
        <v>28</v>
      </c>
      <c r="AO227" s="183" t="s">
        <v>28</v>
      </c>
      <c r="AP227" s="183" t="s">
        <v>28</v>
      </c>
      <c r="AQ227" s="183" t="s">
        <v>28</v>
      </c>
      <c r="AR227" s="535" t="str">
        <f t="shared" si="79"/>
        <v>□</v>
      </c>
      <c r="AS227" s="181" t="s">
        <v>28</v>
      </c>
      <c r="AT227" s="183" t="s">
        <v>28</v>
      </c>
      <c r="AU227" s="446" t="s">
        <v>28</v>
      </c>
      <c r="AV227" s="452" t="s">
        <v>28</v>
      </c>
      <c r="AW227" s="251" t="s">
        <v>28</v>
      </c>
      <c r="AX227" s="251" t="s">
        <v>28</v>
      </c>
      <c r="AY227" s="446" t="s">
        <v>28</v>
      </c>
      <c r="AZ227" s="437"/>
      <c r="BA227" s="976" t="str">
        <f>IF($F$11="","",IF($AZ227="","",HLOOKUP($F$11,別紙mast!$D$4:$K$7,3,FALSE)))</f>
        <v/>
      </c>
      <c r="BB227" s="977"/>
      <c r="BC227" s="537" t="str">
        <f t="shared" si="75"/>
        <v/>
      </c>
      <c r="BD227" s="538" t="str">
        <f>IF($F$11="","",IF($AZ227="","",HLOOKUP($F$11,別紙mast!$D$9:$K$11,3,FALSE)))</f>
        <v/>
      </c>
      <c r="BE227" s="537" t="str">
        <f t="shared" si="76"/>
        <v/>
      </c>
      <c r="BF227" s="413"/>
      <c r="BG227" s="978" t="str">
        <f>IF($F$11="","",IF($BF227="","",HLOOKUP($F$11,別紙mast!$D$4:$K$7,4,FALSE)))</f>
        <v/>
      </c>
      <c r="BH227" s="979"/>
      <c r="BI227" s="454" t="str">
        <f t="shared" si="60"/>
        <v/>
      </c>
      <c r="BJ227" s="621"/>
      <c r="BK227" s="463"/>
      <c r="BL227" s="463"/>
      <c r="BM227" s="601"/>
      <c r="BN227" s="462"/>
      <c r="BO227" s="463"/>
      <c r="BP227" s="463"/>
      <c r="BQ227" s="611"/>
      <c r="BR227" s="606"/>
      <c r="BS227" s="464"/>
      <c r="BT227" s="614"/>
      <c r="BU227" s="461"/>
      <c r="BV227" s="568"/>
      <c r="BW227" s="404"/>
      <c r="BX227" s="402"/>
      <c r="BY227" s="570" t="str">
        <f t="shared" si="61"/>
        <v/>
      </c>
      <c r="BZ227" s="565" t="str">
        <f t="shared" si="62"/>
        <v/>
      </c>
      <c r="CA227" s="565" t="str">
        <f t="shared" si="63"/>
        <v/>
      </c>
      <c r="CB227" s="565" t="str">
        <f t="shared" si="64"/>
        <v/>
      </c>
      <c r="CC227" s="577" t="str">
        <f t="shared" si="65"/>
        <v/>
      </c>
      <c r="CD227" s="577" t="str">
        <f t="shared" si="66"/>
        <v/>
      </c>
      <c r="CE227" s="577" t="str">
        <f t="shared" si="67"/>
        <v/>
      </c>
      <c r="CF227" s="577" t="str">
        <f t="shared" si="68"/>
        <v/>
      </c>
      <c r="CG227" s="591" t="str">
        <f t="shared" si="69"/>
        <v/>
      </c>
      <c r="CH227" s="591" t="str">
        <f t="shared" si="70"/>
        <v/>
      </c>
      <c r="CI227" s="591" t="str">
        <f t="shared" si="71"/>
        <v/>
      </c>
      <c r="CJ227" s="565" t="str">
        <f t="shared" si="72"/>
        <v/>
      </c>
      <c r="CK227" s="565" t="str">
        <f t="shared" si="73"/>
        <v/>
      </c>
      <c r="CL227" s="577" t="str">
        <f t="shared" si="77"/>
        <v/>
      </c>
      <c r="CM227" s="577" t="str">
        <f t="shared" si="74"/>
        <v/>
      </c>
      <c r="CN227" s="592" t="str">
        <f t="shared" si="78"/>
        <v/>
      </c>
      <c r="CO227" s="402"/>
      <c r="CP227" s="402"/>
      <c r="CQ227" s="402"/>
      <c r="CR227" s="402"/>
      <c r="CS227" s="402"/>
      <c r="CT227" s="402"/>
      <c r="CU227" s="412"/>
      <c r="CV227" s="402"/>
      <c r="CW227" s="402"/>
      <c r="CX227" s="402"/>
      <c r="CY227" s="402"/>
      <c r="CZ227" s="402"/>
      <c r="DA227" s="402"/>
      <c r="DB227" s="412"/>
    </row>
    <row r="228" spans="2:106" ht="15.95" customHeight="1" x14ac:dyDescent="0.15">
      <c r="B228" s="468">
        <v>198</v>
      </c>
      <c r="C228" s="994"/>
      <c r="D228" s="995"/>
      <c r="E228" s="995"/>
      <c r="F228" s="996"/>
      <c r="G228" s="997"/>
      <c r="H228" s="997"/>
      <c r="I228" s="998"/>
      <c r="J228" s="999"/>
      <c r="K228" s="1004"/>
      <c r="L228" s="1004"/>
      <c r="M228" s="1004"/>
      <c r="N228" s="1004"/>
      <c r="O228" s="1004"/>
      <c r="P228" s="181" t="s">
        <v>28</v>
      </c>
      <c r="Q228" s="434" t="s">
        <v>28</v>
      </c>
      <c r="R228" s="434" t="s">
        <v>28</v>
      </c>
      <c r="S228" s="251" t="s">
        <v>28</v>
      </c>
      <c r="T228" s="1005"/>
      <c r="U228" s="1006"/>
      <c r="V228" s="1007"/>
      <c r="W228" s="181" t="s">
        <v>28</v>
      </c>
      <c r="X228" s="434" t="s">
        <v>28</v>
      </c>
      <c r="Y228" s="434" t="s">
        <v>28</v>
      </c>
      <c r="Z228" s="251" t="s">
        <v>28</v>
      </c>
      <c r="AA228" s="1005"/>
      <c r="AB228" s="1006"/>
      <c r="AC228" s="1006"/>
      <c r="AD228" s="181" t="s">
        <v>28</v>
      </c>
      <c r="AE228" s="183" t="s">
        <v>28</v>
      </c>
      <c r="AF228" s="183" t="s">
        <v>28</v>
      </c>
      <c r="AG228" s="183" t="s">
        <v>28</v>
      </c>
      <c r="AH228" s="251" t="s">
        <v>28</v>
      </c>
      <c r="AI228" s="484"/>
      <c r="AJ228" s="251" t="s">
        <v>28</v>
      </c>
      <c r="AK228" s="486"/>
      <c r="AL228" s="181" t="s">
        <v>28</v>
      </c>
      <c r="AM228" s="251" t="s">
        <v>28</v>
      </c>
      <c r="AN228" s="181" t="s">
        <v>28</v>
      </c>
      <c r="AO228" s="183" t="s">
        <v>28</v>
      </c>
      <c r="AP228" s="183" t="s">
        <v>28</v>
      </c>
      <c r="AQ228" s="183" t="s">
        <v>28</v>
      </c>
      <c r="AR228" s="535" t="str">
        <f t="shared" si="79"/>
        <v>□</v>
      </c>
      <c r="AS228" s="181" t="s">
        <v>28</v>
      </c>
      <c r="AT228" s="183" t="s">
        <v>28</v>
      </c>
      <c r="AU228" s="446" t="s">
        <v>28</v>
      </c>
      <c r="AV228" s="452" t="s">
        <v>28</v>
      </c>
      <c r="AW228" s="251" t="s">
        <v>28</v>
      </c>
      <c r="AX228" s="251" t="s">
        <v>28</v>
      </c>
      <c r="AY228" s="446" t="s">
        <v>28</v>
      </c>
      <c r="AZ228" s="437"/>
      <c r="BA228" s="976" t="str">
        <f>IF($F$11="","",IF($AZ228="","",HLOOKUP($F$11,別紙mast!$D$4:$K$7,3,FALSE)))</f>
        <v/>
      </c>
      <c r="BB228" s="977"/>
      <c r="BC228" s="537" t="str">
        <f t="shared" si="75"/>
        <v/>
      </c>
      <c r="BD228" s="538" t="str">
        <f>IF($F$11="","",IF($AZ228="","",HLOOKUP($F$11,別紙mast!$D$9:$K$11,3,FALSE)))</f>
        <v/>
      </c>
      <c r="BE228" s="537" t="str">
        <f t="shared" si="76"/>
        <v/>
      </c>
      <c r="BF228" s="413"/>
      <c r="BG228" s="978" t="str">
        <f>IF($F$11="","",IF($BF228="","",HLOOKUP($F$11,別紙mast!$D$4:$K$7,4,FALSE)))</f>
        <v/>
      </c>
      <c r="BH228" s="979"/>
      <c r="BI228" s="454" t="str">
        <f t="shared" si="60"/>
        <v/>
      </c>
      <c r="BJ228" s="621"/>
      <c r="BK228" s="463"/>
      <c r="BL228" s="463"/>
      <c r="BM228" s="601"/>
      <c r="BN228" s="462"/>
      <c r="BO228" s="463"/>
      <c r="BP228" s="463"/>
      <c r="BQ228" s="611"/>
      <c r="BR228" s="606"/>
      <c r="BS228" s="464"/>
      <c r="BT228" s="614"/>
      <c r="BU228" s="461"/>
      <c r="BV228" s="568"/>
      <c r="BW228" s="404"/>
      <c r="BX228" s="402"/>
      <c r="BY228" s="570" t="str">
        <f t="shared" si="61"/>
        <v/>
      </c>
      <c r="BZ228" s="565" t="str">
        <f t="shared" si="62"/>
        <v/>
      </c>
      <c r="CA228" s="565" t="str">
        <f t="shared" si="63"/>
        <v/>
      </c>
      <c r="CB228" s="565" t="str">
        <f t="shared" si="64"/>
        <v/>
      </c>
      <c r="CC228" s="577" t="str">
        <f t="shared" si="65"/>
        <v/>
      </c>
      <c r="CD228" s="577" t="str">
        <f t="shared" si="66"/>
        <v/>
      </c>
      <c r="CE228" s="577" t="str">
        <f t="shared" si="67"/>
        <v/>
      </c>
      <c r="CF228" s="577" t="str">
        <f t="shared" si="68"/>
        <v/>
      </c>
      <c r="CG228" s="591" t="str">
        <f t="shared" si="69"/>
        <v/>
      </c>
      <c r="CH228" s="591" t="str">
        <f t="shared" si="70"/>
        <v/>
      </c>
      <c r="CI228" s="591" t="str">
        <f t="shared" si="71"/>
        <v/>
      </c>
      <c r="CJ228" s="565" t="str">
        <f t="shared" si="72"/>
        <v/>
      </c>
      <c r="CK228" s="565" t="str">
        <f t="shared" si="73"/>
        <v/>
      </c>
      <c r="CL228" s="577" t="str">
        <f t="shared" si="77"/>
        <v/>
      </c>
      <c r="CM228" s="577" t="str">
        <f t="shared" si="74"/>
        <v/>
      </c>
      <c r="CN228" s="592" t="str">
        <f t="shared" si="78"/>
        <v/>
      </c>
      <c r="CO228" s="402"/>
      <c r="CP228" s="402"/>
      <c r="CQ228" s="402"/>
      <c r="CR228" s="402"/>
      <c r="CS228" s="402"/>
      <c r="CT228" s="402"/>
      <c r="CU228" s="412"/>
      <c r="CV228" s="402"/>
      <c r="CW228" s="402"/>
      <c r="CX228" s="402"/>
      <c r="CY228" s="402"/>
      <c r="CZ228" s="402"/>
      <c r="DA228" s="402"/>
      <c r="DB228" s="412"/>
    </row>
    <row r="229" spans="2:106" ht="15.95" customHeight="1" x14ac:dyDescent="0.15">
      <c r="B229" s="468">
        <v>199</v>
      </c>
      <c r="C229" s="994"/>
      <c r="D229" s="995"/>
      <c r="E229" s="995"/>
      <c r="F229" s="996"/>
      <c r="G229" s="997"/>
      <c r="H229" s="997"/>
      <c r="I229" s="998"/>
      <c r="J229" s="999"/>
      <c r="K229" s="1000"/>
      <c r="L229" s="1000"/>
      <c r="M229" s="1000"/>
      <c r="N229" s="1000"/>
      <c r="O229" s="1000"/>
      <c r="P229" s="390" t="s">
        <v>28</v>
      </c>
      <c r="Q229" s="435" t="s">
        <v>28</v>
      </c>
      <c r="R229" s="435" t="s">
        <v>28</v>
      </c>
      <c r="S229" s="184" t="s">
        <v>28</v>
      </c>
      <c r="T229" s="1001"/>
      <c r="U229" s="1002"/>
      <c r="V229" s="1003"/>
      <c r="W229" s="390" t="s">
        <v>28</v>
      </c>
      <c r="X229" s="435" t="s">
        <v>28</v>
      </c>
      <c r="Y229" s="435" t="s">
        <v>28</v>
      </c>
      <c r="Z229" s="184" t="s">
        <v>28</v>
      </c>
      <c r="AA229" s="1001"/>
      <c r="AB229" s="1002"/>
      <c r="AC229" s="1002"/>
      <c r="AD229" s="390" t="s">
        <v>28</v>
      </c>
      <c r="AE229" s="391" t="s">
        <v>28</v>
      </c>
      <c r="AF229" s="391" t="s">
        <v>28</v>
      </c>
      <c r="AG229" s="391" t="s">
        <v>28</v>
      </c>
      <c r="AH229" s="184" t="s">
        <v>28</v>
      </c>
      <c r="AI229" s="484"/>
      <c r="AJ229" s="184" t="s">
        <v>28</v>
      </c>
      <c r="AK229" s="486"/>
      <c r="AL229" s="390" t="s">
        <v>28</v>
      </c>
      <c r="AM229" s="184" t="s">
        <v>28</v>
      </c>
      <c r="AN229" s="390" t="s">
        <v>28</v>
      </c>
      <c r="AO229" s="391" t="s">
        <v>28</v>
      </c>
      <c r="AP229" s="391" t="s">
        <v>28</v>
      </c>
      <c r="AQ229" s="391" t="s">
        <v>28</v>
      </c>
      <c r="AR229" s="535" t="str">
        <f t="shared" si="79"/>
        <v>□</v>
      </c>
      <c r="AS229" s="390" t="s">
        <v>28</v>
      </c>
      <c r="AT229" s="391" t="s">
        <v>28</v>
      </c>
      <c r="AU229" s="448" t="s">
        <v>28</v>
      </c>
      <c r="AV229" s="185" t="s">
        <v>28</v>
      </c>
      <c r="AW229" s="251" t="s">
        <v>28</v>
      </c>
      <c r="AX229" s="184" t="s">
        <v>28</v>
      </c>
      <c r="AY229" s="448" t="s">
        <v>28</v>
      </c>
      <c r="AZ229" s="437"/>
      <c r="BA229" s="976" t="str">
        <f>IF($F$11="","",IF($AZ229="","",HLOOKUP($F$11,別紙mast!$D$4:$K$7,3,FALSE)))</f>
        <v/>
      </c>
      <c r="BB229" s="977"/>
      <c r="BC229" s="537" t="str">
        <f t="shared" si="75"/>
        <v/>
      </c>
      <c r="BD229" s="538" t="str">
        <f>IF($F$11="","",IF($AZ229="","",HLOOKUP($F$11,別紙mast!$D$9:$K$11,3,FALSE)))</f>
        <v/>
      </c>
      <c r="BE229" s="537" t="str">
        <f t="shared" si="76"/>
        <v/>
      </c>
      <c r="BF229" s="413"/>
      <c r="BG229" s="978" t="str">
        <f>IF($F$11="","",IF($BF229="","",HLOOKUP($F$11,別紙mast!$D$4:$K$7,4,FALSE)))</f>
        <v/>
      </c>
      <c r="BH229" s="979"/>
      <c r="BI229" s="454" t="str">
        <f t="shared" si="60"/>
        <v/>
      </c>
      <c r="BJ229" s="621"/>
      <c r="BK229" s="463"/>
      <c r="BL229" s="463"/>
      <c r="BM229" s="601"/>
      <c r="BN229" s="462"/>
      <c r="BO229" s="463"/>
      <c r="BP229" s="463"/>
      <c r="BQ229" s="611"/>
      <c r="BR229" s="606"/>
      <c r="BS229" s="464"/>
      <c r="BT229" s="614"/>
      <c r="BU229" s="461"/>
      <c r="BV229" s="568"/>
      <c r="BW229" s="404"/>
      <c r="BX229" s="402"/>
      <c r="BY229" s="570" t="str">
        <f t="shared" si="61"/>
        <v/>
      </c>
      <c r="BZ229" s="565" t="str">
        <f t="shared" si="62"/>
        <v/>
      </c>
      <c r="CA229" s="565" t="str">
        <f t="shared" si="63"/>
        <v/>
      </c>
      <c r="CB229" s="565" t="str">
        <f t="shared" si="64"/>
        <v/>
      </c>
      <c r="CC229" s="577" t="str">
        <f t="shared" si="65"/>
        <v/>
      </c>
      <c r="CD229" s="577" t="str">
        <f t="shared" si="66"/>
        <v/>
      </c>
      <c r="CE229" s="577" t="str">
        <f t="shared" si="67"/>
        <v/>
      </c>
      <c r="CF229" s="577" t="str">
        <f t="shared" si="68"/>
        <v/>
      </c>
      <c r="CG229" s="591" t="str">
        <f t="shared" si="69"/>
        <v/>
      </c>
      <c r="CH229" s="591" t="str">
        <f t="shared" si="70"/>
        <v/>
      </c>
      <c r="CI229" s="591" t="str">
        <f t="shared" si="71"/>
        <v/>
      </c>
      <c r="CJ229" s="565" t="str">
        <f t="shared" si="72"/>
        <v/>
      </c>
      <c r="CK229" s="565" t="str">
        <f t="shared" si="73"/>
        <v/>
      </c>
      <c r="CL229" s="577" t="str">
        <f t="shared" si="77"/>
        <v/>
      </c>
      <c r="CM229" s="577" t="str">
        <f t="shared" si="74"/>
        <v/>
      </c>
      <c r="CN229" s="592" t="str">
        <f t="shared" si="78"/>
        <v/>
      </c>
      <c r="CO229" s="402"/>
      <c r="CP229" s="402"/>
      <c r="CQ229" s="402"/>
      <c r="CR229" s="402"/>
      <c r="CS229" s="402"/>
      <c r="CT229" s="402"/>
      <c r="CU229" s="412"/>
      <c r="CV229" s="402"/>
      <c r="CW229" s="402"/>
      <c r="CX229" s="402"/>
      <c r="CY229" s="402"/>
      <c r="CZ229" s="402"/>
      <c r="DA229" s="402"/>
      <c r="DB229" s="412"/>
    </row>
    <row r="230" spans="2:106" ht="15.95" customHeight="1" thickBot="1" x14ac:dyDescent="0.2">
      <c r="B230" s="470">
        <v>200</v>
      </c>
      <c r="C230" s="980"/>
      <c r="D230" s="981"/>
      <c r="E230" s="981"/>
      <c r="F230" s="982"/>
      <c r="G230" s="983"/>
      <c r="H230" s="983"/>
      <c r="I230" s="984"/>
      <c r="J230" s="985"/>
      <c r="K230" s="986"/>
      <c r="L230" s="986"/>
      <c r="M230" s="986"/>
      <c r="N230" s="986"/>
      <c r="O230" s="986"/>
      <c r="P230" s="438" t="s">
        <v>28</v>
      </c>
      <c r="Q230" s="439" t="s">
        <v>28</v>
      </c>
      <c r="R230" s="439" t="s">
        <v>28</v>
      </c>
      <c r="S230" s="440" t="s">
        <v>28</v>
      </c>
      <c r="T230" s="987"/>
      <c r="U230" s="988"/>
      <c r="V230" s="989"/>
      <c r="W230" s="438" t="s">
        <v>28</v>
      </c>
      <c r="X230" s="439" t="s">
        <v>28</v>
      </c>
      <c r="Y230" s="439" t="s">
        <v>28</v>
      </c>
      <c r="Z230" s="440" t="s">
        <v>28</v>
      </c>
      <c r="AA230" s="987"/>
      <c r="AB230" s="988"/>
      <c r="AC230" s="988"/>
      <c r="AD230" s="438" t="s">
        <v>28</v>
      </c>
      <c r="AE230" s="441" t="s">
        <v>28</v>
      </c>
      <c r="AF230" s="441" t="s">
        <v>28</v>
      </c>
      <c r="AG230" s="441" t="s">
        <v>28</v>
      </c>
      <c r="AH230" s="440" t="s">
        <v>28</v>
      </c>
      <c r="AI230" s="485"/>
      <c r="AJ230" s="440" t="s">
        <v>28</v>
      </c>
      <c r="AK230" s="487"/>
      <c r="AL230" s="438" t="s">
        <v>28</v>
      </c>
      <c r="AM230" s="440" t="s">
        <v>28</v>
      </c>
      <c r="AN230" s="438" t="s">
        <v>28</v>
      </c>
      <c r="AO230" s="441" t="s">
        <v>28</v>
      </c>
      <c r="AP230" s="441" t="s">
        <v>28</v>
      </c>
      <c r="AQ230" s="441" t="s">
        <v>28</v>
      </c>
      <c r="AR230" s="536" t="str">
        <f t="shared" si="79"/>
        <v>□</v>
      </c>
      <c r="AS230" s="438" t="s">
        <v>28</v>
      </c>
      <c r="AT230" s="441" t="s">
        <v>28</v>
      </c>
      <c r="AU230" s="449" t="s">
        <v>28</v>
      </c>
      <c r="AV230" s="453" t="s">
        <v>28</v>
      </c>
      <c r="AW230" s="440" t="s">
        <v>28</v>
      </c>
      <c r="AX230" s="440" t="s">
        <v>28</v>
      </c>
      <c r="AY230" s="449" t="s">
        <v>28</v>
      </c>
      <c r="AZ230" s="445"/>
      <c r="BA230" s="990" t="str">
        <f>IF($F$11="","",IF($AZ230="","",HLOOKUP($F$11,別紙mast!$D$4:$K$7,3,FALSE)))</f>
        <v/>
      </c>
      <c r="BB230" s="991"/>
      <c r="BC230" s="539" t="str">
        <f t="shared" si="75"/>
        <v/>
      </c>
      <c r="BD230" s="540" t="str">
        <f>IF($F$11="","",IF($AZ230="","",HLOOKUP($F$11,別紙mast!$D$9:$K$11,3,FALSE)))</f>
        <v/>
      </c>
      <c r="BE230" s="539" t="str">
        <f t="shared" si="76"/>
        <v/>
      </c>
      <c r="BF230" s="442"/>
      <c r="BG230" s="992" t="str">
        <f>IF($F$11="","",IF($BF230="","",HLOOKUP($F$11,別紙mast!$D$4:$K$7,4,FALSE)))</f>
        <v/>
      </c>
      <c r="BH230" s="993"/>
      <c r="BI230" s="455" t="str">
        <f t="shared" si="60"/>
        <v/>
      </c>
      <c r="BJ230" s="622"/>
      <c r="BK230" s="466"/>
      <c r="BL230" s="466"/>
      <c r="BM230" s="602"/>
      <c r="BN230" s="465"/>
      <c r="BO230" s="466"/>
      <c r="BP230" s="466"/>
      <c r="BQ230" s="612"/>
      <c r="BR230" s="607"/>
      <c r="BS230" s="467"/>
      <c r="BT230" s="615"/>
      <c r="BU230" s="616"/>
      <c r="BV230" s="569"/>
      <c r="BW230" s="404"/>
      <c r="BX230" s="402"/>
      <c r="BY230" s="571" t="str">
        <f t="shared" si="61"/>
        <v/>
      </c>
      <c r="BZ230" s="572" t="str">
        <f t="shared" si="62"/>
        <v/>
      </c>
      <c r="CA230" s="572" t="str">
        <f t="shared" si="63"/>
        <v/>
      </c>
      <c r="CB230" s="572" t="str">
        <f t="shared" si="64"/>
        <v/>
      </c>
      <c r="CC230" s="593" t="str">
        <f t="shared" si="65"/>
        <v/>
      </c>
      <c r="CD230" s="593" t="str">
        <f t="shared" si="66"/>
        <v/>
      </c>
      <c r="CE230" s="593" t="str">
        <f t="shared" si="67"/>
        <v/>
      </c>
      <c r="CF230" s="593" t="str">
        <f t="shared" si="68"/>
        <v/>
      </c>
      <c r="CG230" s="594" t="str">
        <f t="shared" si="69"/>
        <v/>
      </c>
      <c r="CH230" s="594" t="str">
        <f t="shared" si="70"/>
        <v/>
      </c>
      <c r="CI230" s="594" t="str">
        <f t="shared" si="71"/>
        <v/>
      </c>
      <c r="CJ230" s="572" t="str">
        <f t="shared" si="72"/>
        <v/>
      </c>
      <c r="CK230" s="572" t="str">
        <f t="shared" si="73"/>
        <v/>
      </c>
      <c r="CL230" s="593" t="str">
        <f t="shared" si="77"/>
        <v/>
      </c>
      <c r="CM230" s="593" t="str">
        <f t="shared" si="74"/>
        <v/>
      </c>
      <c r="CN230" s="595" t="str">
        <f t="shared" si="78"/>
        <v/>
      </c>
      <c r="CO230" s="402"/>
      <c r="CP230" s="402"/>
      <c r="CQ230" s="402"/>
      <c r="CR230" s="402"/>
      <c r="CS230" s="402"/>
      <c r="CT230" s="402"/>
      <c r="CU230" s="412"/>
      <c r="CV230" s="402"/>
      <c r="CW230" s="402"/>
      <c r="CX230" s="402"/>
      <c r="CY230" s="402"/>
      <c r="CZ230" s="402"/>
      <c r="DA230" s="402"/>
      <c r="DB230" s="412"/>
    </row>
  </sheetData>
  <sheetProtection algorithmName="SHA-512" hashValue="5Hed0FvDZXsU1PtV0HVcV3I7B9UfygQ7z9Blu0H4Y8wOiQ/fIcHgAAIUxHmuT7qZnWk0XXNtfinCu145/ZsGhw==" saltValue="S7V4pLeMErlK2YjMgWD7aQ==" spinCount="100000" sheet="1" formatCells="0" selectLockedCells="1"/>
  <dataConsolidate/>
  <mergeCells count="1864">
    <mergeCell ref="B11:E11"/>
    <mergeCell ref="F11:L11"/>
    <mergeCell ref="F6:H6"/>
    <mergeCell ref="CP1:CQ1"/>
    <mergeCell ref="CR1:CT1"/>
    <mergeCell ref="B2:E3"/>
    <mergeCell ref="U2:AH2"/>
    <mergeCell ref="AI2:BD2"/>
    <mergeCell ref="AI3:AO3"/>
    <mergeCell ref="BY4:BZ4"/>
    <mergeCell ref="CC20:CC30"/>
    <mergeCell ref="CD20:CD30"/>
    <mergeCell ref="CE20:CE30"/>
    <mergeCell ref="CF20:CF30"/>
    <mergeCell ref="B5:E5"/>
    <mergeCell ref="F5:T5"/>
    <mergeCell ref="AL5:AO5"/>
    <mergeCell ref="AT5:AY5"/>
    <mergeCell ref="AZ5:BB5"/>
    <mergeCell ref="AP4:AS5"/>
    <mergeCell ref="AT4:AY4"/>
    <mergeCell ref="AZ4:BB4"/>
    <mergeCell ref="BC4:BD5"/>
    <mergeCell ref="BE4:BI5"/>
    <mergeCell ref="BK4:BL4"/>
    <mergeCell ref="BK5:BL5"/>
    <mergeCell ref="BJ21:BJ30"/>
    <mergeCell ref="BK21:BK30"/>
    <mergeCell ref="BL21:BL30"/>
    <mergeCell ref="BM21:BM30"/>
    <mergeCell ref="BT4:BT5"/>
    <mergeCell ref="BR9:BS9"/>
    <mergeCell ref="AP3:BD3"/>
    <mergeCell ref="BE3:BL3"/>
    <mergeCell ref="B4:E4"/>
    <mergeCell ref="I4:J4"/>
    <mergeCell ref="AI4:AJ5"/>
    <mergeCell ref="AL4:AO4"/>
    <mergeCell ref="BR6:BS6"/>
    <mergeCell ref="BT6:BT7"/>
    <mergeCell ref="B7:E10"/>
    <mergeCell ref="AL7:AO7"/>
    <mergeCell ref="AT7:AY7"/>
    <mergeCell ref="AZ7:BB7"/>
    <mergeCell ref="BK7:BL7"/>
    <mergeCell ref="BR7:BS7"/>
    <mergeCell ref="U3:AC4"/>
    <mergeCell ref="AZ6:BB6"/>
    <mergeCell ref="BC6:BD7"/>
    <mergeCell ref="BE6:BI7"/>
    <mergeCell ref="BK6:BL6"/>
    <mergeCell ref="BR5:BS5"/>
    <mergeCell ref="B6:E6"/>
    <mergeCell ref="U5:AC6"/>
    <mergeCell ref="AD5:AH6"/>
    <mergeCell ref="AL9:AO9"/>
    <mergeCell ref="AP9:AU9"/>
    <mergeCell ref="AV9:AY9"/>
    <mergeCell ref="AZ9:BB9"/>
    <mergeCell ref="BC9:BD9"/>
    <mergeCell ref="BK9:BL9"/>
    <mergeCell ref="AD3:AH4"/>
    <mergeCell ref="AI8:AJ9"/>
    <mergeCell ref="AL8:AO8"/>
    <mergeCell ref="AP8:BD8"/>
    <mergeCell ref="BE8:BI9"/>
    <mergeCell ref="BK8:BL8"/>
    <mergeCell ref="BC11:BD11"/>
    <mergeCell ref="BE11:BJ11"/>
    <mergeCell ref="BK11:BL11"/>
    <mergeCell ref="BR11:BS11"/>
    <mergeCell ref="AI6:AJ7"/>
    <mergeCell ref="AL6:AO6"/>
    <mergeCell ref="AP6:AS7"/>
    <mergeCell ref="AT6:AY6"/>
    <mergeCell ref="BR4:BS4"/>
    <mergeCell ref="BR10:BS10"/>
    <mergeCell ref="AI11:AK11"/>
    <mergeCell ref="AL11:AO11"/>
    <mergeCell ref="AT11:AU11"/>
    <mergeCell ref="AV11:AY11"/>
    <mergeCell ref="AZ11:BB11"/>
    <mergeCell ref="AI10:AO10"/>
    <mergeCell ref="AP10:AS11"/>
    <mergeCell ref="AT10:AU10"/>
    <mergeCell ref="AV10:AY10"/>
    <mergeCell ref="AZ10:BB10"/>
    <mergeCell ref="BC10:BD10"/>
    <mergeCell ref="BE10:BL10"/>
    <mergeCell ref="AP14:BD14"/>
    <mergeCell ref="BE14:BJ14"/>
    <mergeCell ref="BK14:BL14"/>
    <mergeCell ref="BK12:BL12"/>
    <mergeCell ref="BR12:BS12"/>
    <mergeCell ref="G16:T16"/>
    <mergeCell ref="AI16:AK16"/>
    <mergeCell ref="AL16:AO16"/>
    <mergeCell ref="AP16:AY16"/>
    <mergeCell ref="AZ16:BD16"/>
    <mergeCell ref="BE16:BJ16"/>
    <mergeCell ref="G15:T15"/>
    <mergeCell ref="AI15:AK15"/>
    <mergeCell ref="AL15:AO15"/>
    <mergeCell ref="AP15:AY15"/>
    <mergeCell ref="AZ15:BD15"/>
    <mergeCell ref="BE15:BJ15"/>
    <mergeCell ref="BM14:BT14"/>
    <mergeCell ref="BM15:BQ15"/>
    <mergeCell ref="BM16:BQ16"/>
    <mergeCell ref="BK15:BL15"/>
    <mergeCell ref="BR13:BS13"/>
    <mergeCell ref="B12:E16"/>
    <mergeCell ref="U7:AC8"/>
    <mergeCell ref="AD7:AH8"/>
    <mergeCell ref="AI12:AK12"/>
    <mergeCell ref="AL12:AO12"/>
    <mergeCell ref="DN17:DR17"/>
    <mergeCell ref="DS17:DV18"/>
    <mergeCell ref="DW17:EB17"/>
    <mergeCell ref="EC17:EH17"/>
    <mergeCell ref="EI17:EJ18"/>
    <mergeCell ref="C18:E30"/>
    <mergeCell ref="F18:H30"/>
    <mergeCell ref="I18:J30"/>
    <mergeCell ref="K18:O30"/>
    <mergeCell ref="P18:AC19"/>
    <mergeCell ref="BK16:BL16"/>
    <mergeCell ref="BR16:BT16"/>
    <mergeCell ref="CP23:CP24"/>
    <mergeCell ref="CR24:CR25"/>
    <mergeCell ref="CN20:CN30"/>
    <mergeCell ref="BN21:BN30"/>
    <mergeCell ref="BO21:BO30"/>
    <mergeCell ref="BP21:BP30"/>
    <mergeCell ref="BQ21:BQ30"/>
    <mergeCell ref="BR21:BR30"/>
    <mergeCell ref="BS21:BS30"/>
    <mergeCell ref="BT21:BT30"/>
    <mergeCell ref="BU21:BU30"/>
    <mergeCell ref="BV21:BV30"/>
    <mergeCell ref="W25:W30"/>
    <mergeCell ref="X25:X30"/>
    <mergeCell ref="Y25:Y30"/>
    <mergeCell ref="DD17:DM17"/>
    <mergeCell ref="DD18:DM18"/>
    <mergeCell ref="BF20:BF30"/>
    <mergeCell ref="BG20:BH30"/>
    <mergeCell ref="BI20:BI30"/>
    <mergeCell ref="DN18:DR18"/>
    <mergeCell ref="DW18:EB18"/>
    <mergeCell ref="EC18:EH18"/>
    <mergeCell ref="P20:V24"/>
    <mergeCell ref="W20:AC24"/>
    <mergeCell ref="AD20:AK21"/>
    <mergeCell ref="AL20:AM24"/>
    <mergeCell ref="AS20:AU24"/>
    <mergeCell ref="AV20:AY24"/>
    <mergeCell ref="AI13:AO13"/>
    <mergeCell ref="AT13:AU13"/>
    <mergeCell ref="AD18:AM19"/>
    <mergeCell ref="AN18:AR24"/>
    <mergeCell ref="AS18:AY19"/>
    <mergeCell ref="AZ18:BI19"/>
    <mergeCell ref="BJ18:BV19"/>
    <mergeCell ref="BA20:BB30"/>
    <mergeCell ref="BC20:BC30"/>
    <mergeCell ref="BD20:BD30"/>
    <mergeCell ref="BE20:BE30"/>
    <mergeCell ref="Z25:Z30"/>
    <mergeCell ref="AA25:AC30"/>
    <mergeCell ref="AD25:AD30"/>
    <mergeCell ref="AD22:AK24"/>
    <mergeCell ref="CR22:CR23"/>
    <mergeCell ref="CU22:CU25"/>
    <mergeCell ref="G14:T14"/>
    <mergeCell ref="P25:P30"/>
    <mergeCell ref="Q25:Q30"/>
    <mergeCell ref="R25:R30"/>
    <mergeCell ref="S25:S30"/>
    <mergeCell ref="T25:V30"/>
    <mergeCell ref="CG20:CG30"/>
    <mergeCell ref="CH20:CH30"/>
    <mergeCell ref="CI20:CI30"/>
    <mergeCell ref="CJ20:CJ30"/>
    <mergeCell ref="CK20:CK30"/>
    <mergeCell ref="CR20:CS20"/>
    <mergeCell ref="CR21:CS21"/>
    <mergeCell ref="BW20:BW30"/>
    <mergeCell ref="BY20:BY30"/>
    <mergeCell ref="BZ20:BZ30"/>
    <mergeCell ref="CA20:CA30"/>
    <mergeCell ref="CB20:CB30"/>
    <mergeCell ref="AX26:AX30"/>
    <mergeCell ref="AY26:AY30"/>
    <mergeCell ref="CM20:CM30"/>
    <mergeCell ref="CL20:CL30"/>
    <mergeCell ref="AZ20:AZ30"/>
    <mergeCell ref="AV25:AV30"/>
    <mergeCell ref="AW25:AW30"/>
    <mergeCell ref="AF26:AF30"/>
    <mergeCell ref="AG26:AG30"/>
    <mergeCell ref="AH26:AH30"/>
    <mergeCell ref="AI26:AI30"/>
    <mergeCell ref="AK26:AK30"/>
    <mergeCell ref="AP25:AP30"/>
    <mergeCell ref="AQ25:AQ30"/>
    <mergeCell ref="AR25:AR30"/>
    <mergeCell ref="AS25:AS30"/>
    <mergeCell ref="AT25:AT30"/>
    <mergeCell ref="AU25:AU30"/>
    <mergeCell ref="AE25:AE30"/>
    <mergeCell ref="AJ25:AJ30"/>
    <mergeCell ref="AL25:AL30"/>
    <mergeCell ref="AM25:AM30"/>
    <mergeCell ref="AN25:AN30"/>
    <mergeCell ref="AO25:AO30"/>
    <mergeCell ref="BA33:BB33"/>
    <mergeCell ref="BG33:BH33"/>
    <mergeCell ref="C34:E34"/>
    <mergeCell ref="F34:H34"/>
    <mergeCell ref="I34:J34"/>
    <mergeCell ref="K34:O34"/>
    <mergeCell ref="T34:V34"/>
    <mergeCell ref="AA34:AC34"/>
    <mergeCell ref="BA34:BB34"/>
    <mergeCell ref="BG34:BH34"/>
    <mergeCell ref="C33:E33"/>
    <mergeCell ref="F33:H33"/>
    <mergeCell ref="I33:J33"/>
    <mergeCell ref="K33:O33"/>
    <mergeCell ref="T33:V33"/>
    <mergeCell ref="AA33:AC33"/>
    <mergeCell ref="BA31:BB31"/>
    <mergeCell ref="BG31:BH31"/>
    <mergeCell ref="C32:E32"/>
    <mergeCell ref="F32:H32"/>
    <mergeCell ref="I32:J32"/>
    <mergeCell ref="K32:O32"/>
    <mergeCell ref="T32:V32"/>
    <mergeCell ref="AA32:AC32"/>
    <mergeCell ref="BA32:BB32"/>
    <mergeCell ref="BG32:BH32"/>
    <mergeCell ref="C31:E31"/>
    <mergeCell ref="F31:H31"/>
    <mergeCell ref="I31:J31"/>
    <mergeCell ref="K31:O31"/>
    <mergeCell ref="T31:V31"/>
    <mergeCell ref="AA31:AC31"/>
    <mergeCell ref="BA37:BB37"/>
    <mergeCell ref="BG37:BH37"/>
    <mergeCell ref="C38:E38"/>
    <mergeCell ref="F38:H38"/>
    <mergeCell ref="I38:J38"/>
    <mergeCell ref="K38:O38"/>
    <mergeCell ref="T38:V38"/>
    <mergeCell ref="AA38:AC38"/>
    <mergeCell ref="BA38:BB38"/>
    <mergeCell ref="BG38:BH38"/>
    <mergeCell ref="C37:E37"/>
    <mergeCell ref="F37:H37"/>
    <mergeCell ref="I37:J37"/>
    <mergeCell ref="K37:O37"/>
    <mergeCell ref="T37:V37"/>
    <mergeCell ref="AA37:AC37"/>
    <mergeCell ref="BA35:BB35"/>
    <mergeCell ref="BG35:BH35"/>
    <mergeCell ref="C36:E36"/>
    <mergeCell ref="F36:H36"/>
    <mergeCell ref="I36:J36"/>
    <mergeCell ref="K36:O36"/>
    <mergeCell ref="T36:V36"/>
    <mergeCell ref="AA36:AC36"/>
    <mergeCell ref="BA36:BB36"/>
    <mergeCell ref="BG36:BH36"/>
    <mergeCell ref="C35:E35"/>
    <mergeCell ref="F35:H35"/>
    <mergeCell ref="I35:J35"/>
    <mergeCell ref="K35:O35"/>
    <mergeCell ref="T35:V35"/>
    <mergeCell ref="AA35:AC35"/>
    <mergeCell ref="BA41:BB41"/>
    <mergeCell ref="BG41:BH41"/>
    <mergeCell ref="C42:E42"/>
    <mergeCell ref="F42:H42"/>
    <mergeCell ref="I42:J42"/>
    <mergeCell ref="K42:O42"/>
    <mergeCell ref="T42:V42"/>
    <mergeCell ref="AA42:AC42"/>
    <mergeCell ref="BA42:BB42"/>
    <mergeCell ref="BG42:BH42"/>
    <mergeCell ref="C41:E41"/>
    <mergeCell ref="F41:H41"/>
    <mergeCell ref="I41:J41"/>
    <mergeCell ref="K41:O41"/>
    <mergeCell ref="T41:V41"/>
    <mergeCell ref="AA41:AC41"/>
    <mergeCell ref="BA39:BB39"/>
    <mergeCell ref="BG39:BH39"/>
    <mergeCell ref="C40:E40"/>
    <mergeCell ref="F40:H40"/>
    <mergeCell ref="I40:J40"/>
    <mergeCell ref="K40:O40"/>
    <mergeCell ref="T40:V40"/>
    <mergeCell ref="AA40:AC40"/>
    <mergeCell ref="BA40:BB40"/>
    <mergeCell ref="BG40:BH40"/>
    <mergeCell ref="C39:E39"/>
    <mergeCell ref="F39:H39"/>
    <mergeCell ref="I39:J39"/>
    <mergeCell ref="K39:O39"/>
    <mergeCell ref="T39:V39"/>
    <mergeCell ref="AA39:AC39"/>
    <mergeCell ref="BA45:BB45"/>
    <mergeCell ref="BG45:BH45"/>
    <mergeCell ref="C46:E46"/>
    <mergeCell ref="F46:H46"/>
    <mergeCell ref="I46:J46"/>
    <mergeCell ref="K46:O46"/>
    <mergeCell ref="T46:V46"/>
    <mergeCell ref="AA46:AC46"/>
    <mergeCell ref="BA46:BB46"/>
    <mergeCell ref="BG46:BH46"/>
    <mergeCell ref="C45:E45"/>
    <mergeCell ref="F45:H45"/>
    <mergeCell ref="I45:J45"/>
    <mergeCell ref="K45:O45"/>
    <mergeCell ref="T45:V45"/>
    <mergeCell ref="AA45:AC45"/>
    <mergeCell ref="BA43:BB43"/>
    <mergeCell ref="BG43:BH43"/>
    <mergeCell ref="C44:E44"/>
    <mergeCell ref="F44:H44"/>
    <mergeCell ref="I44:J44"/>
    <mergeCell ref="K44:O44"/>
    <mergeCell ref="T44:V44"/>
    <mergeCell ref="AA44:AC44"/>
    <mergeCell ref="BA44:BB44"/>
    <mergeCell ref="BG44:BH44"/>
    <mergeCell ref="C43:E43"/>
    <mergeCell ref="F43:H43"/>
    <mergeCell ref="I43:J43"/>
    <mergeCell ref="K43:O43"/>
    <mergeCell ref="T43:V43"/>
    <mergeCell ref="AA43:AC43"/>
    <mergeCell ref="BA49:BB49"/>
    <mergeCell ref="BG49:BH49"/>
    <mergeCell ref="C50:E50"/>
    <mergeCell ref="F50:H50"/>
    <mergeCell ref="I50:J50"/>
    <mergeCell ref="K50:O50"/>
    <mergeCell ref="T50:V50"/>
    <mergeCell ref="AA50:AC50"/>
    <mergeCell ref="BA50:BB50"/>
    <mergeCell ref="BG50:BH50"/>
    <mergeCell ref="C49:E49"/>
    <mergeCell ref="F49:H49"/>
    <mergeCell ref="I49:J49"/>
    <mergeCell ref="K49:O49"/>
    <mergeCell ref="T49:V49"/>
    <mergeCell ref="AA49:AC49"/>
    <mergeCell ref="BA47:BB47"/>
    <mergeCell ref="BG47:BH47"/>
    <mergeCell ref="C48:E48"/>
    <mergeCell ref="F48:H48"/>
    <mergeCell ref="I48:J48"/>
    <mergeCell ref="K48:O48"/>
    <mergeCell ref="T48:V48"/>
    <mergeCell ref="AA48:AC48"/>
    <mergeCell ref="BA48:BB48"/>
    <mergeCell ref="BG48:BH48"/>
    <mergeCell ref="C47:E47"/>
    <mergeCell ref="F47:H47"/>
    <mergeCell ref="I47:J47"/>
    <mergeCell ref="K47:O47"/>
    <mergeCell ref="T47:V47"/>
    <mergeCell ref="AA47:AC47"/>
    <mergeCell ref="BA53:BB53"/>
    <mergeCell ref="BG53:BH53"/>
    <mergeCell ref="C54:E54"/>
    <mergeCell ref="F54:H54"/>
    <mergeCell ref="I54:J54"/>
    <mergeCell ref="K54:O54"/>
    <mergeCell ref="T54:V54"/>
    <mergeCell ref="AA54:AC54"/>
    <mergeCell ref="BA54:BB54"/>
    <mergeCell ref="BG54:BH54"/>
    <mergeCell ref="C53:E53"/>
    <mergeCell ref="F53:H53"/>
    <mergeCell ref="I53:J53"/>
    <mergeCell ref="K53:O53"/>
    <mergeCell ref="T53:V53"/>
    <mergeCell ref="AA53:AC53"/>
    <mergeCell ref="BA51:BB51"/>
    <mergeCell ref="BG51:BH51"/>
    <mergeCell ref="C52:E52"/>
    <mergeCell ref="F52:H52"/>
    <mergeCell ref="I52:J52"/>
    <mergeCell ref="K52:O52"/>
    <mergeCell ref="T52:V52"/>
    <mergeCell ref="AA52:AC52"/>
    <mergeCell ref="BA52:BB52"/>
    <mergeCell ref="BG52:BH52"/>
    <mergeCell ref="C51:E51"/>
    <mergeCell ref="F51:H51"/>
    <mergeCell ref="I51:J51"/>
    <mergeCell ref="K51:O51"/>
    <mergeCell ref="T51:V51"/>
    <mergeCell ref="AA51:AC51"/>
    <mergeCell ref="BA57:BB57"/>
    <mergeCell ref="BG57:BH57"/>
    <mergeCell ref="C58:E58"/>
    <mergeCell ref="F58:H58"/>
    <mergeCell ref="I58:J58"/>
    <mergeCell ref="K58:O58"/>
    <mergeCell ref="T58:V58"/>
    <mergeCell ref="AA58:AC58"/>
    <mergeCell ref="BA58:BB58"/>
    <mergeCell ref="BG58:BH58"/>
    <mergeCell ref="C57:E57"/>
    <mergeCell ref="F57:H57"/>
    <mergeCell ref="I57:J57"/>
    <mergeCell ref="K57:O57"/>
    <mergeCell ref="T57:V57"/>
    <mergeCell ref="AA57:AC57"/>
    <mergeCell ref="BA55:BB55"/>
    <mergeCell ref="BG55:BH55"/>
    <mergeCell ref="C56:E56"/>
    <mergeCell ref="F56:H56"/>
    <mergeCell ref="I56:J56"/>
    <mergeCell ref="K56:O56"/>
    <mergeCell ref="T56:V56"/>
    <mergeCell ref="AA56:AC56"/>
    <mergeCell ref="BA56:BB56"/>
    <mergeCell ref="BG56:BH56"/>
    <mergeCell ref="C55:E55"/>
    <mergeCell ref="F55:H55"/>
    <mergeCell ref="I55:J55"/>
    <mergeCell ref="K55:O55"/>
    <mergeCell ref="T55:V55"/>
    <mergeCell ref="AA55:AC55"/>
    <mergeCell ref="BA61:BB61"/>
    <mergeCell ref="BG61:BH61"/>
    <mergeCell ref="C62:E62"/>
    <mergeCell ref="F62:H62"/>
    <mergeCell ref="I62:J62"/>
    <mergeCell ref="K62:O62"/>
    <mergeCell ref="T62:V62"/>
    <mergeCell ref="AA62:AC62"/>
    <mergeCell ref="BA62:BB62"/>
    <mergeCell ref="BG62:BH62"/>
    <mergeCell ref="C61:E61"/>
    <mergeCell ref="F61:H61"/>
    <mergeCell ref="I61:J61"/>
    <mergeCell ref="K61:O61"/>
    <mergeCell ref="T61:V61"/>
    <mergeCell ref="AA61:AC61"/>
    <mergeCell ref="BA59:BB59"/>
    <mergeCell ref="BG59:BH59"/>
    <mergeCell ref="C60:E60"/>
    <mergeCell ref="F60:H60"/>
    <mergeCell ref="I60:J60"/>
    <mergeCell ref="K60:O60"/>
    <mergeCell ref="T60:V60"/>
    <mergeCell ref="AA60:AC60"/>
    <mergeCell ref="BA60:BB60"/>
    <mergeCell ref="BG60:BH60"/>
    <mergeCell ref="C59:E59"/>
    <mergeCell ref="F59:H59"/>
    <mergeCell ref="I59:J59"/>
    <mergeCell ref="K59:O59"/>
    <mergeCell ref="T59:V59"/>
    <mergeCell ref="AA59:AC59"/>
    <mergeCell ref="BA65:BB65"/>
    <mergeCell ref="BG65:BH65"/>
    <mergeCell ref="C66:E66"/>
    <mergeCell ref="F66:H66"/>
    <mergeCell ref="I66:J66"/>
    <mergeCell ref="K66:O66"/>
    <mergeCell ref="T66:V66"/>
    <mergeCell ref="AA66:AC66"/>
    <mergeCell ref="BA66:BB66"/>
    <mergeCell ref="BG66:BH66"/>
    <mergeCell ref="C65:E65"/>
    <mergeCell ref="F65:H65"/>
    <mergeCell ref="I65:J65"/>
    <mergeCell ref="K65:O65"/>
    <mergeCell ref="T65:V65"/>
    <mergeCell ref="AA65:AC65"/>
    <mergeCell ref="BA63:BB63"/>
    <mergeCell ref="BG63:BH63"/>
    <mergeCell ref="C64:E64"/>
    <mergeCell ref="F64:H64"/>
    <mergeCell ref="I64:J64"/>
    <mergeCell ref="K64:O64"/>
    <mergeCell ref="T64:V64"/>
    <mergeCell ref="AA64:AC64"/>
    <mergeCell ref="BA64:BB64"/>
    <mergeCell ref="BG64:BH64"/>
    <mergeCell ref="C63:E63"/>
    <mergeCell ref="F63:H63"/>
    <mergeCell ref="I63:J63"/>
    <mergeCell ref="K63:O63"/>
    <mergeCell ref="T63:V63"/>
    <mergeCell ref="AA63:AC63"/>
    <mergeCell ref="BA69:BB69"/>
    <mergeCell ref="BG69:BH69"/>
    <mergeCell ref="C70:E70"/>
    <mergeCell ref="F70:H70"/>
    <mergeCell ref="I70:J70"/>
    <mergeCell ref="K70:O70"/>
    <mergeCell ref="T70:V70"/>
    <mergeCell ref="AA70:AC70"/>
    <mergeCell ref="BA70:BB70"/>
    <mergeCell ref="BG70:BH70"/>
    <mergeCell ref="C69:E69"/>
    <mergeCell ref="F69:H69"/>
    <mergeCell ref="I69:J69"/>
    <mergeCell ref="K69:O69"/>
    <mergeCell ref="T69:V69"/>
    <mergeCell ref="AA69:AC69"/>
    <mergeCell ref="BA67:BB67"/>
    <mergeCell ref="BG67:BH67"/>
    <mergeCell ref="C68:E68"/>
    <mergeCell ref="F68:H68"/>
    <mergeCell ref="I68:J68"/>
    <mergeCell ref="K68:O68"/>
    <mergeCell ref="T68:V68"/>
    <mergeCell ref="AA68:AC68"/>
    <mergeCell ref="BA68:BB68"/>
    <mergeCell ref="BG68:BH68"/>
    <mergeCell ref="C67:E67"/>
    <mergeCell ref="F67:H67"/>
    <mergeCell ref="I67:J67"/>
    <mergeCell ref="K67:O67"/>
    <mergeCell ref="T67:V67"/>
    <mergeCell ref="AA67:AC67"/>
    <mergeCell ref="BA73:BB73"/>
    <mergeCell ref="BG73:BH73"/>
    <mergeCell ref="C74:E74"/>
    <mergeCell ref="F74:H74"/>
    <mergeCell ref="I74:J74"/>
    <mergeCell ref="K74:O74"/>
    <mergeCell ref="T74:V74"/>
    <mergeCell ref="AA74:AC74"/>
    <mergeCell ref="BA74:BB74"/>
    <mergeCell ref="BG74:BH74"/>
    <mergeCell ref="C73:E73"/>
    <mergeCell ref="F73:H73"/>
    <mergeCell ref="I73:J73"/>
    <mergeCell ref="K73:O73"/>
    <mergeCell ref="T73:V73"/>
    <mergeCell ref="AA73:AC73"/>
    <mergeCell ref="BA71:BB71"/>
    <mergeCell ref="BG71:BH71"/>
    <mergeCell ref="C72:E72"/>
    <mergeCell ref="F72:H72"/>
    <mergeCell ref="I72:J72"/>
    <mergeCell ref="K72:O72"/>
    <mergeCell ref="T72:V72"/>
    <mergeCell ref="AA72:AC72"/>
    <mergeCell ref="BA72:BB72"/>
    <mergeCell ref="BG72:BH72"/>
    <mergeCell ref="C71:E71"/>
    <mergeCell ref="F71:H71"/>
    <mergeCell ref="I71:J71"/>
    <mergeCell ref="K71:O71"/>
    <mergeCell ref="T71:V71"/>
    <mergeCell ref="AA71:AC71"/>
    <mergeCell ref="BA77:BB77"/>
    <mergeCell ref="BG77:BH77"/>
    <mergeCell ref="C78:E78"/>
    <mergeCell ref="F78:H78"/>
    <mergeCell ref="I78:J78"/>
    <mergeCell ref="K78:O78"/>
    <mergeCell ref="T78:V78"/>
    <mergeCell ref="AA78:AC78"/>
    <mergeCell ref="BA78:BB78"/>
    <mergeCell ref="BG78:BH78"/>
    <mergeCell ref="C77:E77"/>
    <mergeCell ref="F77:H77"/>
    <mergeCell ref="I77:J77"/>
    <mergeCell ref="K77:O77"/>
    <mergeCell ref="T77:V77"/>
    <mergeCell ref="AA77:AC77"/>
    <mergeCell ref="BA75:BB75"/>
    <mergeCell ref="BG75:BH75"/>
    <mergeCell ref="C76:E76"/>
    <mergeCell ref="F76:H76"/>
    <mergeCell ref="I76:J76"/>
    <mergeCell ref="K76:O76"/>
    <mergeCell ref="T76:V76"/>
    <mergeCell ref="AA76:AC76"/>
    <mergeCell ref="BA76:BB76"/>
    <mergeCell ref="BG76:BH76"/>
    <mergeCell ref="C75:E75"/>
    <mergeCell ref="F75:H75"/>
    <mergeCell ref="I75:J75"/>
    <mergeCell ref="K75:O75"/>
    <mergeCell ref="T75:V75"/>
    <mergeCell ref="AA75:AC75"/>
    <mergeCell ref="BA81:BB81"/>
    <mergeCell ref="BG81:BH81"/>
    <mergeCell ref="C82:E82"/>
    <mergeCell ref="F82:H82"/>
    <mergeCell ref="I82:J82"/>
    <mergeCell ref="K82:O82"/>
    <mergeCell ref="T82:V82"/>
    <mergeCell ref="AA82:AC82"/>
    <mergeCell ref="BA82:BB82"/>
    <mergeCell ref="BG82:BH82"/>
    <mergeCell ref="C81:E81"/>
    <mergeCell ref="F81:H81"/>
    <mergeCell ref="I81:J81"/>
    <mergeCell ref="K81:O81"/>
    <mergeCell ref="T81:V81"/>
    <mergeCell ref="AA81:AC81"/>
    <mergeCell ref="BA79:BB79"/>
    <mergeCell ref="BG79:BH79"/>
    <mergeCell ref="C80:E80"/>
    <mergeCell ref="F80:H80"/>
    <mergeCell ref="I80:J80"/>
    <mergeCell ref="K80:O80"/>
    <mergeCell ref="T80:V80"/>
    <mergeCell ref="AA80:AC80"/>
    <mergeCell ref="BA80:BB80"/>
    <mergeCell ref="BG80:BH80"/>
    <mergeCell ref="C79:E79"/>
    <mergeCell ref="F79:H79"/>
    <mergeCell ref="I79:J79"/>
    <mergeCell ref="K79:O79"/>
    <mergeCell ref="T79:V79"/>
    <mergeCell ref="AA79:AC79"/>
    <mergeCell ref="BA85:BB85"/>
    <mergeCell ref="BG85:BH85"/>
    <mergeCell ref="C86:E86"/>
    <mergeCell ref="F86:H86"/>
    <mergeCell ref="I86:J86"/>
    <mergeCell ref="K86:O86"/>
    <mergeCell ref="T86:V86"/>
    <mergeCell ref="AA86:AC86"/>
    <mergeCell ref="BA86:BB86"/>
    <mergeCell ref="BG86:BH86"/>
    <mergeCell ref="C85:E85"/>
    <mergeCell ref="F85:H85"/>
    <mergeCell ref="I85:J85"/>
    <mergeCell ref="K85:O85"/>
    <mergeCell ref="T85:V85"/>
    <mergeCell ref="AA85:AC85"/>
    <mergeCell ref="BA83:BB83"/>
    <mergeCell ref="BG83:BH83"/>
    <mergeCell ref="C84:E84"/>
    <mergeCell ref="F84:H84"/>
    <mergeCell ref="I84:J84"/>
    <mergeCell ref="K84:O84"/>
    <mergeCell ref="T84:V84"/>
    <mergeCell ref="AA84:AC84"/>
    <mergeCell ref="BA84:BB84"/>
    <mergeCell ref="BG84:BH84"/>
    <mergeCell ref="C83:E83"/>
    <mergeCell ref="F83:H83"/>
    <mergeCell ref="I83:J83"/>
    <mergeCell ref="K83:O83"/>
    <mergeCell ref="T83:V83"/>
    <mergeCell ref="AA83:AC83"/>
    <mergeCell ref="BA89:BB89"/>
    <mergeCell ref="BG89:BH89"/>
    <mergeCell ref="C90:E90"/>
    <mergeCell ref="F90:H90"/>
    <mergeCell ref="I90:J90"/>
    <mergeCell ref="K90:O90"/>
    <mergeCell ref="T90:V90"/>
    <mergeCell ref="AA90:AC90"/>
    <mergeCell ref="BA90:BB90"/>
    <mergeCell ref="BG90:BH90"/>
    <mergeCell ref="C89:E89"/>
    <mergeCell ref="F89:H89"/>
    <mergeCell ref="I89:J89"/>
    <mergeCell ref="K89:O89"/>
    <mergeCell ref="T89:V89"/>
    <mergeCell ref="AA89:AC89"/>
    <mergeCell ref="BA87:BB87"/>
    <mergeCell ref="BG87:BH87"/>
    <mergeCell ref="C88:E88"/>
    <mergeCell ref="F88:H88"/>
    <mergeCell ref="I88:J88"/>
    <mergeCell ref="K88:O88"/>
    <mergeCell ref="T88:V88"/>
    <mergeCell ref="AA88:AC88"/>
    <mergeCell ref="BA88:BB88"/>
    <mergeCell ref="BG88:BH88"/>
    <mergeCell ref="C87:E87"/>
    <mergeCell ref="F87:H87"/>
    <mergeCell ref="I87:J87"/>
    <mergeCell ref="K87:O87"/>
    <mergeCell ref="T87:V87"/>
    <mergeCell ref="AA87:AC87"/>
    <mergeCell ref="BA93:BB93"/>
    <mergeCell ref="BG93:BH93"/>
    <mergeCell ref="C94:E94"/>
    <mergeCell ref="F94:H94"/>
    <mergeCell ref="I94:J94"/>
    <mergeCell ref="K94:O94"/>
    <mergeCell ref="T94:V94"/>
    <mergeCell ref="AA94:AC94"/>
    <mergeCell ref="BA94:BB94"/>
    <mergeCell ref="BG94:BH94"/>
    <mergeCell ref="C93:E93"/>
    <mergeCell ref="F93:H93"/>
    <mergeCell ref="I93:J93"/>
    <mergeCell ref="K93:O93"/>
    <mergeCell ref="T93:V93"/>
    <mergeCell ref="AA93:AC93"/>
    <mergeCell ref="BA91:BB91"/>
    <mergeCell ref="BG91:BH91"/>
    <mergeCell ref="C92:E92"/>
    <mergeCell ref="F92:H92"/>
    <mergeCell ref="I92:J92"/>
    <mergeCell ref="K92:O92"/>
    <mergeCell ref="T92:V92"/>
    <mergeCell ref="AA92:AC92"/>
    <mergeCell ref="BA92:BB92"/>
    <mergeCell ref="BG92:BH92"/>
    <mergeCell ref="C91:E91"/>
    <mergeCell ref="F91:H91"/>
    <mergeCell ref="I91:J91"/>
    <mergeCell ref="K91:O91"/>
    <mergeCell ref="T91:V91"/>
    <mergeCell ref="AA91:AC91"/>
    <mergeCell ref="BA97:BB97"/>
    <mergeCell ref="BG97:BH97"/>
    <mergeCell ref="C98:E98"/>
    <mergeCell ref="F98:H98"/>
    <mergeCell ref="I98:J98"/>
    <mergeCell ref="K98:O98"/>
    <mergeCell ref="T98:V98"/>
    <mergeCell ref="AA98:AC98"/>
    <mergeCell ref="BA98:BB98"/>
    <mergeCell ref="BG98:BH98"/>
    <mergeCell ref="C97:E97"/>
    <mergeCell ref="F97:H97"/>
    <mergeCell ref="I97:J97"/>
    <mergeCell ref="K97:O97"/>
    <mergeCell ref="T97:V97"/>
    <mergeCell ref="AA97:AC97"/>
    <mergeCell ref="BA95:BB95"/>
    <mergeCell ref="BG95:BH95"/>
    <mergeCell ref="C96:E96"/>
    <mergeCell ref="F96:H96"/>
    <mergeCell ref="I96:J96"/>
    <mergeCell ref="K96:O96"/>
    <mergeCell ref="T96:V96"/>
    <mergeCell ref="AA96:AC96"/>
    <mergeCell ref="BA96:BB96"/>
    <mergeCell ref="BG96:BH96"/>
    <mergeCell ref="C95:E95"/>
    <mergeCell ref="F95:H95"/>
    <mergeCell ref="I95:J95"/>
    <mergeCell ref="K95:O95"/>
    <mergeCell ref="T95:V95"/>
    <mergeCell ref="AA95:AC95"/>
    <mergeCell ref="BA101:BB101"/>
    <mergeCell ref="BG101:BH101"/>
    <mergeCell ref="C102:E102"/>
    <mergeCell ref="F102:H102"/>
    <mergeCell ref="I102:J102"/>
    <mergeCell ref="K102:O102"/>
    <mergeCell ref="T102:V102"/>
    <mergeCell ref="AA102:AC102"/>
    <mergeCell ref="BA102:BB102"/>
    <mergeCell ref="BG102:BH102"/>
    <mergeCell ref="C101:E101"/>
    <mergeCell ref="F101:H101"/>
    <mergeCell ref="I101:J101"/>
    <mergeCell ref="K101:O101"/>
    <mergeCell ref="T101:V101"/>
    <mergeCell ref="AA101:AC101"/>
    <mergeCell ref="BA99:BB99"/>
    <mergeCell ref="BG99:BH99"/>
    <mergeCell ref="C100:E100"/>
    <mergeCell ref="F100:H100"/>
    <mergeCell ref="I100:J100"/>
    <mergeCell ref="K100:O100"/>
    <mergeCell ref="T100:V100"/>
    <mergeCell ref="AA100:AC100"/>
    <mergeCell ref="BA100:BB100"/>
    <mergeCell ref="BG100:BH100"/>
    <mergeCell ref="C99:E99"/>
    <mergeCell ref="F99:H99"/>
    <mergeCell ref="I99:J99"/>
    <mergeCell ref="K99:O99"/>
    <mergeCell ref="T99:V99"/>
    <mergeCell ref="AA99:AC99"/>
    <mergeCell ref="BA105:BB105"/>
    <mergeCell ref="BG105:BH105"/>
    <mergeCell ref="C106:E106"/>
    <mergeCell ref="F106:H106"/>
    <mergeCell ref="I106:J106"/>
    <mergeCell ref="K106:O106"/>
    <mergeCell ref="T106:V106"/>
    <mergeCell ref="AA106:AC106"/>
    <mergeCell ref="BA106:BB106"/>
    <mergeCell ref="BG106:BH106"/>
    <mergeCell ref="C105:E105"/>
    <mergeCell ref="F105:H105"/>
    <mergeCell ref="I105:J105"/>
    <mergeCell ref="K105:O105"/>
    <mergeCell ref="T105:V105"/>
    <mergeCell ref="AA105:AC105"/>
    <mergeCell ref="BA103:BB103"/>
    <mergeCell ref="BG103:BH103"/>
    <mergeCell ref="C104:E104"/>
    <mergeCell ref="F104:H104"/>
    <mergeCell ref="I104:J104"/>
    <mergeCell ref="K104:O104"/>
    <mergeCell ref="T104:V104"/>
    <mergeCell ref="AA104:AC104"/>
    <mergeCell ref="BA104:BB104"/>
    <mergeCell ref="BG104:BH104"/>
    <mergeCell ref="C103:E103"/>
    <mergeCell ref="F103:H103"/>
    <mergeCell ref="I103:J103"/>
    <mergeCell ref="K103:O103"/>
    <mergeCell ref="T103:V103"/>
    <mergeCell ref="AA103:AC103"/>
    <mergeCell ref="BA109:BB109"/>
    <mergeCell ref="BG109:BH109"/>
    <mergeCell ref="C110:E110"/>
    <mergeCell ref="F110:H110"/>
    <mergeCell ref="I110:J110"/>
    <mergeCell ref="K110:O110"/>
    <mergeCell ref="T110:V110"/>
    <mergeCell ref="AA110:AC110"/>
    <mergeCell ref="BA110:BB110"/>
    <mergeCell ref="BG110:BH110"/>
    <mergeCell ref="C109:E109"/>
    <mergeCell ref="F109:H109"/>
    <mergeCell ref="I109:J109"/>
    <mergeCell ref="K109:O109"/>
    <mergeCell ref="T109:V109"/>
    <mergeCell ref="AA109:AC109"/>
    <mergeCell ref="BA107:BB107"/>
    <mergeCell ref="BG107:BH107"/>
    <mergeCell ref="C108:E108"/>
    <mergeCell ref="F108:H108"/>
    <mergeCell ref="I108:J108"/>
    <mergeCell ref="K108:O108"/>
    <mergeCell ref="T108:V108"/>
    <mergeCell ref="AA108:AC108"/>
    <mergeCell ref="BA108:BB108"/>
    <mergeCell ref="BG108:BH108"/>
    <mergeCell ref="C107:E107"/>
    <mergeCell ref="F107:H107"/>
    <mergeCell ref="I107:J107"/>
    <mergeCell ref="K107:O107"/>
    <mergeCell ref="T107:V107"/>
    <mergeCell ref="AA107:AC107"/>
    <mergeCell ref="BA113:BB113"/>
    <mergeCell ref="BG113:BH113"/>
    <mergeCell ref="C114:E114"/>
    <mergeCell ref="F114:H114"/>
    <mergeCell ref="I114:J114"/>
    <mergeCell ref="K114:O114"/>
    <mergeCell ref="T114:V114"/>
    <mergeCell ref="AA114:AC114"/>
    <mergeCell ref="BA114:BB114"/>
    <mergeCell ref="BG114:BH114"/>
    <mergeCell ref="C113:E113"/>
    <mergeCell ref="F113:H113"/>
    <mergeCell ref="I113:J113"/>
    <mergeCell ref="K113:O113"/>
    <mergeCell ref="T113:V113"/>
    <mergeCell ref="AA113:AC113"/>
    <mergeCell ref="BA111:BB111"/>
    <mergeCell ref="BG111:BH111"/>
    <mergeCell ref="C112:E112"/>
    <mergeCell ref="F112:H112"/>
    <mergeCell ref="I112:J112"/>
    <mergeCell ref="K112:O112"/>
    <mergeCell ref="T112:V112"/>
    <mergeCell ref="AA112:AC112"/>
    <mergeCell ref="BA112:BB112"/>
    <mergeCell ref="BG112:BH112"/>
    <mergeCell ref="C111:E111"/>
    <mergeCell ref="F111:H111"/>
    <mergeCell ref="I111:J111"/>
    <mergeCell ref="K111:O111"/>
    <mergeCell ref="T111:V111"/>
    <mergeCell ref="AA111:AC111"/>
    <mergeCell ref="BA117:BB117"/>
    <mergeCell ref="BG117:BH117"/>
    <mergeCell ref="C118:E118"/>
    <mergeCell ref="F118:H118"/>
    <mergeCell ref="I118:J118"/>
    <mergeCell ref="K118:O118"/>
    <mergeCell ref="T118:V118"/>
    <mergeCell ref="AA118:AC118"/>
    <mergeCell ref="BA118:BB118"/>
    <mergeCell ref="BG118:BH118"/>
    <mergeCell ref="C117:E117"/>
    <mergeCell ref="F117:H117"/>
    <mergeCell ref="I117:J117"/>
    <mergeCell ref="K117:O117"/>
    <mergeCell ref="T117:V117"/>
    <mergeCell ref="AA117:AC117"/>
    <mergeCell ref="BA115:BB115"/>
    <mergeCell ref="BG115:BH115"/>
    <mergeCell ref="C116:E116"/>
    <mergeCell ref="F116:H116"/>
    <mergeCell ref="I116:J116"/>
    <mergeCell ref="K116:O116"/>
    <mergeCell ref="T116:V116"/>
    <mergeCell ref="AA116:AC116"/>
    <mergeCell ref="BA116:BB116"/>
    <mergeCell ref="BG116:BH116"/>
    <mergeCell ref="C115:E115"/>
    <mergeCell ref="F115:H115"/>
    <mergeCell ref="I115:J115"/>
    <mergeCell ref="K115:O115"/>
    <mergeCell ref="T115:V115"/>
    <mergeCell ref="AA115:AC115"/>
    <mergeCell ref="BA121:BB121"/>
    <mergeCell ref="BG121:BH121"/>
    <mergeCell ref="C122:E122"/>
    <mergeCell ref="F122:H122"/>
    <mergeCell ref="I122:J122"/>
    <mergeCell ref="K122:O122"/>
    <mergeCell ref="T122:V122"/>
    <mergeCell ref="AA122:AC122"/>
    <mergeCell ref="BA122:BB122"/>
    <mergeCell ref="BG122:BH122"/>
    <mergeCell ref="C121:E121"/>
    <mergeCell ref="F121:H121"/>
    <mergeCell ref="I121:J121"/>
    <mergeCell ref="K121:O121"/>
    <mergeCell ref="T121:V121"/>
    <mergeCell ref="AA121:AC121"/>
    <mergeCell ref="BA119:BB119"/>
    <mergeCell ref="BG119:BH119"/>
    <mergeCell ref="C120:E120"/>
    <mergeCell ref="F120:H120"/>
    <mergeCell ref="I120:J120"/>
    <mergeCell ref="K120:O120"/>
    <mergeCell ref="T120:V120"/>
    <mergeCell ref="AA120:AC120"/>
    <mergeCell ref="BA120:BB120"/>
    <mergeCell ref="BG120:BH120"/>
    <mergeCell ref="C119:E119"/>
    <mergeCell ref="F119:H119"/>
    <mergeCell ref="I119:J119"/>
    <mergeCell ref="K119:O119"/>
    <mergeCell ref="T119:V119"/>
    <mergeCell ref="AA119:AC119"/>
    <mergeCell ref="BA125:BB125"/>
    <mergeCell ref="BG125:BH125"/>
    <mergeCell ref="C126:E126"/>
    <mergeCell ref="F126:H126"/>
    <mergeCell ref="I126:J126"/>
    <mergeCell ref="K126:O126"/>
    <mergeCell ref="T126:V126"/>
    <mergeCell ref="AA126:AC126"/>
    <mergeCell ref="BA126:BB126"/>
    <mergeCell ref="BG126:BH126"/>
    <mergeCell ref="C125:E125"/>
    <mergeCell ref="F125:H125"/>
    <mergeCell ref="I125:J125"/>
    <mergeCell ref="K125:O125"/>
    <mergeCell ref="T125:V125"/>
    <mergeCell ref="AA125:AC125"/>
    <mergeCell ref="BA123:BB123"/>
    <mergeCell ref="BG123:BH123"/>
    <mergeCell ref="C124:E124"/>
    <mergeCell ref="F124:H124"/>
    <mergeCell ref="I124:J124"/>
    <mergeCell ref="K124:O124"/>
    <mergeCell ref="T124:V124"/>
    <mergeCell ref="AA124:AC124"/>
    <mergeCell ref="BA124:BB124"/>
    <mergeCell ref="BG124:BH124"/>
    <mergeCell ref="C123:E123"/>
    <mergeCell ref="F123:H123"/>
    <mergeCell ref="I123:J123"/>
    <mergeCell ref="K123:O123"/>
    <mergeCell ref="T123:V123"/>
    <mergeCell ref="AA123:AC123"/>
    <mergeCell ref="BA129:BB129"/>
    <mergeCell ref="BG129:BH129"/>
    <mergeCell ref="C130:E130"/>
    <mergeCell ref="F130:H130"/>
    <mergeCell ref="I130:J130"/>
    <mergeCell ref="K130:O130"/>
    <mergeCell ref="T130:V130"/>
    <mergeCell ref="AA130:AC130"/>
    <mergeCell ref="BA130:BB130"/>
    <mergeCell ref="BG130:BH130"/>
    <mergeCell ref="C129:E129"/>
    <mergeCell ref="F129:H129"/>
    <mergeCell ref="I129:J129"/>
    <mergeCell ref="K129:O129"/>
    <mergeCell ref="T129:V129"/>
    <mergeCell ref="AA129:AC129"/>
    <mergeCell ref="BA127:BB127"/>
    <mergeCell ref="BG127:BH127"/>
    <mergeCell ref="C128:E128"/>
    <mergeCell ref="F128:H128"/>
    <mergeCell ref="I128:J128"/>
    <mergeCell ref="K128:O128"/>
    <mergeCell ref="T128:V128"/>
    <mergeCell ref="AA128:AC128"/>
    <mergeCell ref="BA128:BB128"/>
    <mergeCell ref="BG128:BH128"/>
    <mergeCell ref="C127:E127"/>
    <mergeCell ref="F127:H127"/>
    <mergeCell ref="I127:J127"/>
    <mergeCell ref="K127:O127"/>
    <mergeCell ref="T127:V127"/>
    <mergeCell ref="AA127:AC127"/>
    <mergeCell ref="BA133:BB133"/>
    <mergeCell ref="BG133:BH133"/>
    <mergeCell ref="C134:E134"/>
    <mergeCell ref="F134:H134"/>
    <mergeCell ref="I134:J134"/>
    <mergeCell ref="K134:O134"/>
    <mergeCell ref="T134:V134"/>
    <mergeCell ref="AA134:AC134"/>
    <mergeCell ref="BA134:BB134"/>
    <mergeCell ref="BG134:BH134"/>
    <mergeCell ref="C133:E133"/>
    <mergeCell ref="F133:H133"/>
    <mergeCell ref="I133:J133"/>
    <mergeCell ref="K133:O133"/>
    <mergeCell ref="T133:V133"/>
    <mergeCell ref="AA133:AC133"/>
    <mergeCell ref="BA131:BB131"/>
    <mergeCell ref="BG131:BH131"/>
    <mergeCell ref="C132:E132"/>
    <mergeCell ref="F132:H132"/>
    <mergeCell ref="I132:J132"/>
    <mergeCell ref="K132:O132"/>
    <mergeCell ref="T132:V132"/>
    <mergeCell ref="AA132:AC132"/>
    <mergeCell ref="BA132:BB132"/>
    <mergeCell ref="BG132:BH132"/>
    <mergeCell ref="C131:E131"/>
    <mergeCell ref="F131:H131"/>
    <mergeCell ref="I131:J131"/>
    <mergeCell ref="K131:O131"/>
    <mergeCell ref="T131:V131"/>
    <mergeCell ref="AA131:AC131"/>
    <mergeCell ref="BA137:BB137"/>
    <mergeCell ref="BG137:BH137"/>
    <mergeCell ref="C138:E138"/>
    <mergeCell ref="F138:H138"/>
    <mergeCell ref="I138:J138"/>
    <mergeCell ref="K138:O138"/>
    <mergeCell ref="T138:V138"/>
    <mergeCell ref="AA138:AC138"/>
    <mergeCell ref="BA138:BB138"/>
    <mergeCell ref="BG138:BH138"/>
    <mergeCell ref="C137:E137"/>
    <mergeCell ref="F137:H137"/>
    <mergeCell ref="I137:J137"/>
    <mergeCell ref="K137:O137"/>
    <mergeCell ref="T137:V137"/>
    <mergeCell ref="AA137:AC137"/>
    <mergeCell ref="BA135:BB135"/>
    <mergeCell ref="BG135:BH135"/>
    <mergeCell ref="C136:E136"/>
    <mergeCell ref="F136:H136"/>
    <mergeCell ref="I136:J136"/>
    <mergeCell ref="K136:O136"/>
    <mergeCell ref="T136:V136"/>
    <mergeCell ref="AA136:AC136"/>
    <mergeCell ref="BA136:BB136"/>
    <mergeCell ref="BG136:BH136"/>
    <mergeCell ref="C135:E135"/>
    <mergeCell ref="F135:H135"/>
    <mergeCell ref="I135:J135"/>
    <mergeCell ref="K135:O135"/>
    <mergeCell ref="T135:V135"/>
    <mergeCell ref="AA135:AC135"/>
    <mergeCell ref="BA141:BB141"/>
    <mergeCell ref="BG141:BH141"/>
    <mergeCell ref="C142:E142"/>
    <mergeCell ref="F142:H142"/>
    <mergeCell ref="I142:J142"/>
    <mergeCell ref="K142:O142"/>
    <mergeCell ref="T142:V142"/>
    <mergeCell ref="AA142:AC142"/>
    <mergeCell ref="BA142:BB142"/>
    <mergeCell ref="BG142:BH142"/>
    <mergeCell ref="C141:E141"/>
    <mergeCell ref="F141:H141"/>
    <mergeCell ref="I141:J141"/>
    <mergeCell ref="K141:O141"/>
    <mergeCell ref="T141:V141"/>
    <mergeCell ref="AA141:AC141"/>
    <mergeCell ref="BA139:BB139"/>
    <mergeCell ref="BG139:BH139"/>
    <mergeCell ref="C140:E140"/>
    <mergeCell ref="F140:H140"/>
    <mergeCell ref="I140:J140"/>
    <mergeCell ref="K140:O140"/>
    <mergeCell ref="T140:V140"/>
    <mergeCell ref="AA140:AC140"/>
    <mergeCell ref="BA140:BB140"/>
    <mergeCell ref="BG140:BH140"/>
    <mergeCell ref="C139:E139"/>
    <mergeCell ref="F139:H139"/>
    <mergeCell ref="I139:J139"/>
    <mergeCell ref="K139:O139"/>
    <mergeCell ref="T139:V139"/>
    <mergeCell ref="AA139:AC139"/>
    <mergeCell ref="BA145:BB145"/>
    <mergeCell ref="BG145:BH145"/>
    <mergeCell ref="C146:E146"/>
    <mergeCell ref="F146:H146"/>
    <mergeCell ref="I146:J146"/>
    <mergeCell ref="K146:O146"/>
    <mergeCell ref="T146:V146"/>
    <mergeCell ref="AA146:AC146"/>
    <mergeCell ref="BA146:BB146"/>
    <mergeCell ref="BG146:BH146"/>
    <mergeCell ref="C145:E145"/>
    <mergeCell ref="F145:H145"/>
    <mergeCell ref="I145:J145"/>
    <mergeCell ref="K145:O145"/>
    <mergeCell ref="T145:V145"/>
    <mergeCell ref="AA145:AC145"/>
    <mergeCell ref="BA143:BB143"/>
    <mergeCell ref="BG143:BH143"/>
    <mergeCell ref="C144:E144"/>
    <mergeCell ref="F144:H144"/>
    <mergeCell ref="I144:J144"/>
    <mergeCell ref="K144:O144"/>
    <mergeCell ref="T144:V144"/>
    <mergeCell ref="AA144:AC144"/>
    <mergeCell ref="BA144:BB144"/>
    <mergeCell ref="BG144:BH144"/>
    <mergeCell ref="C143:E143"/>
    <mergeCell ref="F143:H143"/>
    <mergeCell ref="I143:J143"/>
    <mergeCell ref="K143:O143"/>
    <mergeCell ref="T143:V143"/>
    <mergeCell ref="AA143:AC143"/>
    <mergeCell ref="BA149:BB149"/>
    <mergeCell ref="BG149:BH149"/>
    <mergeCell ref="C150:E150"/>
    <mergeCell ref="F150:H150"/>
    <mergeCell ref="I150:J150"/>
    <mergeCell ref="K150:O150"/>
    <mergeCell ref="T150:V150"/>
    <mergeCell ref="AA150:AC150"/>
    <mergeCell ref="BA150:BB150"/>
    <mergeCell ref="BG150:BH150"/>
    <mergeCell ref="C149:E149"/>
    <mergeCell ref="F149:H149"/>
    <mergeCell ref="I149:J149"/>
    <mergeCell ref="K149:O149"/>
    <mergeCell ref="T149:V149"/>
    <mergeCell ref="AA149:AC149"/>
    <mergeCell ref="BA147:BB147"/>
    <mergeCell ref="BG147:BH147"/>
    <mergeCell ref="C148:E148"/>
    <mergeCell ref="F148:H148"/>
    <mergeCell ref="I148:J148"/>
    <mergeCell ref="K148:O148"/>
    <mergeCell ref="T148:V148"/>
    <mergeCell ref="AA148:AC148"/>
    <mergeCell ref="BA148:BB148"/>
    <mergeCell ref="BG148:BH148"/>
    <mergeCell ref="C147:E147"/>
    <mergeCell ref="F147:H147"/>
    <mergeCell ref="I147:J147"/>
    <mergeCell ref="K147:O147"/>
    <mergeCell ref="T147:V147"/>
    <mergeCell ref="AA147:AC147"/>
    <mergeCell ref="BA153:BB153"/>
    <mergeCell ref="BG153:BH153"/>
    <mergeCell ref="C154:E154"/>
    <mergeCell ref="F154:H154"/>
    <mergeCell ref="I154:J154"/>
    <mergeCell ref="K154:O154"/>
    <mergeCell ref="T154:V154"/>
    <mergeCell ref="AA154:AC154"/>
    <mergeCell ref="BA154:BB154"/>
    <mergeCell ref="BG154:BH154"/>
    <mergeCell ref="C153:E153"/>
    <mergeCell ref="F153:H153"/>
    <mergeCell ref="I153:J153"/>
    <mergeCell ref="K153:O153"/>
    <mergeCell ref="T153:V153"/>
    <mergeCell ref="AA153:AC153"/>
    <mergeCell ref="BA151:BB151"/>
    <mergeCell ref="BG151:BH151"/>
    <mergeCell ref="C152:E152"/>
    <mergeCell ref="F152:H152"/>
    <mergeCell ref="I152:J152"/>
    <mergeCell ref="K152:O152"/>
    <mergeCell ref="T152:V152"/>
    <mergeCell ref="AA152:AC152"/>
    <mergeCell ref="BA152:BB152"/>
    <mergeCell ref="BG152:BH152"/>
    <mergeCell ref="C151:E151"/>
    <mergeCell ref="F151:H151"/>
    <mergeCell ref="I151:J151"/>
    <mergeCell ref="K151:O151"/>
    <mergeCell ref="T151:V151"/>
    <mergeCell ref="AA151:AC151"/>
    <mergeCell ref="BA157:BB157"/>
    <mergeCell ref="BG157:BH157"/>
    <mergeCell ref="C158:E158"/>
    <mergeCell ref="F158:H158"/>
    <mergeCell ref="I158:J158"/>
    <mergeCell ref="K158:O158"/>
    <mergeCell ref="T158:V158"/>
    <mergeCell ref="AA158:AC158"/>
    <mergeCell ref="BA158:BB158"/>
    <mergeCell ref="BG158:BH158"/>
    <mergeCell ref="C157:E157"/>
    <mergeCell ref="F157:H157"/>
    <mergeCell ref="I157:J157"/>
    <mergeCell ref="K157:O157"/>
    <mergeCell ref="T157:V157"/>
    <mergeCell ref="AA157:AC157"/>
    <mergeCell ref="BA155:BB155"/>
    <mergeCell ref="BG155:BH155"/>
    <mergeCell ref="C156:E156"/>
    <mergeCell ref="F156:H156"/>
    <mergeCell ref="I156:J156"/>
    <mergeCell ref="K156:O156"/>
    <mergeCell ref="T156:V156"/>
    <mergeCell ref="AA156:AC156"/>
    <mergeCell ref="BA156:BB156"/>
    <mergeCell ref="BG156:BH156"/>
    <mergeCell ref="C155:E155"/>
    <mergeCell ref="F155:H155"/>
    <mergeCell ref="I155:J155"/>
    <mergeCell ref="K155:O155"/>
    <mergeCell ref="T155:V155"/>
    <mergeCell ref="AA155:AC155"/>
    <mergeCell ref="BA161:BB161"/>
    <mergeCell ref="BG161:BH161"/>
    <mergeCell ref="C162:E162"/>
    <mergeCell ref="F162:H162"/>
    <mergeCell ref="I162:J162"/>
    <mergeCell ref="K162:O162"/>
    <mergeCell ref="T162:V162"/>
    <mergeCell ref="AA162:AC162"/>
    <mergeCell ref="BA162:BB162"/>
    <mergeCell ref="BG162:BH162"/>
    <mergeCell ref="C161:E161"/>
    <mergeCell ref="F161:H161"/>
    <mergeCell ref="I161:J161"/>
    <mergeCell ref="K161:O161"/>
    <mergeCell ref="T161:V161"/>
    <mergeCell ref="AA161:AC161"/>
    <mergeCell ref="BA159:BB159"/>
    <mergeCell ref="BG159:BH159"/>
    <mergeCell ref="C160:E160"/>
    <mergeCell ref="F160:H160"/>
    <mergeCell ref="I160:J160"/>
    <mergeCell ref="K160:O160"/>
    <mergeCell ref="T160:V160"/>
    <mergeCell ref="AA160:AC160"/>
    <mergeCell ref="BA160:BB160"/>
    <mergeCell ref="BG160:BH160"/>
    <mergeCell ref="C159:E159"/>
    <mergeCell ref="F159:H159"/>
    <mergeCell ref="I159:J159"/>
    <mergeCell ref="K159:O159"/>
    <mergeCell ref="T159:V159"/>
    <mergeCell ref="AA159:AC159"/>
    <mergeCell ref="BA165:BB165"/>
    <mergeCell ref="BG165:BH165"/>
    <mergeCell ref="C166:E166"/>
    <mergeCell ref="F166:H166"/>
    <mergeCell ref="I166:J166"/>
    <mergeCell ref="K166:O166"/>
    <mergeCell ref="T166:V166"/>
    <mergeCell ref="AA166:AC166"/>
    <mergeCell ref="BA166:BB166"/>
    <mergeCell ref="BG166:BH166"/>
    <mergeCell ref="C165:E165"/>
    <mergeCell ref="F165:H165"/>
    <mergeCell ref="I165:J165"/>
    <mergeCell ref="K165:O165"/>
    <mergeCell ref="T165:V165"/>
    <mergeCell ref="AA165:AC165"/>
    <mergeCell ref="BA163:BB163"/>
    <mergeCell ref="BG163:BH163"/>
    <mergeCell ref="C164:E164"/>
    <mergeCell ref="F164:H164"/>
    <mergeCell ref="I164:J164"/>
    <mergeCell ref="K164:O164"/>
    <mergeCell ref="T164:V164"/>
    <mergeCell ref="AA164:AC164"/>
    <mergeCell ref="BA164:BB164"/>
    <mergeCell ref="BG164:BH164"/>
    <mergeCell ref="C163:E163"/>
    <mergeCell ref="F163:H163"/>
    <mergeCell ref="I163:J163"/>
    <mergeCell ref="K163:O163"/>
    <mergeCell ref="T163:V163"/>
    <mergeCell ref="AA163:AC163"/>
    <mergeCell ref="BA169:BB169"/>
    <mergeCell ref="BG169:BH169"/>
    <mergeCell ref="C170:E170"/>
    <mergeCell ref="F170:H170"/>
    <mergeCell ref="I170:J170"/>
    <mergeCell ref="K170:O170"/>
    <mergeCell ref="T170:V170"/>
    <mergeCell ref="AA170:AC170"/>
    <mergeCell ref="BA170:BB170"/>
    <mergeCell ref="BG170:BH170"/>
    <mergeCell ref="C169:E169"/>
    <mergeCell ref="F169:H169"/>
    <mergeCell ref="I169:J169"/>
    <mergeCell ref="K169:O169"/>
    <mergeCell ref="T169:V169"/>
    <mergeCell ref="AA169:AC169"/>
    <mergeCell ref="BA167:BB167"/>
    <mergeCell ref="BG167:BH167"/>
    <mergeCell ref="C168:E168"/>
    <mergeCell ref="F168:H168"/>
    <mergeCell ref="I168:J168"/>
    <mergeCell ref="K168:O168"/>
    <mergeCell ref="T168:V168"/>
    <mergeCell ref="AA168:AC168"/>
    <mergeCell ref="BA168:BB168"/>
    <mergeCell ref="BG168:BH168"/>
    <mergeCell ref="C167:E167"/>
    <mergeCell ref="F167:H167"/>
    <mergeCell ref="I167:J167"/>
    <mergeCell ref="K167:O167"/>
    <mergeCell ref="T167:V167"/>
    <mergeCell ref="AA167:AC167"/>
    <mergeCell ref="BA173:BB173"/>
    <mergeCell ref="BG173:BH173"/>
    <mergeCell ref="C174:E174"/>
    <mergeCell ref="F174:H174"/>
    <mergeCell ref="I174:J174"/>
    <mergeCell ref="K174:O174"/>
    <mergeCell ref="T174:V174"/>
    <mergeCell ref="AA174:AC174"/>
    <mergeCell ref="BA174:BB174"/>
    <mergeCell ref="BG174:BH174"/>
    <mergeCell ref="C173:E173"/>
    <mergeCell ref="F173:H173"/>
    <mergeCell ref="I173:J173"/>
    <mergeCell ref="K173:O173"/>
    <mergeCell ref="T173:V173"/>
    <mergeCell ref="AA173:AC173"/>
    <mergeCell ref="BA171:BB171"/>
    <mergeCell ref="BG171:BH171"/>
    <mergeCell ref="C172:E172"/>
    <mergeCell ref="F172:H172"/>
    <mergeCell ref="I172:J172"/>
    <mergeCell ref="K172:O172"/>
    <mergeCell ref="T172:V172"/>
    <mergeCell ref="AA172:AC172"/>
    <mergeCell ref="BA172:BB172"/>
    <mergeCell ref="BG172:BH172"/>
    <mergeCell ref="C171:E171"/>
    <mergeCell ref="F171:H171"/>
    <mergeCell ref="I171:J171"/>
    <mergeCell ref="K171:O171"/>
    <mergeCell ref="T171:V171"/>
    <mergeCell ref="AA171:AC171"/>
    <mergeCell ref="BA177:BB177"/>
    <mergeCell ref="BG177:BH177"/>
    <mergeCell ref="C178:E178"/>
    <mergeCell ref="F178:H178"/>
    <mergeCell ref="I178:J178"/>
    <mergeCell ref="K178:O178"/>
    <mergeCell ref="T178:V178"/>
    <mergeCell ref="AA178:AC178"/>
    <mergeCell ref="BA178:BB178"/>
    <mergeCell ref="BG178:BH178"/>
    <mergeCell ref="C177:E177"/>
    <mergeCell ref="F177:H177"/>
    <mergeCell ref="I177:J177"/>
    <mergeCell ref="K177:O177"/>
    <mergeCell ref="T177:V177"/>
    <mergeCell ref="AA177:AC177"/>
    <mergeCell ref="BA175:BB175"/>
    <mergeCell ref="BG175:BH175"/>
    <mergeCell ref="C176:E176"/>
    <mergeCell ref="F176:H176"/>
    <mergeCell ref="I176:J176"/>
    <mergeCell ref="K176:O176"/>
    <mergeCell ref="T176:V176"/>
    <mergeCell ref="AA176:AC176"/>
    <mergeCell ref="BA176:BB176"/>
    <mergeCell ref="BG176:BH176"/>
    <mergeCell ref="C175:E175"/>
    <mergeCell ref="F175:H175"/>
    <mergeCell ref="I175:J175"/>
    <mergeCell ref="K175:O175"/>
    <mergeCell ref="T175:V175"/>
    <mergeCell ref="AA175:AC175"/>
    <mergeCell ref="BA181:BB181"/>
    <mergeCell ref="BG181:BH181"/>
    <mergeCell ref="C182:E182"/>
    <mergeCell ref="F182:H182"/>
    <mergeCell ref="I182:J182"/>
    <mergeCell ref="K182:O182"/>
    <mergeCell ref="T182:V182"/>
    <mergeCell ref="AA182:AC182"/>
    <mergeCell ref="BA182:BB182"/>
    <mergeCell ref="BG182:BH182"/>
    <mergeCell ref="C181:E181"/>
    <mergeCell ref="F181:H181"/>
    <mergeCell ref="I181:J181"/>
    <mergeCell ref="K181:O181"/>
    <mergeCell ref="T181:V181"/>
    <mergeCell ref="AA181:AC181"/>
    <mergeCell ref="BA179:BB179"/>
    <mergeCell ref="BG179:BH179"/>
    <mergeCell ref="C180:E180"/>
    <mergeCell ref="F180:H180"/>
    <mergeCell ref="I180:J180"/>
    <mergeCell ref="K180:O180"/>
    <mergeCell ref="T180:V180"/>
    <mergeCell ref="AA180:AC180"/>
    <mergeCell ref="BA180:BB180"/>
    <mergeCell ref="BG180:BH180"/>
    <mergeCell ref="C179:E179"/>
    <mergeCell ref="F179:H179"/>
    <mergeCell ref="I179:J179"/>
    <mergeCell ref="K179:O179"/>
    <mergeCell ref="T179:V179"/>
    <mergeCell ref="AA179:AC179"/>
    <mergeCell ref="BA185:BB185"/>
    <mergeCell ref="BG185:BH185"/>
    <mergeCell ref="C186:E186"/>
    <mergeCell ref="F186:H186"/>
    <mergeCell ref="I186:J186"/>
    <mergeCell ref="K186:O186"/>
    <mergeCell ref="T186:V186"/>
    <mergeCell ref="AA186:AC186"/>
    <mergeCell ref="BA186:BB186"/>
    <mergeCell ref="BG186:BH186"/>
    <mergeCell ref="C185:E185"/>
    <mergeCell ref="F185:H185"/>
    <mergeCell ref="I185:J185"/>
    <mergeCell ref="K185:O185"/>
    <mergeCell ref="T185:V185"/>
    <mergeCell ref="AA185:AC185"/>
    <mergeCell ref="BA183:BB183"/>
    <mergeCell ref="BG183:BH183"/>
    <mergeCell ref="C184:E184"/>
    <mergeCell ref="F184:H184"/>
    <mergeCell ref="I184:J184"/>
    <mergeCell ref="K184:O184"/>
    <mergeCell ref="T184:V184"/>
    <mergeCell ref="AA184:AC184"/>
    <mergeCell ref="BA184:BB184"/>
    <mergeCell ref="BG184:BH184"/>
    <mergeCell ref="C183:E183"/>
    <mergeCell ref="F183:H183"/>
    <mergeCell ref="I183:J183"/>
    <mergeCell ref="K183:O183"/>
    <mergeCell ref="T183:V183"/>
    <mergeCell ref="AA183:AC183"/>
    <mergeCell ref="BA189:BB189"/>
    <mergeCell ref="BG189:BH189"/>
    <mergeCell ref="C190:E190"/>
    <mergeCell ref="F190:H190"/>
    <mergeCell ref="I190:J190"/>
    <mergeCell ref="K190:O190"/>
    <mergeCell ref="T190:V190"/>
    <mergeCell ref="AA190:AC190"/>
    <mergeCell ref="BA190:BB190"/>
    <mergeCell ref="BG190:BH190"/>
    <mergeCell ref="C189:E189"/>
    <mergeCell ref="F189:H189"/>
    <mergeCell ref="I189:J189"/>
    <mergeCell ref="K189:O189"/>
    <mergeCell ref="T189:V189"/>
    <mergeCell ref="AA189:AC189"/>
    <mergeCell ref="BA187:BB187"/>
    <mergeCell ref="BG187:BH187"/>
    <mergeCell ref="C188:E188"/>
    <mergeCell ref="F188:H188"/>
    <mergeCell ref="I188:J188"/>
    <mergeCell ref="K188:O188"/>
    <mergeCell ref="T188:V188"/>
    <mergeCell ref="AA188:AC188"/>
    <mergeCell ref="BA188:BB188"/>
    <mergeCell ref="BG188:BH188"/>
    <mergeCell ref="C187:E187"/>
    <mergeCell ref="F187:H187"/>
    <mergeCell ref="I187:J187"/>
    <mergeCell ref="K187:O187"/>
    <mergeCell ref="T187:V187"/>
    <mergeCell ref="AA187:AC187"/>
    <mergeCell ref="BA193:BB193"/>
    <mergeCell ref="BG193:BH193"/>
    <mergeCell ref="C194:E194"/>
    <mergeCell ref="F194:H194"/>
    <mergeCell ref="I194:J194"/>
    <mergeCell ref="K194:O194"/>
    <mergeCell ref="T194:V194"/>
    <mergeCell ref="AA194:AC194"/>
    <mergeCell ref="BA194:BB194"/>
    <mergeCell ref="BG194:BH194"/>
    <mergeCell ref="C193:E193"/>
    <mergeCell ref="F193:H193"/>
    <mergeCell ref="I193:J193"/>
    <mergeCell ref="K193:O193"/>
    <mergeCell ref="T193:V193"/>
    <mergeCell ref="AA193:AC193"/>
    <mergeCell ref="BA191:BB191"/>
    <mergeCell ref="BG191:BH191"/>
    <mergeCell ref="C192:E192"/>
    <mergeCell ref="F192:H192"/>
    <mergeCell ref="I192:J192"/>
    <mergeCell ref="K192:O192"/>
    <mergeCell ref="T192:V192"/>
    <mergeCell ref="AA192:AC192"/>
    <mergeCell ref="BA192:BB192"/>
    <mergeCell ref="BG192:BH192"/>
    <mergeCell ref="C191:E191"/>
    <mergeCell ref="F191:H191"/>
    <mergeCell ref="I191:J191"/>
    <mergeCell ref="K191:O191"/>
    <mergeCell ref="T191:V191"/>
    <mergeCell ref="AA191:AC191"/>
    <mergeCell ref="BA197:BB197"/>
    <mergeCell ref="BG197:BH197"/>
    <mergeCell ref="C198:E198"/>
    <mergeCell ref="F198:H198"/>
    <mergeCell ref="I198:J198"/>
    <mergeCell ref="K198:O198"/>
    <mergeCell ref="T198:V198"/>
    <mergeCell ref="AA198:AC198"/>
    <mergeCell ref="BA198:BB198"/>
    <mergeCell ref="BG198:BH198"/>
    <mergeCell ref="C197:E197"/>
    <mergeCell ref="F197:H197"/>
    <mergeCell ref="I197:J197"/>
    <mergeCell ref="K197:O197"/>
    <mergeCell ref="T197:V197"/>
    <mergeCell ref="AA197:AC197"/>
    <mergeCell ref="BA195:BB195"/>
    <mergeCell ref="BG195:BH195"/>
    <mergeCell ref="C196:E196"/>
    <mergeCell ref="F196:H196"/>
    <mergeCell ref="I196:J196"/>
    <mergeCell ref="K196:O196"/>
    <mergeCell ref="T196:V196"/>
    <mergeCell ref="AA196:AC196"/>
    <mergeCell ref="BA196:BB196"/>
    <mergeCell ref="BG196:BH196"/>
    <mergeCell ref="C195:E195"/>
    <mergeCell ref="F195:H195"/>
    <mergeCell ref="I195:J195"/>
    <mergeCell ref="K195:O195"/>
    <mergeCell ref="T195:V195"/>
    <mergeCell ref="AA195:AC195"/>
    <mergeCell ref="C202:E202"/>
    <mergeCell ref="F202:H202"/>
    <mergeCell ref="I202:J202"/>
    <mergeCell ref="K202:O202"/>
    <mergeCell ref="T202:V202"/>
    <mergeCell ref="AA202:AC202"/>
    <mergeCell ref="BA202:BB202"/>
    <mergeCell ref="BG202:BH202"/>
    <mergeCell ref="C201:E201"/>
    <mergeCell ref="F201:H201"/>
    <mergeCell ref="I201:J201"/>
    <mergeCell ref="K201:O201"/>
    <mergeCell ref="T201:V201"/>
    <mergeCell ref="AA201:AC201"/>
    <mergeCell ref="BA199:BB199"/>
    <mergeCell ref="BG199:BH199"/>
    <mergeCell ref="C200:E200"/>
    <mergeCell ref="F200:H200"/>
    <mergeCell ref="I200:J200"/>
    <mergeCell ref="K200:O200"/>
    <mergeCell ref="T200:V200"/>
    <mergeCell ref="AA200:AC200"/>
    <mergeCell ref="BA200:BB200"/>
    <mergeCell ref="BG200:BH200"/>
    <mergeCell ref="C199:E199"/>
    <mergeCell ref="F199:H199"/>
    <mergeCell ref="I199:J199"/>
    <mergeCell ref="K199:O199"/>
    <mergeCell ref="T199:V199"/>
    <mergeCell ref="AA199:AC199"/>
    <mergeCell ref="C206:E206"/>
    <mergeCell ref="F206:H206"/>
    <mergeCell ref="I206:J206"/>
    <mergeCell ref="K206:O206"/>
    <mergeCell ref="T206:V206"/>
    <mergeCell ref="AA206:AC206"/>
    <mergeCell ref="BA206:BB206"/>
    <mergeCell ref="BG206:BH206"/>
    <mergeCell ref="C205:E205"/>
    <mergeCell ref="F205:H205"/>
    <mergeCell ref="I205:J205"/>
    <mergeCell ref="K205:O205"/>
    <mergeCell ref="T205:V205"/>
    <mergeCell ref="AA205:AC205"/>
    <mergeCell ref="BA203:BB203"/>
    <mergeCell ref="BG203:BH203"/>
    <mergeCell ref="C204:E204"/>
    <mergeCell ref="F204:H204"/>
    <mergeCell ref="I204:J204"/>
    <mergeCell ref="K204:O204"/>
    <mergeCell ref="T204:V204"/>
    <mergeCell ref="AA204:AC204"/>
    <mergeCell ref="BA204:BB204"/>
    <mergeCell ref="BG204:BH204"/>
    <mergeCell ref="C203:E203"/>
    <mergeCell ref="F203:H203"/>
    <mergeCell ref="I203:J203"/>
    <mergeCell ref="K203:O203"/>
    <mergeCell ref="T203:V203"/>
    <mergeCell ref="AA203:AC203"/>
    <mergeCell ref="C210:E210"/>
    <mergeCell ref="F210:H210"/>
    <mergeCell ref="I210:J210"/>
    <mergeCell ref="K210:O210"/>
    <mergeCell ref="T210:V210"/>
    <mergeCell ref="AA210:AC210"/>
    <mergeCell ref="BA210:BB210"/>
    <mergeCell ref="BG210:BH210"/>
    <mergeCell ref="C209:E209"/>
    <mergeCell ref="F209:H209"/>
    <mergeCell ref="I209:J209"/>
    <mergeCell ref="K209:O209"/>
    <mergeCell ref="T209:V209"/>
    <mergeCell ref="AA209:AC209"/>
    <mergeCell ref="BA207:BB207"/>
    <mergeCell ref="BG207:BH207"/>
    <mergeCell ref="C208:E208"/>
    <mergeCell ref="F208:H208"/>
    <mergeCell ref="I208:J208"/>
    <mergeCell ref="K208:O208"/>
    <mergeCell ref="T208:V208"/>
    <mergeCell ref="AA208:AC208"/>
    <mergeCell ref="BA208:BB208"/>
    <mergeCell ref="BG208:BH208"/>
    <mergeCell ref="C207:E207"/>
    <mergeCell ref="F207:H207"/>
    <mergeCell ref="I207:J207"/>
    <mergeCell ref="K207:O207"/>
    <mergeCell ref="T207:V207"/>
    <mergeCell ref="AA207:AC207"/>
    <mergeCell ref="C214:E214"/>
    <mergeCell ref="F214:H214"/>
    <mergeCell ref="I214:J214"/>
    <mergeCell ref="K214:O214"/>
    <mergeCell ref="T214:V214"/>
    <mergeCell ref="AA214:AC214"/>
    <mergeCell ref="BA214:BB214"/>
    <mergeCell ref="BG214:BH214"/>
    <mergeCell ref="C213:E213"/>
    <mergeCell ref="F213:H213"/>
    <mergeCell ref="I213:J213"/>
    <mergeCell ref="K213:O213"/>
    <mergeCell ref="T213:V213"/>
    <mergeCell ref="AA213:AC213"/>
    <mergeCell ref="BA211:BB211"/>
    <mergeCell ref="BG211:BH211"/>
    <mergeCell ref="C212:E212"/>
    <mergeCell ref="F212:H212"/>
    <mergeCell ref="I212:J212"/>
    <mergeCell ref="K212:O212"/>
    <mergeCell ref="T212:V212"/>
    <mergeCell ref="AA212:AC212"/>
    <mergeCell ref="BA212:BB212"/>
    <mergeCell ref="BG212:BH212"/>
    <mergeCell ref="C211:E211"/>
    <mergeCell ref="F211:H211"/>
    <mergeCell ref="I211:J211"/>
    <mergeCell ref="K211:O211"/>
    <mergeCell ref="T211:V211"/>
    <mergeCell ref="AA211:AC211"/>
    <mergeCell ref="C218:E218"/>
    <mergeCell ref="F218:H218"/>
    <mergeCell ref="I218:J218"/>
    <mergeCell ref="K218:O218"/>
    <mergeCell ref="T218:V218"/>
    <mergeCell ref="AA218:AC218"/>
    <mergeCell ref="BA218:BB218"/>
    <mergeCell ref="BG218:BH218"/>
    <mergeCell ref="C217:E217"/>
    <mergeCell ref="F217:H217"/>
    <mergeCell ref="I217:J217"/>
    <mergeCell ref="K217:O217"/>
    <mergeCell ref="T217:V217"/>
    <mergeCell ref="AA217:AC217"/>
    <mergeCell ref="BA215:BB215"/>
    <mergeCell ref="BG215:BH215"/>
    <mergeCell ref="C216:E216"/>
    <mergeCell ref="F216:H216"/>
    <mergeCell ref="I216:J216"/>
    <mergeCell ref="K216:O216"/>
    <mergeCell ref="T216:V216"/>
    <mergeCell ref="AA216:AC216"/>
    <mergeCell ref="BA216:BB216"/>
    <mergeCell ref="BG216:BH216"/>
    <mergeCell ref="C215:E215"/>
    <mergeCell ref="F215:H215"/>
    <mergeCell ref="I215:J215"/>
    <mergeCell ref="K215:O215"/>
    <mergeCell ref="T215:V215"/>
    <mergeCell ref="AA215:AC215"/>
    <mergeCell ref="C222:E222"/>
    <mergeCell ref="F222:H222"/>
    <mergeCell ref="I222:J222"/>
    <mergeCell ref="K222:O222"/>
    <mergeCell ref="T222:V222"/>
    <mergeCell ref="AA222:AC222"/>
    <mergeCell ref="BA222:BB222"/>
    <mergeCell ref="BG222:BH222"/>
    <mergeCell ref="C221:E221"/>
    <mergeCell ref="F221:H221"/>
    <mergeCell ref="I221:J221"/>
    <mergeCell ref="K221:O221"/>
    <mergeCell ref="T221:V221"/>
    <mergeCell ref="AA221:AC221"/>
    <mergeCell ref="BA219:BB219"/>
    <mergeCell ref="BG219:BH219"/>
    <mergeCell ref="C220:E220"/>
    <mergeCell ref="F220:H220"/>
    <mergeCell ref="I220:J220"/>
    <mergeCell ref="K220:O220"/>
    <mergeCell ref="T220:V220"/>
    <mergeCell ref="AA220:AC220"/>
    <mergeCell ref="BA220:BB220"/>
    <mergeCell ref="BG220:BH220"/>
    <mergeCell ref="C219:E219"/>
    <mergeCell ref="F219:H219"/>
    <mergeCell ref="I219:J219"/>
    <mergeCell ref="K219:O219"/>
    <mergeCell ref="T219:V219"/>
    <mergeCell ref="AA219:AC219"/>
    <mergeCell ref="C226:E226"/>
    <mergeCell ref="F226:H226"/>
    <mergeCell ref="I226:J226"/>
    <mergeCell ref="K226:O226"/>
    <mergeCell ref="T226:V226"/>
    <mergeCell ref="AA226:AC226"/>
    <mergeCell ref="BA226:BB226"/>
    <mergeCell ref="BG226:BH226"/>
    <mergeCell ref="C225:E225"/>
    <mergeCell ref="F225:H225"/>
    <mergeCell ref="I225:J225"/>
    <mergeCell ref="K225:O225"/>
    <mergeCell ref="T225:V225"/>
    <mergeCell ref="AA225:AC225"/>
    <mergeCell ref="BA223:BB223"/>
    <mergeCell ref="BG223:BH223"/>
    <mergeCell ref="C224:E224"/>
    <mergeCell ref="F224:H224"/>
    <mergeCell ref="I224:J224"/>
    <mergeCell ref="K224:O224"/>
    <mergeCell ref="T224:V224"/>
    <mergeCell ref="AA224:AC224"/>
    <mergeCell ref="BA224:BB224"/>
    <mergeCell ref="BG224:BH224"/>
    <mergeCell ref="C223:E223"/>
    <mergeCell ref="F223:H223"/>
    <mergeCell ref="I223:J223"/>
    <mergeCell ref="K223:O223"/>
    <mergeCell ref="T223:V223"/>
    <mergeCell ref="AA223:AC223"/>
    <mergeCell ref="C230:E230"/>
    <mergeCell ref="F230:H230"/>
    <mergeCell ref="I230:J230"/>
    <mergeCell ref="K230:O230"/>
    <mergeCell ref="T230:V230"/>
    <mergeCell ref="AA230:AC230"/>
    <mergeCell ref="BA230:BB230"/>
    <mergeCell ref="BG230:BH230"/>
    <mergeCell ref="C229:E229"/>
    <mergeCell ref="F229:H229"/>
    <mergeCell ref="I229:J229"/>
    <mergeCell ref="K229:O229"/>
    <mergeCell ref="T229:V229"/>
    <mergeCell ref="AA229:AC229"/>
    <mergeCell ref="BA227:BB227"/>
    <mergeCell ref="BG227:BH227"/>
    <mergeCell ref="C228:E228"/>
    <mergeCell ref="F228:H228"/>
    <mergeCell ref="I228:J228"/>
    <mergeCell ref="K228:O228"/>
    <mergeCell ref="T228:V228"/>
    <mergeCell ref="AA228:AC228"/>
    <mergeCell ref="BA228:BB228"/>
    <mergeCell ref="BG228:BH228"/>
    <mergeCell ref="C227:E227"/>
    <mergeCell ref="F227:H227"/>
    <mergeCell ref="I227:J227"/>
    <mergeCell ref="K227:O227"/>
    <mergeCell ref="T227:V227"/>
    <mergeCell ref="AA227:AC227"/>
    <mergeCell ref="BY18:CN19"/>
    <mergeCell ref="BO4:BQ4"/>
    <mergeCell ref="BM4:BN5"/>
    <mergeCell ref="BM6:BN7"/>
    <mergeCell ref="BO5:BQ5"/>
    <mergeCell ref="BO6:BQ6"/>
    <mergeCell ref="BO7:BQ7"/>
    <mergeCell ref="BM8:BT8"/>
    <mergeCell ref="BM10:BN11"/>
    <mergeCell ref="BM12:BN13"/>
    <mergeCell ref="BP10:BQ10"/>
    <mergeCell ref="BP11:BQ11"/>
    <mergeCell ref="BP12:BQ12"/>
    <mergeCell ref="BP13:BQ13"/>
    <mergeCell ref="BM9:BO9"/>
    <mergeCell ref="BP9:BQ9"/>
    <mergeCell ref="BA229:BB229"/>
    <mergeCell ref="BG229:BH229"/>
    <mergeCell ref="BA225:BB225"/>
    <mergeCell ref="BG225:BH225"/>
    <mergeCell ref="BA221:BB221"/>
    <mergeCell ref="BG221:BH221"/>
    <mergeCell ref="BA217:BB217"/>
    <mergeCell ref="BG217:BH217"/>
    <mergeCell ref="BA213:BB213"/>
    <mergeCell ref="BG213:BH213"/>
    <mergeCell ref="BA209:BB209"/>
    <mergeCell ref="BG209:BH209"/>
    <mergeCell ref="BA205:BB205"/>
    <mergeCell ref="BG205:BH205"/>
    <mergeCell ref="BA201:BB201"/>
    <mergeCell ref="BG201:BH201"/>
    <mergeCell ref="BE2:BT2"/>
    <mergeCell ref="BM3:BT3"/>
    <mergeCell ref="U9:AC10"/>
    <mergeCell ref="AD9:AH10"/>
    <mergeCell ref="U11:AC12"/>
    <mergeCell ref="U13:AC14"/>
    <mergeCell ref="U15:AC16"/>
    <mergeCell ref="AD15:AH16"/>
    <mergeCell ref="AD13:AH14"/>
    <mergeCell ref="AD11:AH12"/>
    <mergeCell ref="CR9:CS9"/>
    <mergeCell ref="CR10:CS10"/>
    <mergeCell ref="CR11:CS11"/>
    <mergeCell ref="CR8:CS8"/>
    <mergeCell ref="CR12:CR13"/>
    <mergeCell ref="CR14:CR15"/>
    <mergeCell ref="CR6:CS6"/>
    <mergeCell ref="CR7:CS7"/>
    <mergeCell ref="AV13:AY13"/>
    <mergeCell ref="AZ13:BB13"/>
    <mergeCell ref="BC13:BD13"/>
    <mergeCell ref="AP12:AS13"/>
    <mergeCell ref="AT12:AU12"/>
    <mergeCell ref="AV12:AY12"/>
    <mergeCell ref="AZ12:BB12"/>
    <mergeCell ref="BC12:BD12"/>
    <mergeCell ref="BE12:BJ12"/>
    <mergeCell ref="BE13:BL13"/>
    <mergeCell ref="BR15:BT15"/>
    <mergeCell ref="CR2:CR5"/>
    <mergeCell ref="AI14:AK14"/>
    <mergeCell ref="AL14:AO14"/>
  </mergeCells>
  <phoneticPr fontId="2"/>
  <conditionalFormatting sqref="BT4 BT10:BT13 BC4 BC6 BC10:BC13 BR15:BR16 BT6 AZ15:AZ16">
    <cfRule type="containsText" dxfId="5" priority="6" operator="containsText" text="非達成">
      <formula>NOT(ISERROR(SEARCH("非達成",AZ4)))</formula>
    </cfRule>
  </conditionalFormatting>
  <conditionalFormatting sqref="U2:AH16 BE2:BT16">
    <cfRule type="expression" dxfId="4" priority="5">
      <formula>$I$4="■"</formula>
    </cfRule>
  </conditionalFormatting>
  <conditionalFormatting sqref="BC31:BC230 BE31:BE230 BI31:BI230">
    <cfRule type="containsText" dxfId="3" priority="4" operator="containsText" text="×">
      <formula>NOT(ISERROR(SEARCH("×",BC31)))</formula>
    </cfRule>
  </conditionalFormatting>
  <conditionalFormatting sqref="AD18:AY230">
    <cfRule type="expression" dxfId="2" priority="3">
      <formula>AND($F$2="■",$F$3="□")</formula>
    </cfRule>
  </conditionalFormatting>
  <conditionalFormatting sqref="AD3:AH6 AD7">
    <cfRule type="expression" dxfId="1" priority="2">
      <formula>$I$4="■"</formula>
    </cfRule>
  </conditionalFormatting>
  <dataValidations count="6">
    <dataValidation type="list" allowBlank="1" showInputMessage="1" showErrorMessage="1" sqref="AD31:AH230 F7:F10 AJ31:AJ230 AX31:AY230 W31:Z230 F12:F13 N10 P31:S230 H13 I4 F2:F4 AL31:AQ230 AS31:AV230" xr:uid="{D2BE6159-E828-435C-91EB-2B09420778BF}">
      <formula1>"■,□"</formula1>
    </dataValidation>
    <dataValidation type="list" allowBlank="1" showInputMessage="1" sqref="K31:O230" xr:uid="{34AAF141-7EC7-4621-A979-0A15EDDFFF7D}">
      <formula1>用途2</formula1>
    </dataValidation>
    <dataValidation allowBlank="1" sqref="AI31:AI230 AK31:AK230" xr:uid="{A16FCB8D-AD34-407B-B5A7-B7518332E1AC}"/>
    <dataValidation type="list" allowBlank="1" showInputMessage="1" showErrorMessage="1" prompt="上記以外に記載図書がある場合は選択し、_x000a_図書名を記載してください。" sqref="F14:F16" xr:uid="{3A51B5E2-C654-4E63-AC1D-6F637B693AD9}">
      <formula1>"■,□"</formula1>
    </dataValidation>
    <dataValidation allowBlank="1" showInputMessage="1" prompt="太陽光発電設備の設置がない場合は_x000a_「0（ゼロ）」を入力します。_x000a_" sqref="BU70:BV230" xr:uid="{360D01E3-F39A-4384-A383-C4F335A036CA}"/>
    <dataValidation type="list" allowBlank="1" showInputMessage="1" showErrorMessage="1" prompt="目安高熱費の表示を希望する場合は_x000a_ガス設備等を選択します。" sqref="AW31:AW230" xr:uid="{85EAE0CA-EC1A-4093-9418-1C3C3FE1CB5A}">
      <formula1>"■,□"</formula1>
    </dataValidation>
  </dataValidations>
  <printOptions horizontalCentered="1"/>
  <pageMargins left="0.47244094488188981" right="0.39370078740157483" top="0.47244094488188981" bottom="0.39370078740157483" header="0.27559055118110237" footer="0.19685039370078741"/>
  <pageSetup paperSize="8" scale="70" fitToWidth="3" fitToHeight="0" pageOrder="overThenDown" orientation="landscape" r:id="rId1"/>
  <headerFooter>
    <oddHeader>&amp;R&amp;"ＭＳ Ｐ明朝,標準"&amp;10（第&amp;P面）</oddHeader>
    <oddFooter>&amp;LHP住-920-3（Ver.20240401-2）&amp;RCopyright 2016-2024 Houseplus Corporation</oddFooter>
  </headerFooter>
  <rowBreaks count="3" manualBreakCount="3">
    <brk id="60" max="133" man="1"/>
    <brk id="110" max="133" man="1"/>
    <brk id="160" max="133" man="1"/>
  </rowBreaks>
  <colBreaks count="1" manualBreakCount="1">
    <brk id="74" max="229" man="1"/>
  </colBreaks>
  <ignoredErrors>
    <ignoredError sqref="BP11 AV11 AZ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F260-6190-40F5-9611-D9085567BCAD}">
  <dimension ref="A1:CA1053"/>
  <sheetViews>
    <sheetView view="pageBreakPreview" zoomScale="55" zoomScaleNormal="55" zoomScaleSheetLayoutView="55" zoomScalePageLayoutView="70" workbookViewId="0">
      <selection activeCell="G3" sqref="G3"/>
    </sheetView>
  </sheetViews>
  <sheetFormatPr defaultRowHeight="13.5" x14ac:dyDescent="0.15"/>
  <cols>
    <col min="1" max="80" width="2.875" customWidth="1"/>
  </cols>
  <sheetData>
    <row r="1" spans="1:79" ht="40.5" customHeight="1" x14ac:dyDescent="0.15">
      <c r="A1" s="427"/>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BW1" s="427"/>
      <c r="BX1" s="427"/>
      <c r="BY1" s="427"/>
      <c r="BZ1" s="427"/>
      <c r="CA1" s="427"/>
    </row>
    <row r="2" spans="1:79" ht="23.1" customHeight="1" x14ac:dyDescent="0.15">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c r="BT2" s="427"/>
      <c r="BU2" s="427"/>
      <c r="BV2" s="427"/>
      <c r="BW2" s="427"/>
      <c r="BX2" s="427"/>
      <c r="BY2" s="427"/>
      <c r="BZ2" s="427"/>
      <c r="CA2" s="427"/>
    </row>
    <row r="3" spans="1:79" ht="23.1"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row>
    <row r="4" spans="1:79" ht="23.1" customHeight="1" x14ac:dyDescent="0.15">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row>
    <row r="5" spans="1:79" ht="23.1" customHeight="1" x14ac:dyDescent="0.15">
      <c r="A5" s="427"/>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row>
    <row r="6" spans="1:79" ht="23.1" customHeight="1" x14ac:dyDescent="0.15">
      <c r="A6" s="427"/>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row>
    <row r="7" spans="1:79" ht="23.1" customHeight="1" x14ac:dyDescent="0.15">
      <c r="A7" s="427"/>
      <c r="B7" s="427"/>
      <c r="C7" s="1273"/>
      <c r="D7" s="1273"/>
      <c r="E7" s="1273"/>
      <c r="F7" s="1273"/>
      <c r="G7" s="1273"/>
      <c r="H7" s="1273"/>
      <c r="I7" s="1273"/>
      <c r="J7" s="1273"/>
      <c r="K7" s="1273"/>
      <c r="L7" s="1273"/>
      <c r="M7" s="1273"/>
      <c r="N7" s="1273"/>
      <c r="O7" s="1273"/>
      <c r="P7" s="1273"/>
      <c r="Q7" s="1273"/>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27"/>
      <c r="BP7" s="427"/>
      <c r="BQ7" s="427"/>
      <c r="BR7" s="427"/>
      <c r="BS7" s="427"/>
      <c r="BT7" s="427"/>
      <c r="BU7" s="427"/>
      <c r="BV7" s="427"/>
      <c r="BW7" s="427"/>
      <c r="BX7" s="427"/>
      <c r="BY7" s="427"/>
      <c r="BZ7" s="427"/>
      <c r="CA7" s="427"/>
    </row>
    <row r="8" spans="1:79" ht="23.1" customHeight="1" x14ac:dyDescent="0.15">
      <c r="A8" s="427"/>
      <c r="B8" s="427"/>
      <c r="C8" s="1271"/>
      <c r="D8" s="1271"/>
      <c r="E8" s="1271"/>
      <c r="F8" s="1271"/>
      <c r="G8" s="1271"/>
      <c r="H8" s="1271"/>
      <c r="I8" s="1271"/>
      <c r="J8" s="1271"/>
      <c r="K8" s="1271"/>
      <c r="L8" s="1271"/>
      <c r="M8" s="1271"/>
      <c r="N8" s="1274"/>
      <c r="O8" s="1274"/>
      <c r="P8" s="1274"/>
      <c r="Q8" s="1274"/>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row>
    <row r="9" spans="1:79" ht="23.1" customHeight="1" x14ac:dyDescent="0.15">
      <c r="A9" s="427"/>
      <c r="B9" s="427"/>
      <c r="C9" s="1271"/>
      <c r="D9" s="1271"/>
      <c r="E9" s="1271"/>
      <c r="F9" s="1271"/>
      <c r="G9" s="1271"/>
      <c r="H9" s="1271"/>
      <c r="I9" s="1271"/>
      <c r="J9" s="1271"/>
      <c r="K9" s="1271"/>
      <c r="L9" s="1271"/>
      <c r="M9" s="1271"/>
      <c r="N9" s="1272"/>
      <c r="O9" s="1272"/>
      <c r="P9" s="1272"/>
      <c r="Q9" s="1272"/>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row>
    <row r="10" spans="1:79" ht="23.1" customHeight="1" x14ac:dyDescent="0.15">
      <c r="A10" s="427"/>
      <c r="B10" s="427"/>
      <c r="C10" s="1271"/>
      <c r="D10" s="1271"/>
      <c r="E10" s="1271"/>
      <c r="F10" s="1271"/>
      <c r="G10" s="1271"/>
      <c r="H10" s="1271"/>
      <c r="I10" s="1271"/>
      <c r="J10" s="1271"/>
      <c r="K10" s="1271"/>
      <c r="L10" s="1271"/>
      <c r="M10" s="1271"/>
      <c r="N10" s="1272"/>
      <c r="O10" s="1272"/>
      <c r="P10" s="1272"/>
      <c r="Q10" s="1272"/>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427"/>
      <c r="AZ10" s="427"/>
      <c r="BA10" s="427"/>
      <c r="BB10" s="427"/>
      <c r="BC10" s="427"/>
      <c r="BD10" s="427"/>
      <c r="BE10" s="427"/>
      <c r="BF10" s="427"/>
      <c r="BG10" s="427"/>
      <c r="BH10" s="427"/>
      <c r="BI10" s="427"/>
      <c r="BJ10" s="427"/>
      <c r="BK10" s="427"/>
      <c r="BL10" s="427"/>
      <c r="BM10" s="427"/>
      <c r="BN10" s="427"/>
      <c r="BO10" s="427"/>
      <c r="BP10" s="427"/>
      <c r="BQ10" s="427"/>
      <c r="BR10" s="427"/>
      <c r="BS10" s="427"/>
      <c r="BT10" s="427"/>
      <c r="BU10" s="427"/>
      <c r="BV10" s="427"/>
      <c r="BW10" s="427"/>
      <c r="BX10" s="427"/>
      <c r="BY10" s="427"/>
      <c r="BZ10" s="427"/>
      <c r="CA10" s="427"/>
    </row>
    <row r="11" spans="1:79" ht="23.1" customHeight="1" x14ac:dyDescent="0.15">
      <c r="A11" s="427"/>
      <c r="B11" s="427"/>
      <c r="C11" s="1271"/>
      <c r="D11" s="1271"/>
      <c r="E11" s="1271"/>
      <c r="F11" s="1271"/>
      <c r="G11" s="1271"/>
      <c r="H11" s="1271"/>
      <c r="I11" s="1271"/>
      <c r="J11" s="1271"/>
      <c r="K11" s="1271"/>
      <c r="L11" s="1271"/>
      <c r="M11" s="1271"/>
      <c r="N11" s="1272"/>
      <c r="O11" s="1272"/>
      <c r="P11" s="1272"/>
      <c r="Q11" s="1272"/>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7"/>
      <c r="AY11" s="427"/>
      <c r="AZ11" s="427"/>
      <c r="BA11" s="427"/>
      <c r="BB11" s="427"/>
      <c r="BC11" s="427"/>
      <c r="BD11" s="427"/>
      <c r="BE11" s="427"/>
      <c r="BF11" s="427"/>
      <c r="BG11" s="427"/>
      <c r="BH11" s="427"/>
      <c r="BI11" s="427"/>
      <c r="BJ11" s="427"/>
      <c r="BK11" s="427"/>
      <c r="BL11" s="427"/>
      <c r="BM11" s="427"/>
      <c r="BN11" s="427"/>
      <c r="BO11" s="427"/>
      <c r="BP11" s="427"/>
      <c r="BQ11" s="427"/>
      <c r="BR11" s="427"/>
      <c r="BS11" s="427"/>
      <c r="BT11" s="427"/>
      <c r="BU11" s="427"/>
      <c r="BV11" s="427"/>
      <c r="BW11" s="427"/>
      <c r="BX11" s="427"/>
      <c r="BY11" s="427"/>
      <c r="BZ11" s="427"/>
      <c r="CA11" s="427"/>
    </row>
    <row r="12" spans="1:79" ht="23.1" customHeight="1" x14ac:dyDescent="0.15">
      <c r="A12" s="427"/>
      <c r="B12" s="427"/>
      <c r="C12" s="1271"/>
      <c r="D12" s="1271"/>
      <c r="E12" s="1271"/>
      <c r="F12" s="1271"/>
      <c r="G12" s="1271"/>
      <c r="H12" s="1271"/>
      <c r="I12" s="1271"/>
      <c r="J12" s="1271"/>
      <c r="K12" s="1271"/>
      <c r="L12" s="1271"/>
      <c r="M12" s="1271"/>
      <c r="N12" s="1272"/>
      <c r="O12" s="1272"/>
      <c r="P12" s="1272"/>
      <c r="Q12" s="1272"/>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427"/>
      <c r="BO12" s="427"/>
      <c r="BP12" s="427"/>
      <c r="BQ12" s="427"/>
      <c r="BR12" s="427"/>
      <c r="BS12" s="427"/>
      <c r="BT12" s="427"/>
      <c r="BU12" s="427"/>
      <c r="BV12" s="427"/>
      <c r="BW12" s="427"/>
      <c r="BX12" s="427"/>
      <c r="BY12" s="427"/>
      <c r="BZ12" s="427"/>
      <c r="CA12" s="427"/>
    </row>
    <row r="13" spans="1:79" ht="23.1" customHeight="1" x14ac:dyDescent="0.15">
      <c r="A13" s="427"/>
      <c r="B13" s="427"/>
      <c r="C13" s="1271"/>
      <c r="D13" s="1271"/>
      <c r="E13" s="1271"/>
      <c r="F13" s="1271"/>
      <c r="G13" s="1271"/>
      <c r="H13" s="1271"/>
      <c r="I13" s="1271"/>
      <c r="J13" s="1271"/>
      <c r="K13" s="1271"/>
      <c r="L13" s="1271"/>
      <c r="M13" s="1271"/>
      <c r="N13" s="1272"/>
      <c r="O13" s="1272"/>
      <c r="P13" s="1272"/>
      <c r="Q13" s="1272"/>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7"/>
      <c r="BD13" s="427"/>
      <c r="BE13" s="427"/>
      <c r="BF13" s="427"/>
      <c r="BG13" s="427"/>
      <c r="BH13" s="427"/>
      <c r="BI13" s="427"/>
      <c r="BJ13" s="427"/>
      <c r="BK13" s="427"/>
      <c r="BL13" s="427"/>
      <c r="BM13" s="427"/>
      <c r="BN13" s="427"/>
      <c r="BO13" s="427"/>
      <c r="BP13" s="427"/>
      <c r="BQ13" s="427"/>
      <c r="BR13" s="427"/>
      <c r="BS13" s="427"/>
      <c r="BT13" s="427"/>
      <c r="BU13" s="427"/>
      <c r="BV13" s="427"/>
      <c r="BW13" s="427"/>
      <c r="BX13" s="427"/>
      <c r="BY13" s="427"/>
      <c r="BZ13" s="427"/>
      <c r="CA13" s="427"/>
    </row>
    <row r="14" spans="1:79" ht="23.1" customHeight="1" x14ac:dyDescent="0.15">
      <c r="A14" s="427"/>
      <c r="B14" s="427"/>
      <c r="C14" s="1271"/>
      <c r="D14" s="1271"/>
      <c r="E14" s="1271"/>
      <c r="F14" s="1271"/>
      <c r="G14" s="1271"/>
      <c r="H14" s="1271"/>
      <c r="I14" s="1271"/>
      <c r="J14" s="1271"/>
      <c r="K14" s="1271"/>
      <c r="L14" s="1271"/>
      <c r="M14" s="1271"/>
      <c r="N14" s="1275"/>
      <c r="O14" s="1275"/>
      <c r="P14" s="1275"/>
      <c r="Q14" s="1275"/>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row>
    <row r="15" spans="1:79" ht="23.1" customHeight="1" x14ac:dyDescent="0.15">
      <c r="A15" s="427"/>
      <c r="B15" s="427"/>
      <c r="C15" s="1271"/>
      <c r="D15" s="1271"/>
      <c r="E15" s="1271"/>
      <c r="F15" s="1271"/>
      <c r="G15" s="1271"/>
      <c r="H15" s="1271"/>
      <c r="I15" s="1271"/>
      <c r="J15" s="1271"/>
      <c r="K15" s="1271"/>
      <c r="L15" s="1271"/>
      <c r="M15" s="1271"/>
      <c r="N15" s="1275"/>
      <c r="O15" s="1275"/>
      <c r="P15" s="1275"/>
      <c r="Q15" s="1275"/>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7"/>
      <c r="AZ15" s="427"/>
      <c r="BA15" s="427"/>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7"/>
      <c r="BZ15" s="427"/>
      <c r="CA15" s="427"/>
    </row>
    <row r="16" spans="1:79" ht="23.1" customHeight="1" x14ac:dyDescent="0.15">
      <c r="A16" s="427"/>
      <c r="B16" s="427"/>
      <c r="C16" s="1271"/>
      <c r="D16" s="1271"/>
      <c r="E16" s="1271"/>
      <c r="F16" s="1271"/>
      <c r="G16" s="1271"/>
      <c r="H16" s="1271"/>
      <c r="I16" s="1271"/>
      <c r="J16" s="1271"/>
      <c r="K16" s="1271"/>
      <c r="L16" s="1271"/>
      <c r="M16" s="1271"/>
      <c r="N16" s="1275"/>
      <c r="O16" s="1275"/>
      <c r="P16" s="1275"/>
      <c r="Q16" s="1275"/>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27"/>
      <c r="BI16" s="427"/>
      <c r="BJ16" s="427"/>
      <c r="BK16" s="427"/>
      <c r="BL16" s="427"/>
      <c r="BM16" s="427"/>
      <c r="BN16" s="427"/>
      <c r="BO16" s="427"/>
      <c r="BP16" s="427"/>
      <c r="BQ16" s="427"/>
      <c r="BR16" s="427"/>
      <c r="BS16" s="427"/>
      <c r="BT16" s="427"/>
      <c r="BU16" s="427"/>
      <c r="BV16" s="427"/>
      <c r="BW16" s="427"/>
      <c r="BX16" s="427"/>
      <c r="BY16" s="427"/>
      <c r="BZ16" s="427"/>
      <c r="CA16" s="427"/>
    </row>
    <row r="17" spans="1:79" ht="23.1" customHeight="1" x14ac:dyDescent="0.15">
      <c r="A17" s="427"/>
      <c r="B17" s="427"/>
      <c r="C17" s="1271"/>
      <c r="D17" s="1271"/>
      <c r="E17" s="1271"/>
      <c r="F17" s="1271"/>
      <c r="G17" s="1271"/>
      <c r="H17" s="1271"/>
      <c r="I17" s="1271"/>
      <c r="J17" s="1271"/>
      <c r="K17" s="1271"/>
      <c r="L17" s="1271"/>
      <c r="M17" s="1271"/>
      <c r="N17" s="1275"/>
      <c r="O17" s="1275"/>
      <c r="P17" s="1275"/>
      <c r="Q17" s="1275"/>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row>
    <row r="18" spans="1:79" ht="23.1" customHeight="1" x14ac:dyDescent="0.15">
      <c r="A18" s="427"/>
      <c r="B18" s="427"/>
      <c r="C18" s="1271"/>
      <c r="D18" s="1271"/>
      <c r="E18" s="1271"/>
      <c r="F18" s="1271"/>
      <c r="G18" s="1271"/>
      <c r="H18" s="1271"/>
      <c r="I18" s="1271"/>
      <c r="J18" s="1271"/>
      <c r="K18" s="1271"/>
      <c r="L18" s="1271"/>
      <c r="M18" s="1271"/>
      <c r="N18" s="1275"/>
      <c r="O18" s="1275"/>
      <c r="P18" s="1275"/>
      <c r="Q18" s="1275"/>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7"/>
      <c r="BB18" s="427"/>
      <c r="BC18" s="427"/>
      <c r="BD18" s="427"/>
      <c r="BE18" s="427"/>
      <c r="BF18" s="427"/>
      <c r="BG18" s="427"/>
      <c r="BH18" s="427"/>
      <c r="BI18" s="427"/>
      <c r="BJ18" s="427"/>
      <c r="BK18" s="427"/>
      <c r="BL18" s="427"/>
      <c r="BM18" s="427"/>
      <c r="BN18" s="427"/>
      <c r="BO18" s="427"/>
      <c r="BP18" s="427"/>
      <c r="BQ18" s="427"/>
      <c r="BR18" s="427"/>
      <c r="BS18" s="427"/>
      <c r="BT18" s="427"/>
      <c r="BU18" s="427"/>
      <c r="BV18" s="427"/>
      <c r="BW18" s="427"/>
      <c r="BX18" s="427"/>
      <c r="BY18" s="427"/>
      <c r="BZ18" s="427"/>
      <c r="CA18" s="427"/>
    </row>
    <row r="19" spans="1:79" ht="23.1" customHeight="1" x14ac:dyDescent="0.15">
      <c r="A19" s="427"/>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row>
    <row r="20" spans="1:79" ht="23.1" customHeight="1" x14ac:dyDescent="0.15">
      <c r="A20" s="427"/>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row>
    <row r="21" spans="1:79" ht="23.1" customHeight="1" x14ac:dyDescent="0.15">
      <c r="A21" s="427"/>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27"/>
      <c r="BT21" s="427"/>
      <c r="BU21" s="427"/>
      <c r="BV21" s="427"/>
      <c r="BW21" s="427"/>
      <c r="BX21" s="427"/>
      <c r="BY21" s="427"/>
      <c r="BZ21" s="427"/>
      <c r="CA21" s="427"/>
    </row>
    <row r="22" spans="1:79" ht="23.1" customHeight="1" x14ac:dyDescent="0.15">
      <c r="A22" s="427"/>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row>
    <row r="23" spans="1:79" ht="23.1" customHeight="1" x14ac:dyDescent="0.15">
      <c r="A23" s="427"/>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row>
    <row r="24" spans="1:79" ht="23.1" customHeight="1" x14ac:dyDescent="0.15">
      <c r="A24" s="427"/>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427"/>
      <c r="BV24" s="427"/>
      <c r="BW24" s="427"/>
      <c r="BX24" s="427"/>
      <c r="BY24" s="427"/>
      <c r="BZ24" s="427"/>
      <c r="CA24" s="427"/>
    </row>
    <row r="25" spans="1:79" ht="23.1" customHeight="1" x14ac:dyDescent="0.15">
      <c r="A25" s="427"/>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row>
    <row r="26" spans="1:79" ht="23.1" customHeight="1" x14ac:dyDescent="0.15">
      <c r="A26" s="427"/>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row>
    <row r="27" spans="1:79" ht="23.1" customHeight="1" x14ac:dyDescent="0.15">
      <c r="A27" s="427"/>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427"/>
      <c r="BX27" s="427"/>
      <c r="BY27" s="427"/>
      <c r="BZ27" s="427"/>
      <c r="CA27" s="427"/>
    </row>
    <row r="28" spans="1:79" ht="23.1" customHeight="1" x14ac:dyDescent="0.15">
      <c r="A28" s="427"/>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427"/>
      <c r="BV28" s="427"/>
      <c r="BW28" s="427"/>
      <c r="BX28" s="427"/>
      <c r="BY28" s="427"/>
      <c r="BZ28" s="427"/>
      <c r="CA28" s="427"/>
    </row>
    <row r="29" spans="1:79" ht="23.1" customHeight="1" x14ac:dyDescent="0.15">
      <c r="A29" s="427"/>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row>
    <row r="30" spans="1:79" ht="23.1" customHeight="1" x14ac:dyDescent="0.15">
      <c r="A30" s="427"/>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row>
    <row r="31" spans="1:79" ht="23.1" customHeight="1" x14ac:dyDescent="0.15">
      <c r="A31" s="427"/>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427"/>
      <c r="BX31" s="427"/>
      <c r="BY31" s="427"/>
      <c r="BZ31" s="427"/>
      <c r="CA31" s="427"/>
    </row>
    <row r="32" spans="1:79" ht="23.1" customHeight="1" x14ac:dyDescent="0.15">
      <c r="A32" s="427"/>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7"/>
      <c r="BY32" s="427"/>
      <c r="BZ32" s="427"/>
      <c r="CA32" s="427"/>
    </row>
    <row r="33" spans="1:79" ht="23.1" customHeight="1" x14ac:dyDescent="0.15">
      <c r="A33" s="427"/>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row>
    <row r="34" spans="1:79" ht="23.1" customHeight="1" x14ac:dyDescent="0.15">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427"/>
      <c r="BX34" s="427"/>
      <c r="BY34" s="427"/>
      <c r="BZ34" s="427"/>
      <c r="CA34" s="427"/>
    </row>
    <row r="35" spans="1:79" ht="23.1" customHeight="1" x14ac:dyDescent="0.15">
      <c r="A35" s="427"/>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7"/>
      <c r="BY35" s="427"/>
      <c r="BZ35" s="427"/>
      <c r="CA35" s="427"/>
    </row>
    <row r="36" spans="1:79" ht="23.1" customHeight="1" x14ac:dyDescent="0.15">
      <c r="A36" s="427"/>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row>
    <row r="37" spans="1:79" ht="23.1" customHeight="1" x14ac:dyDescent="0.15">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427"/>
      <c r="BX37" s="427"/>
      <c r="BY37" s="427"/>
      <c r="BZ37" s="427"/>
      <c r="CA37" s="427"/>
    </row>
    <row r="38" spans="1:79" ht="23.1" customHeight="1" x14ac:dyDescent="0.15">
      <c r="A38" s="427"/>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row>
    <row r="39" spans="1:79" ht="23.1" customHeight="1" x14ac:dyDescent="0.15">
      <c r="A39" s="427"/>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427"/>
      <c r="BX39" s="427"/>
      <c r="BY39" s="427"/>
      <c r="BZ39" s="427"/>
      <c r="CA39" s="427"/>
    </row>
    <row r="40" spans="1:79" ht="23.1" customHeight="1" x14ac:dyDescent="0.15">
      <c r="A40" s="427"/>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427"/>
      <c r="BV40" s="427"/>
      <c r="BW40" s="427"/>
      <c r="BX40" s="427"/>
      <c r="BY40" s="427"/>
      <c r="BZ40" s="427"/>
      <c r="CA40" s="427"/>
    </row>
    <row r="41" spans="1:79" ht="23.1" customHeight="1" x14ac:dyDescent="0.15">
      <c r="A41" s="427"/>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427"/>
      <c r="BV41" s="427"/>
      <c r="BW41" s="427"/>
      <c r="BX41" s="427"/>
      <c r="BY41" s="427"/>
      <c r="BZ41" s="427"/>
      <c r="CA41" s="427"/>
    </row>
    <row r="42" spans="1:79" ht="23.1" customHeight="1" x14ac:dyDescent="0.15">
      <c r="A42" s="427"/>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427"/>
      <c r="BV42" s="427"/>
      <c r="BW42" s="427"/>
      <c r="BX42" s="427"/>
      <c r="BY42" s="427"/>
      <c r="BZ42" s="427"/>
      <c r="CA42" s="427"/>
    </row>
    <row r="43" spans="1:79" ht="23.1" customHeight="1" x14ac:dyDescent="0.15">
      <c r="A43" s="427"/>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427"/>
      <c r="BV43" s="427"/>
      <c r="BW43" s="427"/>
      <c r="BX43" s="427"/>
      <c r="BY43" s="427"/>
      <c r="BZ43" s="427"/>
      <c r="CA43" s="427"/>
    </row>
    <row r="44" spans="1:79" ht="23.1" customHeight="1" x14ac:dyDescent="0.15">
      <c r="A44" s="427"/>
      <c r="B44" s="427"/>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427"/>
      <c r="BV44" s="427"/>
      <c r="BW44" s="427"/>
      <c r="BX44" s="427"/>
      <c r="BY44" s="427"/>
      <c r="BZ44" s="427"/>
      <c r="CA44" s="427"/>
    </row>
    <row r="45" spans="1:79" ht="23.1" customHeight="1" x14ac:dyDescent="0.15">
      <c r="A45" s="427"/>
      <c r="B45" s="427"/>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427"/>
      <c r="BV45" s="427"/>
      <c r="BW45" s="427"/>
      <c r="BX45" s="427"/>
      <c r="BY45" s="427"/>
      <c r="BZ45" s="427"/>
      <c r="CA45" s="427"/>
    </row>
    <row r="46" spans="1:79" ht="23.1" customHeight="1" x14ac:dyDescent="0.15">
      <c r="A46" s="427"/>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427"/>
      <c r="BV46" s="427"/>
      <c r="BW46" s="427"/>
      <c r="BX46" s="427"/>
      <c r="BY46" s="427"/>
      <c r="BZ46" s="427"/>
      <c r="CA46" s="427"/>
    </row>
    <row r="47" spans="1:79" ht="23.1" customHeight="1" x14ac:dyDescent="0.15">
      <c r="A47" s="427"/>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27"/>
      <c r="BW47" s="427"/>
      <c r="BX47" s="427"/>
      <c r="BY47" s="427"/>
      <c r="BZ47" s="427"/>
      <c r="CA47" s="427"/>
    </row>
    <row r="48" spans="1:79" ht="23.1" customHeight="1" x14ac:dyDescent="0.15">
      <c r="A48" s="427"/>
      <c r="B48" s="427"/>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427"/>
      <c r="BV48" s="427"/>
      <c r="BW48" s="427"/>
      <c r="BX48" s="427"/>
      <c r="BY48" s="427"/>
      <c r="BZ48" s="427"/>
      <c r="CA48" s="427"/>
    </row>
    <row r="49" spans="1:79" ht="23.1" customHeight="1" x14ac:dyDescent="0.15">
      <c r="A49" s="427"/>
      <c r="B49" s="427"/>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427"/>
      <c r="BV49" s="427"/>
      <c r="BW49" s="427"/>
      <c r="BX49" s="427"/>
      <c r="BY49" s="427"/>
      <c r="BZ49" s="427"/>
      <c r="CA49" s="427"/>
    </row>
    <row r="50" spans="1:79" ht="23.1" customHeight="1" x14ac:dyDescent="0.15">
      <c r="A50" s="427"/>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row>
    <row r="51" spans="1:79" ht="23.1" customHeight="1" x14ac:dyDescent="0.15">
      <c r="A51" s="427"/>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427"/>
      <c r="BV51" s="427"/>
      <c r="BW51" s="427"/>
      <c r="BX51" s="427"/>
      <c r="BY51" s="427"/>
      <c r="BZ51" s="427"/>
      <c r="CA51" s="427"/>
    </row>
    <row r="52" spans="1:79" ht="23.1" customHeight="1" x14ac:dyDescent="0.15">
      <c r="A52" s="427"/>
      <c r="B52" s="427"/>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427"/>
      <c r="BV52" s="427"/>
      <c r="BW52" s="427"/>
      <c r="BX52" s="427"/>
      <c r="BY52" s="427"/>
      <c r="BZ52" s="427"/>
      <c r="CA52" s="427"/>
    </row>
    <row r="53" spans="1:79" ht="23.1" customHeight="1" x14ac:dyDescent="0.15">
      <c r="A53" s="427"/>
      <c r="B53" s="427"/>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427"/>
      <c r="BV53" s="427"/>
      <c r="BW53" s="427"/>
      <c r="BX53" s="427"/>
      <c r="BY53" s="427"/>
      <c r="BZ53" s="427"/>
      <c r="CA53" s="427"/>
    </row>
    <row r="54" spans="1:79" ht="23.1" customHeight="1" x14ac:dyDescent="0.15">
      <c r="A54" s="427"/>
      <c r="B54" s="427"/>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row>
    <row r="55" spans="1:79" ht="23.1" customHeight="1" x14ac:dyDescent="0.15">
      <c r="A55" s="427"/>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7"/>
    </row>
    <row r="56" spans="1:79" ht="23.1" customHeight="1" x14ac:dyDescent="0.15">
      <c r="A56" s="427"/>
      <c r="B56" s="427"/>
      <c r="C56" s="42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7"/>
      <c r="BR56" s="427"/>
      <c r="BS56" s="427"/>
      <c r="BT56" s="427"/>
      <c r="BU56" s="427"/>
      <c r="BV56" s="427"/>
      <c r="BW56" s="427"/>
      <c r="BX56" s="427"/>
      <c r="BY56" s="427"/>
      <c r="BZ56" s="427"/>
      <c r="CA56" s="427"/>
    </row>
    <row r="57" spans="1:79" ht="23.1" customHeight="1" x14ac:dyDescent="0.15">
      <c r="A57" s="427"/>
      <c r="B57" s="427"/>
      <c r="C57" s="42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427"/>
      <c r="BV57" s="427"/>
      <c r="BW57" s="427"/>
      <c r="BX57" s="427"/>
      <c r="BY57" s="427"/>
      <c r="BZ57" s="427"/>
      <c r="CA57" s="427"/>
    </row>
    <row r="58" spans="1:79" ht="23.1" customHeight="1" x14ac:dyDescent="0.15">
      <c r="A58" s="427"/>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row>
    <row r="59" spans="1:79" ht="23.1" customHeight="1" x14ac:dyDescent="0.15">
      <c r="A59" s="427"/>
      <c r="B59" s="427"/>
      <c r="C59" s="42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7"/>
      <c r="BW59" s="427"/>
      <c r="BX59" s="427"/>
      <c r="BY59" s="427"/>
      <c r="BZ59" s="427"/>
      <c r="CA59" s="427"/>
    </row>
    <row r="60" spans="1:79" ht="23.1" customHeight="1" x14ac:dyDescent="0.15">
      <c r="A60" s="427"/>
      <c r="B60" s="427"/>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427"/>
      <c r="BV60" s="427"/>
      <c r="BW60" s="427"/>
      <c r="BX60" s="427"/>
      <c r="BY60" s="427"/>
      <c r="BZ60" s="427"/>
      <c r="CA60" s="427"/>
    </row>
    <row r="61" spans="1:79" ht="23.1" customHeight="1" x14ac:dyDescent="0.15">
      <c r="A61" s="427"/>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427"/>
      <c r="BV61" s="427"/>
      <c r="BW61" s="427"/>
      <c r="BX61" s="427"/>
      <c r="BY61" s="427"/>
      <c r="BZ61" s="427"/>
      <c r="CA61" s="427"/>
    </row>
    <row r="62" spans="1:79" ht="23.1" customHeight="1" x14ac:dyDescent="0.15">
      <c r="A62" s="427"/>
      <c r="B62" s="427"/>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427"/>
      <c r="BV62" s="427"/>
      <c r="BW62" s="427"/>
      <c r="BX62" s="427"/>
      <c r="BY62" s="427"/>
      <c r="BZ62" s="427"/>
      <c r="CA62" s="427"/>
    </row>
    <row r="63" spans="1:79" ht="23.1" customHeight="1" x14ac:dyDescent="0.15">
      <c r="A63" s="427"/>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427"/>
      <c r="BV63" s="427"/>
      <c r="BW63" s="427"/>
      <c r="BX63" s="427"/>
      <c r="BY63" s="427"/>
      <c r="BZ63" s="427"/>
      <c r="CA63" s="427"/>
    </row>
    <row r="64" spans="1:79" ht="23.1" customHeight="1" x14ac:dyDescent="0.15">
      <c r="A64" s="427"/>
      <c r="B64" s="427"/>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427"/>
      <c r="BH64" s="427"/>
      <c r="BI64" s="427"/>
      <c r="BJ64" s="427"/>
      <c r="BK64" s="427"/>
      <c r="BL64" s="427"/>
      <c r="BM64" s="427"/>
      <c r="BN64" s="427"/>
      <c r="BO64" s="427"/>
      <c r="BP64" s="427"/>
      <c r="BQ64" s="427"/>
      <c r="BR64" s="427"/>
      <c r="BS64" s="427"/>
      <c r="BT64" s="427"/>
      <c r="BU64" s="427"/>
      <c r="BV64" s="427"/>
      <c r="BW64" s="427"/>
      <c r="BX64" s="427"/>
      <c r="BY64" s="427"/>
      <c r="BZ64" s="427"/>
      <c r="CA64" s="427"/>
    </row>
    <row r="65" spans="1:79" ht="23.1" customHeight="1" x14ac:dyDescent="0.15">
      <c r="A65" s="427"/>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427"/>
      <c r="BH65" s="427"/>
      <c r="BI65" s="427"/>
      <c r="BJ65" s="427"/>
      <c r="BK65" s="427"/>
      <c r="BL65" s="427"/>
      <c r="BM65" s="427"/>
      <c r="BN65" s="427"/>
      <c r="BO65" s="427"/>
      <c r="BP65" s="427"/>
      <c r="BQ65" s="427"/>
      <c r="BR65" s="427"/>
      <c r="BS65" s="427"/>
      <c r="BT65" s="427"/>
      <c r="BU65" s="427"/>
      <c r="BV65" s="427"/>
      <c r="BW65" s="427"/>
      <c r="BX65" s="427"/>
      <c r="BY65" s="427"/>
      <c r="BZ65" s="427"/>
      <c r="CA65" s="427"/>
    </row>
    <row r="66" spans="1:79" ht="23.1" customHeight="1" x14ac:dyDescent="0.15">
      <c r="A66" s="427"/>
      <c r="B66" s="427"/>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7"/>
      <c r="BB66" s="427"/>
      <c r="BC66" s="427"/>
      <c r="BD66" s="427"/>
      <c r="BE66" s="427"/>
      <c r="BF66" s="427"/>
      <c r="BG66" s="427"/>
      <c r="BH66" s="427"/>
      <c r="BI66" s="427"/>
      <c r="BJ66" s="427"/>
      <c r="BK66" s="427"/>
      <c r="BL66" s="427"/>
      <c r="BM66" s="427"/>
      <c r="BN66" s="427"/>
      <c r="BO66" s="427"/>
      <c r="BP66" s="427"/>
      <c r="BQ66" s="427"/>
      <c r="BR66" s="427"/>
      <c r="BS66" s="427"/>
      <c r="BT66" s="427"/>
      <c r="BU66" s="427"/>
      <c r="BV66" s="427"/>
      <c r="BW66" s="427"/>
      <c r="BX66" s="427"/>
      <c r="BY66" s="427"/>
      <c r="BZ66" s="427"/>
      <c r="CA66" s="427"/>
    </row>
    <row r="67" spans="1:79" ht="23.1" customHeight="1" x14ac:dyDescent="0.15">
      <c r="A67" s="427"/>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7"/>
      <c r="BB67" s="427"/>
      <c r="BC67" s="427"/>
      <c r="BD67" s="427"/>
      <c r="BE67" s="427"/>
      <c r="BF67" s="427"/>
      <c r="BG67" s="427"/>
      <c r="BH67" s="427"/>
      <c r="BI67" s="427"/>
      <c r="BJ67" s="427"/>
      <c r="BK67" s="427"/>
      <c r="BL67" s="427"/>
      <c r="BM67" s="427"/>
      <c r="BN67" s="427"/>
      <c r="BO67" s="427"/>
      <c r="BP67" s="427"/>
      <c r="BQ67" s="427"/>
      <c r="BR67" s="427"/>
      <c r="BS67" s="427"/>
      <c r="BT67" s="427"/>
      <c r="BU67" s="427"/>
      <c r="BV67" s="427"/>
      <c r="BW67" s="427"/>
      <c r="BX67" s="427"/>
      <c r="BY67" s="427"/>
      <c r="BZ67" s="427"/>
      <c r="CA67" s="427"/>
    </row>
    <row r="68" spans="1:79" ht="23.1" customHeight="1" x14ac:dyDescent="0.15">
      <c r="A68" s="427"/>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7"/>
      <c r="BB68" s="427"/>
      <c r="BC68" s="427"/>
      <c r="BD68" s="427"/>
      <c r="BE68" s="427"/>
      <c r="BF68" s="427"/>
      <c r="BG68" s="427"/>
      <c r="BH68" s="427"/>
      <c r="BI68" s="427"/>
      <c r="BJ68" s="427"/>
      <c r="BK68" s="427"/>
      <c r="BL68" s="427"/>
      <c r="BM68" s="427"/>
      <c r="BN68" s="427"/>
      <c r="BO68" s="427"/>
      <c r="BP68" s="427"/>
      <c r="BQ68" s="427"/>
      <c r="BR68" s="427"/>
      <c r="BS68" s="427"/>
      <c r="BT68" s="427"/>
      <c r="BU68" s="427"/>
      <c r="BV68" s="427"/>
      <c r="BW68" s="427"/>
      <c r="BX68" s="427"/>
      <c r="BY68" s="427"/>
      <c r="BZ68" s="427"/>
      <c r="CA68" s="427"/>
    </row>
    <row r="69" spans="1:79" ht="23.1" customHeight="1" x14ac:dyDescent="0.15">
      <c r="A69" s="427"/>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c r="BE69" s="427"/>
      <c r="BF69" s="427"/>
      <c r="BG69" s="427"/>
      <c r="BH69" s="427"/>
      <c r="BI69" s="427"/>
      <c r="BJ69" s="427"/>
      <c r="BK69" s="427"/>
      <c r="BL69" s="427"/>
      <c r="BM69" s="427"/>
      <c r="BN69" s="427"/>
      <c r="BO69" s="427"/>
      <c r="BP69" s="427"/>
      <c r="BQ69" s="427"/>
      <c r="BR69" s="427"/>
      <c r="BS69" s="427"/>
      <c r="BT69" s="427"/>
      <c r="BU69" s="427"/>
      <c r="BV69" s="427"/>
      <c r="BW69" s="427"/>
      <c r="BX69" s="427"/>
      <c r="BY69" s="427"/>
      <c r="BZ69" s="427"/>
      <c r="CA69" s="427"/>
    </row>
    <row r="70" spans="1:79" ht="23.1" customHeight="1" x14ac:dyDescent="0.15">
      <c r="A70" s="427"/>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427"/>
      <c r="BH70" s="427"/>
      <c r="BI70" s="427"/>
      <c r="BJ70" s="427"/>
      <c r="BK70" s="427"/>
      <c r="BL70" s="427"/>
      <c r="BM70" s="427"/>
      <c r="BN70" s="427"/>
      <c r="BO70" s="427"/>
      <c r="BP70" s="427"/>
      <c r="BQ70" s="427"/>
      <c r="BR70" s="427"/>
      <c r="BS70" s="427"/>
      <c r="BT70" s="427"/>
      <c r="BU70" s="427"/>
      <c r="BV70" s="427"/>
      <c r="BW70" s="427"/>
      <c r="BX70" s="427"/>
      <c r="BY70" s="427"/>
      <c r="BZ70" s="427"/>
      <c r="CA70" s="427"/>
    </row>
    <row r="71" spans="1:79" ht="23.1" customHeight="1" x14ac:dyDescent="0.15">
      <c r="A71" s="427"/>
      <c r="B71" s="427"/>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427"/>
      <c r="BH71" s="427"/>
      <c r="BI71" s="427"/>
      <c r="BJ71" s="427"/>
      <c r="BK71" s="427"/>
      <c r="BL71" s="427"/>
      <c r="BM71" s="427"/>
      <c r="BN71" s="427"/>
      <c r="BO71" s="427"/>
      <c r="BP71" s="427"/>
      <c r="BQ71" s="427"/>
      <c r="BR71" s="427"/>
      <c r="BS71" s="427"/>
      <c r="BT71" s="427"/>
      <c r="BU71" s="427"/>
      <c r="BV71" s="427"/>
      <c r="BW71" s="427"/>
      <c r="BX71" s="427"/>
      <c r="BY71" s="427"/>
      <c r="BZ71" s="427"/>
      <c r="CA71" s="427"/>
    </row>
    <row r="72" spans="1:79" ht="23.1" customHeight="1" x14ac:dyDescent="0.15">
      <c r="A72" s="427"/>
      <c r="B72" s="427"/>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7"/>
      <c r="BP72" s="427"/>
      <c r="BQ72" s="427"/>
      <c r="BR72" s="427"/>
      <c r="BS72" s="427"/>
      <c r="BT72" s="427"/>
      <c r="BU72" s="427"/>
      <c r="BV72" s="427"/>
      <c r="BW72" s="427"/>
      <c r="BX72" s="427"/>
      <c r="BY72" s="427"/>
      <c r="BZ72" s="427"/>
      <c r="CA72" s="427"/>
    </row>
    <row r="73" spans="1:79" ht="23.1" customHeight="1" x14ac:dyDescent="0.15">
      <c r="A73" s="427"/>
      <c r="B73" s="427"/>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c r="BY73" s="427"/>
      <c r="BZ73" s="427"/>
      <c r="CA73" s="427"/>
    </row>
    <row r="74" spans="1:79" ht="23.1" customHeight="1" x14ac:dyDescent="0.15">
      <c r="A74" s="427"/>
      <c r="B74" s="427"/>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7"/>
      <c r="BB74" s="427"/>
      <c r="BC74" s="427"/>
      <c r="BD74" s="427"/>
      <c r="BE74" s="427"/>
      <c r="BF74" s="427"/>
      <c r="BG74" s="427"/>
      <c r="BH74" s="427"/>
      <c r="BI74" s="427"/>
      <c r="BJ74" s="427"/>
      <c r="BK74" s="427"/>
      <c r="BL74" s="427"/>
      <c r="BM74" s="427"/>
      <c r="BN74" s="427"/>
      <c r="BO74" s="427"/>
      <c r="BP74" s="427"/>
      <c r="BQ74" s="427"/>
      <c r="BR74" s="427"/>
      <c r="BS74" s="427"/>
      <c r="BT74" s="427"/>
      <c r="BU74" s="427"/>
      <c r="BV74" s="427"/>
      <c r="BW74" s="427"/>
      <c r="BX74" s="427"/>
      <c r="BY74" s="427"/>
      <c r="BZ74" s="427"/>
      <c r="CA74" s="427"/>
    </row>
    <row r="75" spans="1:79" ht="23.1" customHeight="1" x14ac:dyDescent="0.15">
      <c r="A75" s="427"/>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7"/>
      <c r="AZ75" s="427"/>
      <c r="BA75" s="427"/>
      <c r="BB75" s="427"/>
      <c r="BC75" s="427"/>
      <c r="BD75" s="427"/>
      <c r="BE75" s="427"/>
      <c r="BF75" s="427"/>
      <c r="BG75" s="427"/>
      <c r="BH75" s="427"/>
      <c r="BI75" s="427"/>
      <c r="BJ75" s="427"/>
      <c r="BK75" s="427"/>
      <c r="BL75" s="427"/>
      <c r="BM75" s="427"/>
      <c r="BN75" s="427"/>
      <c r="BO75" s="427"/>
      <c r="BP75" s="427"/>
      <c r="BQ75" s="427"/>
      <c r="BR75" s="427"/>
      <c r="BS75" s="427"/>
      <c r="BT75" s="427"/>
      <c r="BU75" s="427"/>
      <c r="BV75" s="427"/>
      <c r="BW75" s="427"/>
      <c r="BX75" s="427"/>
      <c r="BY75" s="427"/>
      <c r="BZ75" s="427"/>
      <c r="CA75" s="427"/>
    </row>
    <row r="76" spans="1:79" ht="23.1" customHeight="1" x14ac:dyDescent="0.15">
      <c r="A76" s="427"/>
      <c r="B76" s="427"/>
      <c r="C76" s="427"/>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7"/>
      <c r="AY76" s="427"/>
      <c r="AZ76" s="427"/>
      <c r="BA76" s="427"/>
      <c r="BB76" s="427"/>
      <c r="BC76" s="427"/>
      <c r="BD76" s="427"/>
      <c r="BE76" s="427"/>
      <c r="BF76" s="427"/>
      <c r="BG76" s="427"/>
      <c r="BH76" s="427"/>
      <c r="BI76" s="427"/>
      <c r="BJ76" s="427"/>
      <c r="BK76" s="427"/>
      <c r="BL76" s="427"/>
      <c r="BM76" s="427"/>
      <c r="BN76" s="427"/>
      <c r="BO76" s="427"/>
      <c r="BP76" s="427"/>
      <c r="BQ76" s="427"/>
      <c r="BR76" s="427"/>
      <c r="BS76" s="427"/>
      <c r="BT76" s="427"/>
      <c r="BU76" s="427"/>
      <c r="BV76" s="427"/>
      <c r="BW76" s="427"/>
      <c r="BX76" s="427"/>
      <c r="BY76" s="427"/>
      <c r="BZ76" s="427"/>
      <c r="CA76" s="427"/>
    </row>
    <row r="77" spans="1:79" ht="23.1" customHeight="1" x14ac:dyDescent="0.15">
      <c r="A77" s="427"/>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7"/>
      <c r="AY77" s="427"/>
      <c r="AZ77" s="427"/>
      <c r="BA77" s="427"/>
      <c r="BB77" s="427"/>
      <c r="BC77" s="427"/>
      <c r="BD77" s="427"/>
      <c r="BE77" s="427"/>
      <c r="BF77" s="427"/>
      <c r="BG77" s="427"/>
      <c r="BH77" s="427"/>
      <c r="BI77" s="427"/>
      <c r="BJ77" s="427"/>
      <c r="BK77" s="427"/>
      <c r="BL77" s="427"/>
      <c r="BM77" s="427"/>
      <c r="BN77" s="427"/>
      <c r="BO77" s="427"/>
      <c r="BP77" s="427"/>
      <c r="BQ77" s="427"/>
      <c r="BR77" s="427"/>
      <c r="BS77" s="427"/>
      <c r="BT77" s="427"/>
      <c r="BU77" s="427"/>
      <c r="BV77" s="427"/>
      <c r="BW77" s="427"/>
      <c r="BX77" s="427"/>
      <c r="BY77" s="427"/>
      <c r="BZ77" s="427"/>
      <c r="CA77" s="427"/>
    </row>
    <row r="78" spans="1:79" ht="23.1" customHeight="1" x14ac:dyDescent="0.15">
      <c r="A78" s="427"/>
      <c r="B78" s="427"/>
      <c r="C78" s="427"/>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7"/>
      <c r="AY78" s="427"/>
      <c r="AZ78" s="427"/>
      <c r="BA78" s="427"/>
      <c r="BB78" s="427"/>
      <c r="BC78" s="427"/>
      <c r="BD78" s="427"/>
      <c r="BE78" s="427"/>
      <c r="BF78" s="427"/>
      <c r="BG78" s="427"/>
      <c r="BH78" s="427"/>
      <c r="BI78" s="427"/>
      <c r="BJ78" s="427"/>
      <c r="BK78" s="427"/>
      <c r="BL78" s="427"/>
      <c r="BM78" s="427"/>
      <c r="BN78" s="427"/>
      <c r="BO78" s="427"/>
      <c r="BP78" s="427"/>
      <c r="BQ78" s="427"/>
      <c r="BR78" s="427"/>
      <c r="BS78" s="427"/>
      <c r="BT78" s="427"/>
      <c r="BU78" s="427"/>
      <c r="BV78" s="427"/>
      <c r="BW78" s="427"/>
      <c r="BX78" s="427"/>
      <c r="BY78" s="427"/>
      <c r="BZ78" s="427"/>
      <c r="CA78" s="427"/>
    </row>
    <row r="79" spans="1:79" ht="23.1" customHeight="1" x14ac:dyDescent="0.15">
      <c r="A79" s="427"/>
      <c r="B79" s="427"/>
      <c r="C79" s="427"/>
      <c r="D79" s="427"/>
      <c r="E79" s="427"/>
      <c r="F79" s="427"/>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7"/>
      <c r="AY79" s="427"/>
      <c r="AZ79" s="427"/>
      <c r="BA79" s="427"/>
      <c r="BB79" s="427"/>
      <c r="BC79" s="427"/>
      <c r="BD79" s="427"/>
      <c r="BE79" s="427"/>
      <c r="BF79" s="427"/>
      <c r="BG79" s="427"/>
      <c r="BH79" s="427"/>
      <c r="BI79" s="427"/>
      <c r="BJ79" s="427"/>
      <c r="BK79" s="427"/>
      <c r="BL79" s="427"/>
      <c r="BM79" s="427"/>
      <c r="BN79" s="427"/>
      <c r="BO79" s="427"/>
      <c r="BP79" s="427"/>
      <c r="BQ79" s="427"/>
      <c r="BR79" s="427"/>
      <c r="BS79" s="427"/>
      <c r="BT79" s="427"/>
      <c r="BU79" s="427"/>
      <c r="BV79" s="427"/>
      <c r="BW79" s="427"/>
      <c r="BX79" s="427"/>
      <c r="BY79" s="427"/>
      <c r="BZ79" s="427"/>
      <c r="CA79" s="427"/>
    </row>
    <row r="80" spans="1:79" ht="23.1" customHeight="1" x14ac:dyDescent="0.15">
      <c r="A80" s="427"/>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c r="BV80" s="427"/>
      <c r="BW80" s="427"/>
      <c r="BX80" s="427"/>
      <c r="BY80" s="427"/>
      <c r="BZ80" s="427"/>
      <c r="CA80" s="427"/>
    </row>
    <row r="81" spans="1:79" ht="23.1" customHeight="1" x14ac:dyDescent="0.15">
      <c r="A81" s="427"/>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7"/>
      <c r="BD81" s="427"/>
      <c r="BE81" s="427"/>
      <c r="BF81" s="427"/>
      <c r="BG81" s="427"/>
      <c r="BH81" s="427"/>
      <c r="BI81" s="427"/>
      <c r="BJ81" s="427"/>
      <c r="BK81" s="427"/>
      <c r="BL81" s="427"/>
      <c r="BM81" s="427"/>
      <c r="BN81" s="427"/>
      <c r="BO81" s="427"/>
      <c r="BP81" s="427"/>
      <c r="BQ81" s="427"/>
      <c r="BR81" s="427"/>
      <c r="BS81" s="427"/>
      <c r="BT81" s="427"/>
      <c r="BU81" s="427"/>
      <c r="BV81" s="427"/>
      <c r="BW81" s="427"/>
      <c r="BX81" s="427"/>
      <c r="BY81" s="427"/>
      <c r="BZ81" s="427"/>
      <c r="CA81" s="427"/>
    </row>
    <row r="82" spans="1:79" ht="23.1" customHeight="1" x14ac:dyDescent="0.15">
      <c r="A82" s="427"/>
      <c r="B82" s="427"/>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7"/>
    </row>
    <row r="83" spans="1:79" ht="23.1" customHeight="1" x14ac:dyDescent="0.15">
      <c r="A83" s="427"/>
      <c r="B83" s="427"/>
      <c r="C83" s="427"/>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row>
    <row r="84" spans="1:79" ht="23.1" customHeight="1" x14ac:dyDescent="0.15">
      <c r="A84" s="427"/>
      <c r="B84" s="427"/>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7"/>
      <c r="BR84" s="427"/>
      <c r="BS84" s="427"/>
      <c r="BT84" s="427"/>
      <c r="BU84" s="427"/>
      <c r="BV84" s="427"/>
      <c r="BW84" s="427"/>
      <c r="BX84" s="427"/>
      <c r="BY84" s="427"/>
      <c r="BZ84" s="427"/>
      <c r="CA84" s="427"/>
    </row>
    <row r="85" spans="1:79" ht="23.1" customHeight="1" x14ac:dyDescent="0.15">
      <c r="A85" s="427"/>
      <c r="B85" s="427"/>
      <c r="C85" s="427"/>
      <c r="D85" s="427"/>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7"/>
      <c r="AI85" s="427"/>
      <c r="AJ85" s="427"/>
      <c r="AK85" s="427"/>
      <c r="AL85" s="427"/>
      <c r="AM85" s="427"/>
      <c r="AN85" s="427"/>
      <c r="AO85" s="427"/>
      <c r="AP85" s="427"/>
      <c r="AQ85" s="427"/>
      <c r="AR85" s="427"/>
      <c r="AS85" s="427"/>
      <c r="AT85" s="427"/>
      <c r="AU85" s="427"/>
      <c r="AV85" s="427"/>
      <c r="AW85" s="427"/>
      <c r="AX85" s="427"/>
      <c r="AY85" s="427"/>
      <c r="AZ85" s="427"/>
      <c r="BA85" s="427"/>
      <c r="BB85" s="427"/>
      <c r="BC85" s="427"/>
      <c r="BD85" s="427"/>
      <c r="BE85" s="427"/>
      <c r="BF85" s="427"/>
      <c r="BG85" s="427"/>
      <c r="BH85" s="427"/>
      <c r="BI85" s="427"/>
      <c r="BJ85" s="427"/>
      <c r="BK85" s="427"/>
      <c r="BL85" s="427"/>
      <c r="BM85" s="427"/>
      <c r="BN85" s="427"/>
      <c r="BO85" s="427"/>
      <c r="BP85" s="427"/>
      <c r="BQ85" s="427"/>
      <c r="BR85" s="427"/>
      <c r="BS85" s="427"/>
      <c r="BT85" s="427"/>
      <c r="BU85" s="427"/>
      <c r="BV85" s="427"/>
      <c r="BW85" s="427"/>
      <c r="BX85" s="427"/>
      <c r="BY85" s="427"/>
      <c r="BZ85" s="427"/>
      <c r="CA85" s="427"/>
    </row>
    <row r="86" spans="1:79" ht="23.1" customHeight="1" x14ac:dyDescent="0.15">
      <c r="A86" s="427"/>
      <c r="B86" s="427"/>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7"/>
      <c r="AY86" s="427"/>
      <c r="AZ86" s="427"/>
      <c r="BA86" s="427"/>
      <c r="BB86" s="427"/>
      <c r="BC86" s="427"/>
      <c r="BD86" s="427"/>
      <c r="BE86" s="427"/>
      <c r="BF86" s="427"/>
      <c r="BG86" s="427"/>
      <c r="BH86" s="427"/>
      <c r="BI86" s="427"/>
      <c r="BJ86" s="427"/>
      <c r="BK86" s="427"/>
      <c r="BL86" s="427"/>
      <c r="BM86" s="427"/>
      <c r="BN86" s="427"/>
      <c r="BO86" s="427"/>
      <c r="BP86" s="427"/>
      <c r="BQ86" s="427"/>
      <c r="BR86" s="427"/>
      <c r="BS86" s="427"/>
      <c r="BT86" s="427"/>
      <c r="BU86" s="427"/>
      <c r="BV86" s="427"/>
      <c r="BW86" s="427"/>
      <c r="BX86" s="427"/>
      <c r="BY86" s="427"/>
      <c r="BZ86" s="427"/>
      <c r="CA86" s="427"/>
    </row>
    <row r="87" spans="1:79" ht="23.1" customHeight="1" x14ac:dyDescent="0.15">
      <c r="A87" s="427"/>
      <c r="B87" s="427"/>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7"/>
      <c r="AY87" s="427"/>
      <c r="AZ87" s="427"/>
      <c r="BA87" s="427"/>
      <c r="BB87" s="427"/>
      <c r="BC87" s="427"/>
      <c r="BD87" s="427"/>
      <c r="BE87" s="427"/>
      <c r="BF87" s="427"/>
      <c r="BG87" s="427"/>
      <c r="BH87" s="427"/>
      <c r="BI87" s="427"/>
      <c r="BJ87" s="427"/>
      <c r="BK87" s="427"/>
      <c r="BL87" s="427"/>
      <c r="BM87" s="427"/>
      <c r="BN87" s="427"/>
      <c r="BO87" s="427"/>
      <c r="BP87" s="427"/>
      <c r="BQ87" s="427"/>
      <c r="BR87" s="427"/>
      <c r="BS87" s="427"/>
      <c r="BT87" s="427"/>
      <c r="BU87" s="427"/>
      <c r="BV87" s="427"/>
      <c r="BW87" s="427"/>
      <c r="BX87" s="427"/>
      <c r="BY87" s="427"/>
      <c r="BZ87" s="427"/>
      <c r="CA87" s="427"/>
    </row>
    <row r="88" spans="1:79" ht="23.1" customHeight="1" x14ac:dyDescent="0.15">
      <c r="A88" s="427"/>
      <c r="B88" s="427"/>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c r="BZ88" s="427"/>
      <c r="CA88" s="427"/>
    </row>
    <row r="89" spans="1:79" ht="23.1" customHeight="1" x14ac:dyDescent="0.15">
      <c r="A89" s="427"/>
      <c r="B89" s="427"/>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c r="BZ89" s="427"/>
      <c r="CA89" s="427"/>
    </row>
    <row r="90" spans="1:79" ht="23.1" customHeight="1" x14ac:dyDescent="0.15">
      <c r="A90" s="427"/>
      <c r="B90" s="427"/>
      <c r="C90" s="427"/>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7"/>
      <c r="BR90" s="427"/>
      <c r="BS90" s="427"/>
      <c r="BT90" s="427"/>
      <c r="BU90" s="427"/>
      <c r="BV90" s="427"/>
      <c r="BW90" s="427"/>
      <c r="BX90" s="427"/>
      <c r="BY90" s="427"/>
      <c r="BZ90" s="427"/>
      <c r="CA90" s="427"/>
    </row>
    <row r="91" spans="1:79" ht="23.1" customHeight="1" x14ac:dyDescent="0.15">
      <c r="A91" s="427"/>
      <c r="B91" s="427"/>
      <c r="C91" s="427"/>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427"/>
      <c r="AV91" s="427"/>
      <c r="AW91" s="427"/>
      <c r="AX91" s="427"/>
      <c r="AY91" s="427"/>
      <c r="AZ91" s="427"/>
      <c r="BA91" s="427"/>
      <c r="BB91" s="427"/>
      <c r="BC91" s="427"/>
      <c r="BD91" s="427"/>
      <c r="BE91" s="427"/>
      <c r="BF91" s="427"/>
      <c r="BG91" s="427"/>
      <c r="BH91" s="427"/>
      <c r="BI91" s="427"/>
      <c r="BJ91" s="427"/>
      <c r="BK91" s="427"/>
      <c r="BL91" s="427"/>
      <c r="BM91" s="427"/>
      <c r="BN91" s="427"/>
      <c r="BO91" s="427"/>
      <c r="BP91" s="427"/>
      <c r="BQ91" s="427"/>
      <c r="BR91" s="427"/>
      <c r="BS91" s="427"/>
      <c r="BT91" s="427"/>
      <c r="BU91" s="427"/>
      <c r="BV91" s="427"/>
      <c r="BW91" s="427"/>
      <c r="BX91" s="427"/>
      <c r="BY91" s="427"/>
      <c r="BZ91" s="427"/>
      <c r="CA91" s="427"/>
    </row>
    <row r="92" spans="1:79" ht="23.1" customHeight="1" x14ac:dyDescent="0.15">
      <c r="A92" s="427"/>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7"/>
      <c r="AN92" s="427"/>
      <c r="AO92" s="427"/>
      <c r="AP92" s="427"/>
      <c r="AQ92" s="427"/>
      <c r="AR92" s="427"/>
      <c r="AS92" s="427"/>
      <c r="AT92" s="427"/>
      <c r="AU92" s="427"/>
      <c r="AV92" s="427"/>
      <c r="AW92" s="427"/>
      <c r="AX92" s="427"/>
      <c r="AY92" s="427"/>
      <c r="AZ92" s="427"/>
      <c r="BA92" s="427"/>
      <c r="BB92" s="427"/>
      <c r="BC92" s="427"/>
      <c r="BD92" s="427"/>
      <c r="BE92" s="427"/>
      <c r="BF92" s="427"/>
      <c r="BG92" s="427"/>
      <c r="BH92" s="427"/>
      <c r="BI92" s="427"/>
      <c r="BJ92" s="427"/>
      <c r="BK92" s="427"/>
      <c r="BL92" s="427"/>
      <c r="BM92" s="427"/>
      <c r="BN92" s="427"/>
      <c r="BO92" s="427"/>
      <c r="BP92" s="427"/>
      <c r="BQ92" s="427"/>
      <c r="BR92" s="427"/>
      <c r="BS92" s="427"/>
      <c r="BT92" s="427"/>
      <c r="BU92" s="427"/>
      <c r="BV92" s="427"/>
      <c r="BW92" s="427"/>
      <c r="BX92" s="427"/>
      <c r="BY92" s="427"/>
      <c r="BZ92" s="427"/>
      <c r="CA92" s="427"/>
    </row>
    <row r="93" spans="1:79" ht="23.1" customHeight="1" x14ac:dyDescent="0.15">
      <c r="A93" s="427"/>
      <c r="B93" s="427"/>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c r="AJ93" s="427"/>
      <c r="AK93" s="427"/>
      <c r="AL93" s="427"/>
      <c r="AM93" s="427"/>
      <c r="AN93" s="427"/>
      <c r="AO93" s="427"/>
      <c r="AP93" s="427"/>
      <c r="AQ93" s="427"/>
      <c r="AR93" s="427"/>
      <c r="AS93" s="427"/>
      <c r="AT93" s="427"/>
      <c r="AU93" s="427"/>
      <c r="AV93" s="427"/>
      <c r="AW93" s="427"/>
      <c r="AX93" s="427"/>
      <c r="AY93" s="427"/>
      <c r="AZ93" s="427"/>
      <c r="BA93" s="427"/>
      <c r="BB93" s="427"/>
      <c r="BC93" s="427"/>
      <c r="BD93" s="427"/>
      <c r="BE93" s="427"/>
      <c r="BF93" s="427"/>
      <c r="BG93" s="427"/>
      <c r="BH93" s="427"/>
      <c r="BI93" s="427"/>
      <c r="BJ93" s="427"/>
      <c r="BK93" s="427"/>
      <c r="BL93" s="427"/>
      <c r="BM93" s="427"/>
      <c r="BN93" s="427"/>
      <c r="BO93" s="427"/>
      <c r="BP93" s="427"/>
      <c r="BQ93" s="427"/>
      <c r="BR93" s="427"/>
      <c r="BS93" s="427"/>
      <c r="BT93" s="427"/>
      <c r="BU93" s="427"/>
      <c r="BV93" s="427"/>
      <c r="BW93" s="427"/>
      <c r="BX93" s="427"/>
      <c r="BY93" s="427"/>
      <c r="BZ93" s="427"/>
      <c r="CA93" s="427"/>
    </row>
    <row r="94" spans="1:79" ht="23.1" customHeight="1" x14ac:dyDescent="0.15">
      <c r="A94" s="427"/>
      <c r="B94" s="427"/>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7"/>
      <c r="AZ94" s="427"/>
      <c r="BA94" s="427"/>
      <c r="BB94" s="427"/>
      <c r="BC94" s="427"/>
      <c r="BD94" s="427"/>
      <c r="BE94" s="427"/>
      <c r="BF94" s="427"/>
      <c r="BG94" s="427"/>
      <c r="BH94" s="427"/>
      <c r="BI94" s="427"/>
      <c r="BJ94" s="427"/>
      <c r="BK94" s="427"/>
      <c r="BL94" s="427"/>
      <c r="BM94" s="427"/>
      <c r="BN94" s="427"/>
      <c r="BO94" s="427"/>
      <c r="BP94" s="427"/>
      <c r="BQ94" s="427"/>
      <c r="BR94" s="427"/>
      <c r="BS94" s="427"/>
      <c r="BT94" s="427"/>
      <c r="BU94" s="427"/>
      <c r="BV94" s="427"/>
      <c r="BW94" s="427"/>
      <c r="BX94" s="427"/>
      <c r="BY94" s="427"/>
      <c r="BZ94" s="427"/>
      <c r="CA94" s="427"/>
    </row>
    <row r="95" spans="1:79" ht="23.1" customHeight="1" x14ac:dyDescent="0.15">
      <c r="A95" s="427"/>
      <c r="B95" s="427"/>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7"/>
      <c r="AY95" s="427"/>
      <c r="AZ95" s="427"/>
      <c r="BA95" s="427"/>
      <c r="BB95" s="427"/>
      <c r="BC95" s="427"/>
      <c r="BD95" s="427"/>
      <c r="BE95" s="427"/>
      <c r="BF95" s="427"/>
      <c r="BG95" s="427"/>
      <c r="BH95" s="427"/>
      <c r="BI95" s="427"/>
      <c r="BJ95" s="427"/>
      <c r="BK95" s="427"/>
      <c r="BL95" s="427"/>
      <c r="BM95" s="427"/>
      <c r="BN95" s="427"/>
      <c r="BO95" s="427"/>
      <c r="BP95" s="427"/>
      <c r="BQ95" s="427"/>
      <c r="BR95" s="427"/>
      <c r="BS95" s="427"/>
      <c r="BT95" s="427"/>
      <c r="BU95" s="427"/>
      <c r="BV95" s="427"/>
      <c r="BW95" s="427"/>
      <c r="BX95" s="427"/>
      <c r="BY95" s="427"/>
      <c r="BZ95" s="427"/>
      <c r="CA95" s="427"/>
    </row>
    <row r="96" spans="1:79" ht="23.1" customHeight="1" x14ac:dyDescent="0.15">
      <c r="A96" s="427"/>
      <c r="B96" s="427"/>
      <c r="C96" s="427"/>
      <c r="D96" s="427"/>
      <c r="E96" s="427"/>
      <c r="F96" s="427"/>
      <c r="G96" s="427"/>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7"/>
      <c r="BG96" s="427"/>
      <c r="BH96" s="427"/>
      <c r="BI96" s="427"/>
      <c r="BJ96" s="427"/>
      <c r="BK96" s="427"/>
      <c r="BL96" s="427"/>
      <c r="BM96" s="427"/>
      <c r="BN96" s="427"/>
      <c r="BO96" s="427"/>
      <c r="BP96" s="427"/>
      <c r="BQ96" s="427"/>
      <c r="BR96" s="427"/>
      <c r="BS96" s="427"/>
      <c r="BT96" s="427"/>
      <c r="BU96" s="427"/>
      <c r="BV96" s="427"/>
      <c r="BW96" s="427"/>
      <c r="BX96" s="427"/>
      <c r="BY96" s="427"/>
      <c r="BZ96" s="427"/>
      <c r="CA96" s="427"/>
    </row>
    <row r="97" spans="1:79" ht="23.1" customHeight="1" x14ac:dyDescent="0.15">
      <c r="A97" s="427"/>
      <c r="B97" s="427"/>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7"/>
      <c r="AY97" s="427"/>
      <c r="AZ97" s="427"/>
      <c r="BA97" s="427"/>
      <c r="BB97" s="427"/>
      <c r="BC97" s="427"/>
      <c r="BD97" s="427"/>
      <c r="BE97" s="427"/>
      <c r="BF97" s="427"/>
      <c r="BG97" s="427"/>
      <c r="BH97" s="427"/>
      <c r="BI97" s="427"/>
      <c r="BJ97" s="427"/>
      <c r="BK97" s="427"/>
      <c r="BL97" s="427"/>
      <c r="BM97" s="427"/>
      <c r="BN97" s="427"/>
      <c r="BO97" s="427"/>
      <c r="BP97" s="427"/>
      <c r="BQ97" s="427"/>
      <c r="BR97" s="427"/>
      <c r="BS97" s="427"/>
      <c r="BT97" s="427"/>
      <c r="BU97" s="427"/>
      <c r="BV97" s="427"/>
      <c r="BW97" s="427"/>
      <c r="BX97" s="427"/>
      <c r="BY97" s="427"/>
      <c r="BZ97" s="427"/>
      <c r="CA97" s="427"/>
    </row>
    <row r="98" spans="1:79" ht="23.1" customHeight="1" x14ac:dyDescent="0.15">
      <c r="A98" s="427"/>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7"/>
      <c r="AY98" s="427"/>
      <c r="AZ98" s="427"/>
      <c r="BA98" s="427"/>
      <c r="BB98" s="427"/>
      <c r="BC98" s="427"/>
      <c r="BD98" s="427"/>
      <c r="BE98" s="427"/>
      <c r="BF98" s="427"/>
      <c r="BG98" s="427"/>
      <c r="BH98" s="427"/>
      <c r="BI98" s="427"/>
      <c r="BJ98" s="427"/>
      <c r="BK98" s="427"/>
      <c r="BL98" s="427"/>
      <c r="BM98" s="427"/>
      <c r="BN98" s="427"/>
      <c r="BO98" s="427"/>
      <c r="BP98" s="427"/>
      <c r="BQ98" s="427"/>
      <c r="BR98" s="427"/>
      <c r="BS98" s="427"/>
      <c r="BT98" s="427"/>
      <c r="BU98" s="427"/>
      <c r="BV98" s="427"/>
      <c r="BW98" s="427"/>
      <c r="BX98" s="427"/>
      <c r="BY98" s="427"/>
      <c r="BZ98" s="427"/>
      <c r="CA98" s="427"/>
    </row>
    <row r="99" spans="1:79" ht="23.1" customHeight="1" x14ac:dyDescent="0.15">
      <c r="A99" s="427"/>
      <c r="B99" s="427"/>
      <c r="C99" s="427"/>
      <c r="D99" s="427"/>
      <c r="E99" s="427"/>
      <c r="F99" s="427"/>
      <c r="G99" s="427"/>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7"/>
      <c r="AY99" s="427"/>
      <c r="AZ99" s="427"/>
      <c r="BA99" s="427"/>
      <c r="BB99" s="427"/>
      <c r="BC99" s="427"/>
      <c r="BD99" s="427"/>
      <c r="BE99" s="427"/>
      <c r="BF99" s="427"/>
      <c r="BG99" s="427"/>
      <c r="BH99" s="427"/>
      <c r="BI99" s="427"/>
      <c r="BJ99" s="427"/>
      <c r="BK99" s="427"/>
      <c r="BL99" s="427"/>
      <c r="BM99" s="427"/>
      <c r="BN99" s="427"/>
      <c r="BO99" s="427"/>
      <c r="BP99" s="427"/>
      <c r="BQ99" s="427"/>
      <c r="BR99" s="427"/>
      <c r="BS99" s="427"/>
      <c r="BT99" s="427"/>
      <c r="BU99" s="427"/>
      <c r="BV99" s="427"/>
      <c r="BW99" s="427"/>
      <c r="BX99" s="427"/>
      <c r="BY99" s="427"/>
      <c r="BZ99" s="427"/>
      <c r="CA99" s="427"/>
    </row>
    <row r="100" spans="1:79" ht="23.1" customHeight="1" x14ac:dyDescent="0.15">
      <c r="A100" s="427"/>
      <c r="B100" s="427"/>
      <c r="C100" s="427"/>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7"/>
      <c r="BT100" s="427"/>
      <c r="BU100" s="427"/>
      <c r="BV100" s="427"/>
      <c r="BW100" s="427"/>
      <c r="BX100" s="427"/>
      <c r="BY100" s="427"/>
      <c r="BZ100" s="427"/>
      <c r="CA100" s="427"/>
    </row>
    <row r="101" spans="1:79" ht="23.1" customHeight="1" x14ac:dyDescent="0.15">
      <c r="A101" s="427"/>
      <c r="B101" s="427"/>
      <c r="C101" s="427"/>
      <c r="D101" s="427"/>
      <c r="E101" s="427"/>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7"/>
      <c r="AY101" s="427"/>
      <c r="AZ101" s="427"/>
      <c r="BA101" s="427"/>
      <c r="BB101" s="427"/>
      <c r="BC101" s="427"/>
      <c r="BD101" s="427"/>
      <c r="BE101" s="427"/>
      <c r="BF101" s="427"/>
      <c r="BG101" s="427"/>
      <c r="BH101" s="427"/>
      <c r="BI101" s="427"/>
      <c r="BJ101" s="427"/>
      <c r="BK101" s="427"/>
      <c r="BL101" s="427"/>
      <c r="BM101" s="427"/>
      <c r="BN101" s="427"/>
      <c r="BO101" s="427"/>
      <c r="BP101" s="427"/>
      <c r="BQ101" s="427"/>
      <c r="BR101" s="427"/>
      <c r="BS101" s="427"/>
      <c r="BT101" s="427"/>
      <c r="BU101" s="427"/>
      <c r="BV101" s="427"/>
      <c r="BW101" s="427"/>
      <c r="BX101" s="427"/>
      <c r="BY101" s="427"/>
      <c r="BZ101" s="427"/>
      <c r="CA101" s="427"/>
    </row>
    <row r="102" spans="1:79" ht="23.1" customHeight="1" x14ac:dyDescent="0.15">
      <c r="A102" s="427"/>
      <c r="B102" s="427"/>
      <c r="C102" s="427"/>
      <c r="D102" s="427"/>
      <c r="E102" s="427"/>
      <c r="F102" s="427"/>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7"/>
      <c r="AY102" s="427"/>
      <c r="AZ102" s="427"/>
      <c r="BA102" s="427"/>
      <c r="BB102" s="427"/>
      <c r="BC102" s="427"/>
      <c r="BD102" s="427"/>
      <c r="BE102" s="427"/>
      <c r="BF102" s="427"/>
      <c r="BG102" s="427"/>
      <c r="BH102" s="427"/>
      <c r="BI102" s="427"/>
      <c r="BJ102" s="427"/>
      <c r="BK102" s="427"/>
      <c r="BL102" s="427"/>
      <c r="BM102" s="427"/>
      <c r="BN102" s="427"/>
      <c r="BO102" s="427"/>
      <c r="BP102" s="427"/>
      <c r="BQ102" s="427"/>
      <c r="BR102" s="427"/>
      <c r="BS102" s="427"/>
      <c r="BT102" s="427"/>
      <c r="BU102" s="427"/>
      <c r="BV102" s="427"/>
      <c r="BW102" s="427"/>
      <c r="BX102" s="427"/>
      <c r="BY102" s="427"/>
      <c r="BZ102" s="427"/>
      <c r="CA102" s="427"/>
    </row>
    <row r="103" spans="1:79" ht="23.1" customHeight="1" x14ac:dyDescent="0.15">
      <c r="A103" s="427"/>
      <c r="B103" s="427"/>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7"/>
      <c r="AY103" s="427"/>
      <c r="AZ103" s="427"/>
      <c r="BA103" s="427"/>
      <c r="BB103" s="427"/>
      <c r="BC103" s="427"/>
      <c r="BD103" s="427"/>
      <c r="BE103" s="427"/>
      <c r="BF103" s="427"/>
      <c r="BG103" s="427"/>
      <c r="BH103" s="427"/>
      <c r="BI103" s="427"/>
      <c r="BJ103" s="427"/>
      <c r="BK103" s="427"/>
      <c r="BL103" s="427"/>
      <c r="BM103" s="427"/>
      <c r="BN103" s="427"/>
      <c r="BO103" s="427"/>
      <c r="BP103" s="427"/>
      <c r="BQ103" s="427"/>
      <c r="BR103" s="427"/>
      <c r="BS103" s="427"/>
      <c r="BT103" s="427"/>
      <c r="BU103" s="427"/>
      <c r="BV103" s="427"/>
      <c r="BW103" s="427"/>
      <c r="BX103" s="427"/>
      <c r="BY103" s="427"/>
      <c r="BZ103" s="427"/>
      <c r="CA103" s="427"/>
    </row>
    <row r="104" spans="1:79" ht="23.1" customHeight="1" x14ac:dyDescent="0.15">
      <c r="A104" s="427"/>
      <c r="B104" s="427"/>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7"/>
      <c r="AY104" s="427"/>
      <c r="AZ104" s="427"/>
      <c r="BA104" s="427"/>
      <c r="BB104" s="427"/>
      <c r="BC104" s="427"/>
      <c r="BD104" s="427"/>
      <c r="BE104" s="427"/>
      <c r="BF104" s="427"/>
      <c r="BG104" s="427"/>
      <c r="BH104" s="427"/>
      <c r="BI104" s="427"/>
      <c r="BJ104" s="427"/>
      <c r="BK104" s="427"/>
      <c r="BL104" s="427"/>
      <c r="BM104" s="427"/>
      <c r="BN104" s="427"/>
      <c r="BO104" s="427"/>
      <c r="BP104" s="427"/>
      <c r="BQ104" s="427"/>
      <c r="BR104" s="427"/>
      <c r="BS104" s="427"/>
      <c r="BT104" s="427"/>
      <c r="BU104" s="427"/>
      <c r="BV104" s="427"/>
      <c r="BW104" s="427"/>
      <c r="BX104" s="427"/>
      <c r="BY104" s="427"/>
      <c r="BZ104" s="427"/>
      <c r="CA104" s="427"/>
    </row>
    <row r="105" spans="1:79" ht="23.1" customHeight="1" x14ac:dyDescent="0.15">
      <c r="A105" s="427"/>
      <c r="B105" s="427"/>
      <c r="C105" s="427"/>
      <c r="D105" s="427"/>
      <c r="E105" s="427"/>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7"/>
      <c r="AY105" s="427"/>
      <c r="AZ105" s="427"/>
      <c r="BA105" s="427"/>
      <c r="BB105" s="427"/>
      <c r="BC105" s="427"/>
      <c r="BD105" s="427"/>
      <c r="BE105" s="427"/>
      <c r="BF105" s="427"/>
      <c r="BG105" s="427"/>
      <c r="BH105" s="427"/>
      <c r="BI105" s="427"/>
      <c r="BJ105" s="427"/>
      <c r="BK105" s="427"/>
      <c r="BL105" s="427"/>
      <c r="BM105" s="427"/>
      <c r="BN105" s="427"/>
      <c r="BO105" s="427"/>
      <c r="BP105" s="427"/>
      <c r="BQ105" s="427"/>
      <c r="BR105" s="427"/>
      <c r="BS105" s="427"/>
      <c r="BT105" s="427"/>
      <c r="BU105" s="427"/>
      <c r="BV105" s="427"/>
      <c r="BW105" s="427"/>
      <c r="BX105" s="427"/>
      <c r="BY105" s="427"/>
      <c r="BZ105" s="427"/>
      <c r="CA105" s="427"/>
    </row>
    <row r="106" spans="1:79" ht="23.1" customHeight="1" x14ac:dyDescent="0.15">
      <c r="A106" s="427"/>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7"/>
      <c r="AY106" s="427"/>
      <c r="AZ106" s="427"/>
      <c r="BA106" s="427"/>
      <c r="BB106" s="427"/>
      <c r="BC106" s="427"/>
      <c r="BD106" s="427"/>
      <c r="BE106" s="427"/>
      <c r="BF106" s="427"/>
      <c r="BG106" s="427"/>
      <c r="BH106" s="427"/>
      <c r="BI106" s="427"/>
      <c r="BJ106" s="427"/>
      <c r="BK106" s="427"/>
      <c r="BL106" s="427"/>
      <c r="BM106" s="427"/>
      <c r="BN106" s="427"/>
      <c r="BO106" s="427"/>
      <c r="BP106" s="427"/>
      <c r="BQ106" s="427"/>
      <c r="BR106" s="427"/>
      <c r="BS106" s="427"/>
      <c r="BT106" s="427"/>
      <c r="BU106" s="427"/>
      <c r="BV106" s="427"/>
      <c r="BW106" s="427"/>
      <c r="BX106" s="427"/>
      <c r="BY106" s="427"/>
      <c r="BZ106" s="427"/>
      <c r="CA106" s="427"/>
    </row>
    <row r="107" spans="1:79" ht="23.1" customHeight="1" x14ac:dyDescent="0.15">
      <c r="A107" s="427"/>
      <c r="B107" s="427"/>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7"/>
      <c r="BC107" s="427"/>
      <c r="BD107" s="427"/>
      <c r="BE107" s="427"/>
      <c r="BF107" s="427"/>
      <c r="BG107" s="427"/>
      <c r="BH107" s="427"/>
      <c r="BI107" s="427"/>
      <c r="BJ107" s="427"/>
      <c r="BK107" s="427"/>
      <c r="BL107" s="427"/>
      <c r="BM107" s="427"/>
      <c r="BN107" s="427"/>
      <c r="BO107" s="427"/>
      <c r="BP107" s="427"/>
      <c r="BQ107" s="427"/>
      <c r="BR107" s="427"/>
      <c r="BS107" s="427"/>
      <c r="BT107" s="427"/>
      <c r="BU107" s="427"/>
      <c r="BV107" s="427"/>
      <c r="BW107" s="427"/>
      <c r="BX107" s="427"/>
      <c r="BY107" s="427"/>
      <c r="BZ107" s="427"/>
      <c r="CA107" s="427"/>
    </row>
    <row r="108" spans="1:79" ht="23.1" customHeight="1" x14ac:dyDescent="0.15">
      <c r="A108" s="427"/>
      <c r="B108" s="427"/>
      <c r="C108" s="427"/>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7"/>
      <c r="AY108" s="427"/>
      <c r="AZ108" s="427"/>
      <c r="BA108" s="427"/>
      <c r="BB108" s="427"/>
      <c r="BC108" s="427"/>
      <c r="BD108" s="427"/>
      <c r="BE108" s="427"/>
      <c r="BF108" s="427"/>
      <c r="BG108" s="427"/>
      <c r="BH108" s="427"/>
      <c r="BI108" s="427"/>
      <c r="BJ108" s="427"/>
      <c r="BK108" s="427"/>
      <c r="BL108" s="427"/>
      <c r="BM108" s="427"/>
      <c r="BN108" s="427"/>
      <c r="BO108" s="427"/>
      <c r="BP108" s="427"/>
      <c r="BQ108" s="427"/>
      <c r="BR108" s="427"/>
      <c r="BS108" s="427"/>
      <c r="BT108" s="427"/>
      <c r="BU108" s="427"/>
      <c r="BV108" s="427"/>
      <c r="BW108" s="427"/>
      <c r="BX108" s="427"/>
      <c r="BY108" s="427"/>
      <c r="BZ108" s="427"/>
      <c r="CA108" s="427"/>
    </row>
    <row r="109" spans="1:79" ht="23.1" customHeight="1" x14ac:dyDescent="0.15">
      <c r="A109" s="427"/>
      <c r="B109" s="427"/>
      <c r="C109" s="427"/>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7"/>
      <c r="AY109" s="427"/>
      <c r="AZ109" s="427"/>
      <c r="BA109" s="427"/>
      <c r="BB109" s="427"/>
      <c r="BC109" s="427"/>
      <c r="BD109" s="427"/>
      <c r="BE109" s="427"/>
      <c r="BF109" s="427"/>
      <c r="BG109" s="427"/>
      <c r="BH109" s="427"/>
      <c r="BI109" s="427"/>
      <c r="BJ109" s="427"/>
      <c r="BK109" s="427"/>
      <c r="BL109" s="427"/>
      <c r="BM109" s="427"/>
      <c r="BN109" s="427"/>
      <c r="BO109" s="427"/>
      <c r="BP109" s="427"/>
      <c r="BQ109" s="427"/>
      <c r="BR109" s="427"/>
      <c r="BS109" s="427"/>
      <c r="BT109" s="427"/>
      <c r="BU109" s="427"/>
      <c r="BV109" s="427"/>
      <c r="BW109" s="427"/>
      <c r="BX109" s="427"/>
      <c r="BY109" s="427"/>
      <c r="BZ109" s="427"/>
      <c r="CA109" s="427"/>
    </row>
    <row r="110" spans="1:79" ht="23.1" customHeight="1" x14ac:dyDescent="0.15">
      <c r="A110" s="427"/>
      <c r="B110" s="427"/>
      <c r="C110" s="427"/>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27"/>
      <c r="AS110" s="427"/>
      <c r="AT110" s="427"/>
      <c r="AU110" s="427"/>
      <c r="AV110" s="427"/>
      <c r="AW110" s="427"/>
      <c r="AX110" s="427"/>
      <c r="AY110" s="427"/>
      <c r="AZ110" s="427"/>
      <c r="BA110" s="427"/>
      <c r="BB110" s="427"/>
      <c r="BC110" s="427"/>
      <c r="BD110" s="427"/>
      <c r="BE110" s="427"/>
      <c r="BF110" s="427"/>
      <c r="BG110" s="427"/>
      <c r="BH110" s="427"/>
      <c r="BI110" s="427"/>
      <c r="BJ110" s="427"/>
      <c r="BK110" s="427"/>
      <c r="BL110" s="427"/>
      <c r="BM110" s="427"/>
      <c r="BN110" s="427"/>
      <c r="BO110" s="427"/>
      <c r="BP110" s="427"/>
      <c r="BQ110" s="427"/>
      <c r="BR110" s="427"/>
      <c r="BS110" s="427"/>
      <c r="BT110" s="427"/>
      <c r="BU110" s="427"/>
      <c r="BV110" s="427"/>
      <c r="BW110" s="427"/>
      <c r="BX110" s="427"/>
      <c r="BY110" s="427"/>
      <c r="BZ110" s="427"/>
      <c r="CA110" s="427"/>
    </row>
    <row r="111" spans="1:79" ht="23.1" customHeight="1" x14ac:dyDescent="0.15">
      <c r="A111" s="427"/>
      <c r="B111" s="427"/>
      <c r="C111" s="427"/>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7"/>
      <c r="AZ111" s="427"/>
      <c r="BA111" s="427"/>
      <c r="BB111" s="427"/>
      <c r="BC111" s="427"/>
      <c r="BD111" s="427"/>
      <c r="BE111" s="427"/>
      <c r="BF111" s="427"/>
      <c r="BG111" s="427"/>
      <c r="BH111" s="427"/>
      <c r="BI111" s="427"/>
      <c r="BJ111" s="427"/>
      <c r="BK111" s="427"/>
      <c r="BL111" s="427"/>
      <c r="BM111" s="427"/>
      <c r="BN111" s="427"/>
      <c r="BO111" s="427"/>
      <c r="BP111" s="427"/>
      <c r="BQ111" s="427"/>
      <c r="BR111" s="427"/>
      <c r="BS111" s="427"/>
      <c r="BT111" s="427"/>
      <c r="BU111" s="427"/>
      <c r="BV111" s="427"/>
      <c r="BW111" s="427"/>
      <c r="BX111" s="427"/>
      <c r="BY111" s="427"/>
      <c r="BZ111" s="427"/>
      <c r="CA111" s="427"/>
    </row>
    <row r="112" spans="1:79" ht="23.1" customHeight="1" x14ac:dyDescent="0.15">
      <c r="A112" s="427"/>
      <c r="B112" s="427"/>
      <c r="C112" s="427"/>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7"/>
      <c r="AP112" s="427"/>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c r="BQ112" s="427"/>
      <c r="BR112" s="427"/>
      <c r="BS112" s="427"/>
      <c r="BT112" s="427"/>
      <c r="BU112" s="427"/>
      <c r="BV112" s="427"/>
      <c r="BW112" s="427"/>
      <c r="BX112" s="427"/>
      <c r="BY112" s="427"/>
      <c r="BZ112" s="427"/>
      <c r="CA112" s="427"/>
    </row>
    <row r="113" spans="1:79" ht="23.1" customHeight="1" x14ac:dyDescent="0.15">
      <c r="A113" s="427"/>
      <c r="B113" s="427"/>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427"/>
      <c r="BI113" s="427"/>
      <c r="BJ113" s="427"/>
      <c r="BK113" s="427"/>
      <c r="BL113" s="427"/>
      <c r="BM113" s="427"/>
      <c r="BN113" s="427"/>
      <c r="BO113" s="427"/>
      <c r="BP113" s="427"/>
      <c r="BQ113" s="427"/>
      <c r="BR113" s="427"/>
      <c r="BS113" s="427"/>
      <c r="BT113" s="427"/>
      <c r="BU113" s="427"/>
      <c r="BV113" s="427"/>
      <c r="BW113" s="427"/>
      <c r="BX113" s="427"/>
      <c r="BY113" s="427"/>
      <c r="BZ113" s="427"/>
      <c r="CA113" s="427"/>
    </row>
    <row r="114" spans="1:79" ht="23.1" customHeight="1" x14ac:dyDescent="0.15">
      <c r="A114" s="427"/>
      <c r="B114" s="427"/>
      <c r="C114" s="427"/>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427"/>
      <c r="AY114" s="427"/>
      <c r="AZ114" s="427"/>
      <c r="BA114" s="427"/>
      <c r="BB114" s="427"/>
      <c r="BC114" s="427"/>
      <c r="BD114" s="427"/>
      <c r="BE114" s="427"/>
      <c r="BF114" s="427"/>
      <c r="BG114" s="427"/>
      <c r="BH114" s="427"/>
      <c r="BI114" s="427"/>
      <c r="BJ114" s="427"/>
      <c r="BK114" s="427"/>
      <c r="BL114" s="427"/>
      <c r="BM114" s="427"/>
      <c r="BN114" s="427"/>
      <c r="BO114" s="427"/>
      <c r="BP114" s="427"/>
      <c r="BQ114" s="427"/>
      <c r="BR114" s="427"/>
      <c r="BS114" s="427"/>
      <c r="BT114" s="427"/>
      <c r="BU114" s="427"/>
      <c r="BV114" s="427"/>
      <c r="BW114" s="427"/>
      <c r="BX114" s="427"/>
      <c r="BY114" s="427"/>
      <c r="BZ114" s="427"/>
      <c r="CA114" s="427"/>
    </row>
    <row r="115" spans="1:79" ht="23.1" customHeight="1" x14ac:dyDescent="0.15">
      <c r="A115" s="427"/>
      <c r="B115" s="427"/>
      <c r="C115" s="427"/>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7"/>
      <c r="BR115" s="427"/>
      <c r="BS115" s="427"/>
      <c r="BT115" s="427"/>
      <c r="BU115" s="427"/>
      <c r="BV115" s="427"/>
      <c r="BW115" s="427"/>
      <c r="BX115" s="427"/>
      <c r="BY115" s="427"/>
      <c r="BZ115" s="427"/>
      <c r="CA115" s="427"/>
    </row>
    <row r="116" spans="1:79" ht="23.1" customHeight="1" x14ac:dyDescent="0.15">
      <c r="A116" s="427"/>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427"/>
      <c r="AK116" s="427"/>
      <c r="AL116" s="427"/>
      <c r="AM116" s="427"/>
      <c r="AN116" s="427"/>
      <c r="AO116" s="427"/>
      <c r="AP116" s="427"/>
      <c r="AQ116" s="427"/>
      <c r="AR116" s="427"/>
      <c r="AS116" s="427"/>
      <c r="AT116" s="427"/>
      <c r="AU116" s="427"/>
      <c r="AV116" s="427"/>
      <c r="AW116" s="427"/>
      <c r="AX116" s="427"/>
      <c r="AY116" s="427"/>
      <c r="AZ116" s="427"/>
      <c r="BA116" s="427"/>
      <c r="BB116" s="427"/>
      <c r="BC116" s="427"/>
      <c r="BD116" s="427"/>
      <c r="BE116" s="427"/>
      <c r="BF116" s="427"/>
      <c r="BG116" s="427"/>
      <c r="BH116" s="427"/>
      <c r="BI116" s="427"/>
      <c r="BJ116" s="427"/>
      <c r="BK116" s="427"/>
      <c r="BL116" s="427"/>
      <c r="BM116" s="427"/>
      <c r="BN116" s="427"/>
      <c r="BO116" s="427"/>
      <c r="BP116" s="427"/>
      <c r="BQ116" s="427"/>
      <c r="BR116" s="427"/>
      <c r="BS116" s="427"/>
      <c r="BT116" s="427"/>
      <c r="BU116" s="427"/>
      <c r="BV116" s="427"/>
      <c r="BW116" s="427"/>
      <c r="BX116" s="427"/>
      <c r="BY116" s="427"/>
      <c r="BZ116" s="427"/>
      <c r="CA116" s="427"/>
    </row>
    <row r="117" spans="1:79" ht="23.1" customHeight="1" x14ac:dyDescent="0.15">
      <c r="A117" s="427"/>
      <c r="B117" s="427"/>
      <c r="C117" s="427"/>
      <c r="D117" s="427"/>
      <c r="E117" s="427"/>
      <c r="F117" s="427"/>
      <c r="G117" s="427"/>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c r="AJ117" s="427"/>
      <c r="AK117" s="427"/>
      <c r="AL117" s="427"/>
      <c r="AM117" s="427"/>
      <c r="AN117" s="427"/>
      <c r="AO117" s="427"/>
      <c r="AP117" s="427"/>
      <c r="AQ117" s="427"/>
      <c r="AR117" s="427"/>
      <c r="AS117" s="427"/>
      <c r="AT117" s="427"/>
      <c r="AU117" s="427"/>
      <c r="AV117" s="427"/>
      <c r="AW117" s="427"/>
      <c r="AX117" s="427"/>
      <c r="AY117" s="427"/>
      <c r="AZ117" s="427"/>
      <c r="BA117" s="427"/>
      <c r="BB117" s="427"/>
      <c r="BC117" s="427"/>
      <c r="BD117" s="427"/>
      <c r="BE117" s="427"/>
      <c r="BF117" s="427"/>
      <c r="BG117" s="427"/>
      <c r="BH117" s="427"/>
      <c r="BI117" s="427"/>
      <c r="BJ117" s="427"/>
      <c r="BK117" s="427"/>
      <c r="BL117" s="427"/>
      <c r="BM117" s="427"/>
      <c r="BN117" s="427"/>
      <c r="BO117" s="427"/>
      <c r="BP117" s="427"/>
      <c r="BQ117" s="427"/>
      <c r="BR117" s="427"/>
      <c r="BS117" s="427"/>
      <c r="BT117" s="427"/>
      <c r="BU117" s="427"/>
      <c r="BV117" s="427"/>
      <c r="BW117" s="427"/>
      <c r="BX117" s="427"/>
      <c r="BY117" s="427"/>
      <c r="BZ117" s="427"/>
      <c r="CA117" s="427"/>
    </row>
    <row r="118" spans="1:79" ht="23.1" customHeight="1" x14ac:dyDescent="0.15">
      <c r="A118" s="427"/>
      <c r="B118" s="427"/>
      <c r="C118" s="427"/>
      <c r="D118" s="427"/>
      <c r="E118" s="427"/>
      <c r="F118" s="427"/>
      <c r="G118" s="427"/>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427"/>
      <c r="AW118" s="427"/>
      <c r="AX118" s="427"/>
      <c r="AY118" s="427"/>
      <c r="AZ118" s="427"/>
      <c r="BA118" s="427"/>
      <c r="BB118" s="427"/>
      <c r="BC118" s="427"/>
      <c r="BD118" s="427"/>
      <c r="BE118" s="427"/>
      <c r="BF118" s="427"/>
      <c r="BG118" s="427"/>
      <c r="BH118" s="427"/>
      <c r="BI118" s="427"/>
      <c r="BJ118" s="427"/>
      <c r="BK118" s="427"/>
      <c r="BL118" s="427"/>
      <c r="BM118" s="427"/>
      <c r="BN118" s="427"/>
      <c r="BO118" s="427"/>
      <c r="BP118" s="427"/>
      <c r="BQ118" s="427"/>
      <c r="BR118" s="427"/>
      <c r="BS118" s="427"/>
      <c r="BT118" s="427"/>
      <c r="BU118" s="427"/>
      <c r="BV118" s="427"/>
      <c r="BW118" s="427"/>
      <c r="BX118" s="427"/>
      <c r="BY118" s="427"/>
      <c r="BZ118" s="427"/>
      <c r="CA118" s="427"/>
    </row>
    <row r="119" spans="1:79" ht="23.1" customHeight="1" x14ac:dyDescent="0.15">
      <c r="A119" s="427"/>
      <c r="B119" s="427"/>
      <c r="C119" s="427"/>
      <c r="D119" s="427"/>
      <c r="E119" s="427"/>
      <c r="F119" s="427"/>
      <c r="G119" s="427"/>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c r="AG119" s="427"/>
      <c r="AH119" s="427"/>
      <c r="AI119" s="427"/>
      <c r="AJ119" s="427"/>
      <c r="AK119" s="427"/>
      <c r="AL119" s="427"/>
      <c r="AM119" s="427"/>
      <c r="AN119" s="427"/>
      <c r="AO119" s="427"/>
      <c r="AP119" s="427"/>
      <c r="AQ119" s="427"/>
      <c r="AR119" s="427"/>
      <c r="AS119" s="427"/>
      <c r="AT119" s="427"/>
      <c r="AU119" s="427"/>
      <c r="AV119" s="427"/>
      <c r="AW119" s="427"/>
      <c r="AX119" s="427"/>
      <c r="AY119" s="427"/>
      <c r="AZ119" s="427"/>
      <c r="BA119" s="427"/>
      <c r="BB119" s="427"/>
      <c r="BC119" s="427"/>
      <c r="BD119" s="427"/>
      <c r="BE119" s="427"/>
      <c r="BF119" s="427"/>
      <c r="BG119" s="427"/>
      <c r="BH119" s="427"/>
      <c r="BI119" s="427"/>
      <c r="BJ119" s="427"/>
      <c r="BK119" s="427"/>
      <c r="BL119" s="427"/>
      <c r="BM119" s="427"/>
      <c r="BN119" s="427"/>
      <c r="BO119" s="427"/>
      <c r="BP119" s="427"/>
      <c r="BQ119" s="427"/>
      <c r="BR119" s="427"/>
      <c r="BS119" s="427"/>
      <c r="BT119" s="427"/>
      <c r="BU119" s="427"/>
      <c r="BV119" s="427"/>
      <c r="BW119" s="427"/>
      <c r="BX119" s="427"/>
      <c r="BY119" s="427"/>
      <c r="BZ119" s="427"/>
      <c r="CA119" s="427"/>
    </row>
    <row r="120" spans="1:79" ht="23.1" customHeight="1" x14ac:dyDescent="0.15">
      <c r="A120" s="427"/>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c r="AG120" s="427"/>
      <c r="AH120" s="427"/>
      <c r="AI120" s="427"/>
      <c r="AJ120" s="427"/>
      <c r="AK120" s="427"/>
      <c r="AL120" s="427"/>
      <c r="AM120" s="427"/>
      <c r="AN120" s="427"/>
      <c r="AO120" s="427"/>
      <c r="AP120" s="427"/>
      <c r="AQ120" s="427"/>
      <c r="AR120" s="427"/>
      <c r="AS120" s="427"/>
      <c r="AT120" s="427"/>
      <c r="AU120" s="427"/>
      <c r="AV120" s="427"/>
      <c r="AW120" s="427"/>
      <c r="AX120" s="427"/>
      <c r="AY120" s="427"/>
      <c r="AZ120" s="427"/>
      <c r="BA120" s="427"/>
      <c r="BB120" s="427"/>
      <c r="BC120" s="427"/>
      <c r="BD120" s="427"/>
      <c r="BE120" s="427"/>
      <c r="BF120" s="427"/>
      <c r="BG120" s="427"/>
      <c r="BH120" s="427"/>
      <c r="BI120" s="427"/>
      <c r="BJ120" s="427"/>
      <c r="BK120" s="427"/>
      <c r="BL120" s="427"/>
      <c r="BM120" s="427"/>
      <c r="BN120" s="427"/>
      <c r="BO120" s="427"/>
      <c r="BP120" s="427"/>
      <c r="BQ120" s="427"/>
      <c r="BR120" s="427"/>
      <c r="BS120" s="427"/>
      <c r="BT120" s="427"/>
      <c r="BU120" s="427"/>
      <c r="BV120" s="427"/>
      <c r="BW120" s="427"/>
      <c r="BX120" s="427"/>
      <c r="BY120" s="427"/>
      <c r="BZ120" s="427"/>
      <c r="CA120" s="427"/>
    </row>
    <row r="121" spans="1:79" ht="23.1" customHeight="1" x14ac:dyDescent="0.15">
      <c r="A121" s="427"/>
      <c r="B121" s="427"/>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7"/>
      <c r="BR121" s="427"/>
      <c r="BS121" s="427"/>
      <c r="BT121" s="427"/>
      <c r="BU121" s="427"/>
      <c r="BV121" s="427"/>
      <c r="BW121" s="427"/>
      <c r="BX121" s="427"/>
      <c r="BY121" s="427"/>
      <c r="BZ121" s="427"/>
      <c r="CA121" s="427"/>
    </row>
    <row r="122" spans="1:79" ht="23.1" customHeight="1" x14ac:dyDescent="0.15">
      <c r="A122" s="427"/>
      <c r="B122" s="427"/>
      <c r="C122" s="427"/>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7"/>
      <c r="AW122" s="427"/>
      <c r="AX122" s="427"/>
      <c r="AY122" s="427"/>
      <c r="AZ122" s="427"/>
      <c r="BA122" s="427"/>
      <c r="BB122" s="427"/>
      <c r="BC122" s="427"/>
      <c r="BD122" s="427"/>
      <c r="BE122" s="427"/>
      <c r="BF122" s="427"/>
      <c r="BG122" s="427"/>
      <c r="BH122" s="427"/>
      <c r="BI122" s="427"/>
      <c r="BJ122" s="427"/>
      <c r="BK122" s="427"/>
      <c r="BL122" s="427"/>
      <c r="BM122" s="427"/>
      <c r="BN122" s="427"/>
      <c r="BO122" s="427"/>
      <c r="BP122" s="427"/>
      <c r="BQ122" s="427"/>
      <c r="BR122" s="427"/>
      <c r="BS122" s="427"/>
      <c r="BT122" s="427"/>
      <c r="BU122" s="427"/>
      <c r="BV122" s="427"/>
      <c r="BW122" s="427"/>
      <c r="BX122" s="427"/>
      <c r="BY122" s="427"/>
      <c r="BZ122" s="427"/>
      <c r="CA122" s="427"/>
    </row>
    <row r="123" spans="1:79" ht="23.1" customHeight="1" x14ac:dyDescent="0.15">
      <c r="A123" s="427"/>
      <c r="B123" s="427"/>
      <c r="C123" s="427"/>
      <c r="D123" s="427"/>
      <c r="E123" s="427"/>
      <c r="F123" s="427"/>
      <c r="G123" s="427"/>
      <c r="H123" s="427"/>
      <c r="I123" s="427"/>
      <c r="J123" s="427"/>
      <c r="K123" s="427"/>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c r="AG123" s="427"/>
      <c r="AH123" s="427"/>
      <c r="AI123" s="427"/>
      <c r="AJ123" s="427"/>
      <c r="AK123" s="427"/>
      <c r="AL123" s="427"/>
      <c r="AM123" s="427"/>
      <c r="AN123" s="427"/>
      <c r="AO123" s="427"/>
      <c r="AP123" s="427"/>
      <c r="AQ123" s="427"/>
      <c r="AR123" s="427"/>
      <c r="AS123" s="427"/>
      <c r="AT123" s="427"/>
      <c r="AU123" s="427"/>
      <c r="AV123" s="427"/>
      <c r="AW123" s="427"/>
      <c r="AX123" s="427"/>
      <c r="AY123" s="427"/>
      <c r="AZ123" s="427"/>
      <c r="BA123" s="427"/>
      <c r="BB123" s="427"/>
      <c r="BC123" s="427"/>
      <c r="BD123" s="427"/>
      <c r="BE123" s="427"/>
      <c r="BF123" s="427"/>
      <c r="BG123" s="427"/>
      <c r="BH123" s="427"/>
      <c r="BI123" s="427"/>
      <c r="BJ123" s="427"/>
      <c r="BK123" s="427"/>
      <c r="BL123" s="427"/>
      <c r="BM123" s="427"/>
      <c r="BN123" s="427"/>
      <c r="BO123" s="427"/>
      <c r="BP123" s="427"/>
      <c r="BQ123" s="427"/>
      <c r="BR123" s="427"/>
      <c r="BS123" s="427"/>
      <c r="BT123" s="427"/>
      <c r="BU123" s="427"/>
      <c r="BV123" s="427"/>
      <c r="BW123" s="427"/>
      <c r="BX123" s="427"/>
      <c r="BY123" s="427"/>
      <c r="BZ123" s="427"/>
      <c r="CA123" s="427"/>
    </row>
    <row r="124" spans="1:79" ht="23.1" customHeight="1" x14ac:dyDescent="0.15">
      <c r="A124" s="427"/>
      <c r="B124" s="427"/>
      <c r="C124" s="427"/>
      <c r="D124" s="427"/>
      <c r="E124" s="427"/>
      <c r="F124" s="427"/>
      <c r="G124" s="427"/>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7"/>
      <c r="AF124" s="427"/>
      <c r="AG124" s="427"/>
      <c r="AH124" s="427"/>
      <c r="AI124" s="427"/>
      <c r="AJ124" s="427"/>
      <c r="AK124" s="427"/>
      <c r="AL124" s="427"/>
      <c r="AM124" s="427"/>
      <c r="AN124" s="427"/>
      <c r="AO124" s="427"/>
      <c r="AP124" s="427"/>
      <c r="AQ124" s="427"/>
      <c r="AR124" s="427"/>
      <c r="AS124" s="427"/>
      <c r="AT124" s="427"/>
      <c r="AU124" s="427"/>
      <c r="AV124" s="427"/>
      <c r="AW124" s="427"/>
      <c r="AX124" s="427"/>
      <c r="AY124" s="427"/>
      <c r="AZ124" s="427"/>
      <c r="BA124" s="427"/>
      <c r="BB124" s="427"/>
      <c r="BC124" s="427"/>
      <c r="BD124" s="427"/>
      <c r="BE124" s="427"/>
      <c r="BF124" s="427"/>
      <c r="BG124" s="427"/>
      <c r="BH124" s="427"/>
      <c r="BI124" s="427"/>
      <c r="BJ124" s="427"/>
      <c r="BK124" s="427"/>
      <c r="BL124" s="427"/>
      <c r="BM124" s="427"/>
      <c r="BN124" s="427"/>
      <c r="BO124" s="427"/>
      <c r="BP124" s="427"/>
      <c r="BQ124" s="427"/>
      <c r="BR124" s="427"/>
      <c r="BS124" s="427"/>
      <c r="BT124" s="427"/>
      <c r="BU124" s="427"/>
      <c r="BV124" s="427"/>
      <c r="BW124" s="427"/>
      <c r="BX124" s="427"/>
      <c r="BY124" s="427"/>
      <c r="BZ124" s="427"/>
      <c r="CA124" s="427"/>
    </row>
    <row r="125" spans="1:79" ht="23.1" customHeight="1" x14ac:dyDescent="0.15">
      <c r="A125" s="427"/>
      <c r="B125" s="427"/>
      <c r="C125" s="427"/>
      <c r="D125" s="427"/>
      <c r="E125" s="427"/>
      <c r="F125" s="427"/>
      <c r="G125" s="427"/>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c r="AE125" s="427"/>
      <c r="AF125" s="427"/>
      <c r="AG125" s="427"/>
      <c r="AH125" s="427"/>
      <c r="AI125" s="427"/>
      <c r="AJ125" s="427"/>
      <c r="AK125" s="427"/>
      <c r="AL125" s="427"/>
      <c r="AM125" s="427"/>
      <c r="AN125" s="427"/>
      <c r="AO125" s="427"/>
      <c r="AP125" s="427"/>
      <c r="AQ125" s="427"/>
      <c r="AR125" s="427"/>
      <c r="AS125" s="427"/>
      <c r="AT125" s="427"/>
      <c r="AU125" s="427"/>
      <c r="AV125" s="427"/>
      <c r="AW125" s="427"/>
      <c r="AX125" s="427"/>
      <c r="AY125" s="427"/>
      <c r="AZ125" s="427"/>
      <c r="BA125" s="427"/>
      <c r="BB125" s="427"/>
      <c r="BC125" s="427"/>
      <c r="BD125" s="427"/>
      <c r="BE125" s="427"/>
      <c r="BF125" s="427"/>
      <c r="BG125" s="427"/>
      <c r="BH125" s="427"/>
      <c r="BI125" s="427"/>
      <c r="BJ125" s="427"/>
      <c r="BK125" s="427"/>
      <c r="BL125" s="427"/>
      <c r="BM125" s="427"/>
      <c r="BN125" s="427"/>
      <c r="BO125" s="427"/>
      <c r="BP125" s="427"/>
      <c r="BQ125" s="427"/>
      <c r="BR125" s="427"/>
      <c r="BS125" s="427"/>
      <c r="BT125" s="427"/>
      <c r="BU125" s="427"/>
      <c r="BV125" s="427"/>
      <c r="BW125" s="427"/>
      <c r="BX125" s="427"/>
      <c r="BY125" s="427"/>
      <c r="BZ125" s="427"/>
      <c r="CA125" s="427"/>
    </row>
    <row r="126" spans="1:79" ht="23.1" customHeight="1" x14ac:dyDescent="0.15">
      <c r="A126" s="427"/>
      <c r="B126" s="427"/>
      <c r="C126" s="427"/>
      <c r="D126" s="427"/>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7"/>
      <c r="AY126" s="427"/>
      <c r="AZ126" s="427"/>
      <c r="BA126" s="427"/>
      <c r="BB126" s="427"/>
      <c r="BC126" s="427"/>
      <c r="BD126" s="427"/>
      <c r="BE126" s="427"/>
      <c r="BF126" s="427"/>
      <c r="BG126" s="427"/>
      <c r="BH126" s="427"/>
      <c r="BI126" s="427"/>
      <c r="BJ126" s="427"/>
      <c r="BK126" s="427"/>
      <c r="BL126" s="427"/>
      <c r="BM126" s="427"/>
      <c r="BN126" s="427"/>
      <c r="BO126" s="427"/>
      <c r="BP126" s="427"/>
      <c r="BQ126" s="427"/>
      <c r="BR126" s="427"/>
      <c r="BS126" s="427"/>
      <c r="BT126" s="427"/>
      <c r="BU126" s="427"/>
      <c r="BV126" s="427"/>
      <c r="BW126" s="427"/>
      <c r="BX126" s="427"/>
      <c r="BY126" s="427"/>
      <c r="BZ126" s="427"/>
      <c r="CA126" s="427"/>
    </row>
    <row r="127" spans="1:79" ht="23.1" customHeight="1" x14ac:dyDescent="0.15">
      <c r="A127" s="427"/>
      <c r="B127" s="427"/>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7"/>
      <c r="AW127" s="427"/>
      <c r="AX127" s="427"/>
      <c r="AY127" s="427"/>
      <c r="AZ127" s="427"/>
      <c r="BA127" s="427"/>
      <c r="BB127" s="427"/>
      <c r="BC127" s="427"/>
      <c r="BD127" s="427"/>
      <c r="BE127" s="427"/>
      <c r="BF127" s="427"/>
      <c r="BG127" s="427"/>
      <c r="BH127" s="427"/>
      <c r="BI127" s="427"/>
      <c r="BJ127" s="427"/>
      <c r="BK127" s="427"/>
      <c r="BL127" s="427"/>
      <c r="BM127" s="427"/>
      <c r="BN127" s="427"/>
      <c r="BO127" s="427"/>
      <c r="BP127" s="427"/>
      <c r="BQ127" s="427"/>
      <c r="BR127" s="427"/>
      <c r="BS127" s="427"/>
      <c r="BT127" s="427"/>
      <c r="BU127" s="427"/>
      <c r="BV127" s="427"/>
      <c r="BW127" s="427"/>
      <c r="BX127" s="427"/>
      <c r="BY127" s="427"/>
      <c r="BZ127" s="427"/>
      <c r="CA127" s="427"/>
    </row>
    <row r="128" spans="1:79" ht="23.1" customHeight="1" x14ac:dyDescent="0.15">
      <c r="A128" s="427"/>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c r="AG128" s="427"/>
      <c r="AH128" s="427"/>
      <c r="AI128" s="427"/>
      <c r="AJ128" s="427"/>
      <c r="AK128" s="427"/>
      <c r="AL128" s="427"/>
      <c r="AM128" s="427"/>
      <c r="AN128" s="427"/>
      <c r="AO128" s="427"/>
      <c r="AP128" s="427"/>
      <c r="AQ128" s="427"/>
      <c r="AR128" s="427"/>
      <c r="AS128" s="427"/>
      <c r="AT128" s="427"/>
      <c r="AU128" s="427"/>
      <c r="AV128" s="427"/>
      <c r="AW128" s="427"/>
      <c r="AX128" s="427"/>
      <c r="AY128" s="427"/>
      <c r="AZ128" s="427"/>
      <c r="BA128" s="427"/>
      <c r="BB128" s="427"/>
      <c r="BC128" s="427"/>
      <c r="BD128" s="427"/>
      <c r="BE128" s="427"/>
      <c r="BF128" s="427"/>
      <c r="BG128" s="427"/>
      <c r="BH128" s="427"/>
      <c r="BI128" s="427"/>
      <c r="BJ128" s="427"/>
      <c r="BK128" s="427"/>
      <c r="BL128" s="427"/>
      <c r="BM128" s="427"/>
      <c r="BN128" s="427"/>
      <c r="BO128" s="427"/>
      <c r="BP128" s="427"/>
      <c r="BQ128" s="427"/>
      <c r="BR128" s="427"/>
      <c r="BS128" s="427"/>
      <c r="BT128" s="427"/>
      <c r="BU128" s="427"/>
      <c r="BV128" s="427"/>
      <c r="BW128" s="427"/>
      <c r="BX128" s="427"/>
      <c r="BY128" s="427"/>
      <c r="BZ128" s="427"/>
      <c r="CA128" s="427"/>
    </row>
    <row r="129" spans="1:79" ht="23.1" customHeight="1" x14ac:dyDescent="0.15">
      <c r="A129" s="427"/>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7"/>
      <c r="AY129" s="427"/>
      <c r="AZ129" s="427"/>
      <c r="BA129" s="427"/>
      <c r="BB129" s="427"/>
      <c r="BC129" s="427"/>
      <c r="BD129" s="427"/>
      <c r="BE129" s="427"/>
      <c r="BF129" s="427"/>
      <c r="BG129" s="427"/>
      <c r="BH129" s="427"/>
      <c r="BI129" s="427"/>
      <c r="BJ129" s="427"/>
      <c r="BK129" s="427"/>
      <c r="BL129" s="427"/>
      <c r="BM129" s="427"/>
      <c r="BN129" s="427"/>
      <c r="BO129" s="427"/>
      <c r="BP129" s="427"/>
      <c r="BQ129" s="427"/>
      <c r="BR129" s="427"/>
      <c r="BS129" s="427"/>
      <c r="BT129" s="427"/>
      <c r="BU129" s="427"/>
      <c r="BV129" s="427"/>
      <c r="BW129" s="427"/>
      <c r="BX129" s="427"/>
      <c r="BY129" s="427"/>
      <c r="BZ129" s="427"/>
      <c r="CA129" s="427"/>
    </row>
    <row r="130" spans="1:79" ht="23.1" customHeight="1" x14ac:dyDescent="0.15">
      <c r="A130" s="427"/>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7"/>
      <c r="AY130" s="427"/>
      <c r="AZ130" s="427"/>
      <c r="BA130" s="427"/>
      <c r="BB130" s="427"/>
      <c r="BC130" s="427"/>
      <c r="BD130" s="427"/>
      <c r="BE130" s="427"/>
      <c r="BF130" s="427"/>
      <c r="BG130" s="427"/>
      <c r="BH130" s="427"/>
      <c r="BI130" s="427"/>
      <c r="BJ130" s="427"/>
      <c r="BK130" s="427"/>
      <c r="BL130" s="427"/>
      <c r="BM130" s="427"/>
      <c r="BN130" s="427"/>
      <c r="BO130" s="427"/>
      <c r="BP130" s="427"/>
      <c r="BQ130" s="427"/>
      <c r="BR130" s="427"/>
      <c r="BS130" s="427"/>
      <c r="BT130" s="427"/>
      <c r="BU130" s="427"/>
      <c r="BV130" s="427"/>
      <c r="BW130" s="427"/>
      <c r="BX130" s="427"/>
      <c r="BY130" s="427"/>
      <c r="BZ130" s="427"/>
      <c r="CA130" s="427"/>
    </row>
    <row r="131" spans="1:79" ht="23.1" customHeight="1" x14ac:dyDescent="0.15">
      <c r="A131" s="427"/>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7"/>
      <c r="AY131" s="427"/>
      <c r="AZ131" s="427"/>
      <c r="BA131" s="427"/>
      <c r="BB131" s="427"/>
      <c r="BC131" s="427"/>
      <c r="BD131" s="427"/>
      <c r="BE131" s="427"/>
      <c r="BF131" s="427"/>
      <c r="BG131" s="427"/>
      <c r="BH131" s="427"/>
      <c r="BI131" s="427"/>
      <c r="BJ131" s="427"/>
      <c r="BK131" s="427"/>
      <c r="BL131" s="427"/>
      <c r="BM131" s="427"/>
      <c r="BN131" s="427"/>
      <c r="BO131" s="427"/>
      <c r="BP131" s="427"/>
      <c r="BQ131" s="427"/>
      <c r="BR131" s="427"/>
      <c r="BS131" s="427"/>
      <c r="BT131" s="427"/>
      <c r="BU131" s="427"/>
      <c r="BV131" s="427"/>
      <c r="BW131" s="427"/>
      <c r="BX131" s="427"/>
      <c r="BY131" s="427"/>
      <c r="BZ131" s="427"/>
      <c r="CA131" s="427"/>
    </row>
    <row r="132" spans="1:79" ht="23.1" customHeight="1" x14ac:dyDescent="0.15">
      <c r="A132" s="427"/>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7"/>
      <c r="AY132" s="427"/>
      <c r="AZ132" s="427"/>
      <c r="BA132" s="427"/>
      <c r="BB132" s="427"/>
      <c r="BC132" s="427"/>
      <c r="BD132" s="427"/>
      <c r="BE132" s="427"/>
      <c r="BF132" s="427"/>
      <c r="BG132" s="427"/>
      <c r="BH132" s="427"/>
      <c r="BI132" s="427"/>
      <c r="BJ132" s="427"/>
      <c r="BK132" s="427"/>
      <c r="BL132" s="427"/>
      <c r="BM132" s="427"/>
      <c r="BN132" s="427"/>
      <c r="BO132" s="427"/>
      <c r="BP132" s="427"/>
      <c r="BQ132" s="427"/>
      <c r="BR132" s="427"/>
      <c r="BS132" s="427"/>
      <c r="BT132" s="427"/>
      <c r="BU132" s="427"/>
      <c r="BV132" s="427"/>
      <c r="BW132" s="427"/>
      <c r="BX132" s="427"/>
      <c r="BY132" s="427"/>
      <c r="BZ132" s="427"/>
      <c r="CA132" s="427"/>
    </row>
    <row r="133" spans="1:79" ht="23.1" customHeight="1" x14ac:dyDescent="0.15">
      <c r="A133" s="427"/>
      <c r="B133" s="427"/>
      <c r="C133" s="427"/>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7"/>
      <c r="AY133" s="427"/>
      <c r="AZ133" s="427"/>
      <c r="BA133" s="427"/>
      <c r="BB133" s="427"/>
      <c r="BC133" s="427"/>
      <c r="BD133" s="427"/>
      <c r="BE133" s="427"/>
      <c r="BF133" s="427"/>
      <c r="BG133" s="427"/>
      <c r="BH133" s="427"/>
      <c r="BI133" s="427"/>
      <c r="BJ133" s="427"/>
      <c r="BK133" s="427"/>
      <c r="BL133" s="427"/>
      <c r="BM133" s="427"/>
      <c r="BN133" s="427"/>
      <c r="BO133" s="427"/>
      <c r="BP133" s="427"/>
      <c r="BQ133" s="427"/>
      <c r="BR133" s="427"/>
      <c r="BS133" s="427"/>
      <c r="BT133" s="427"/>
      <c r="BU133" s="427"/>
      <c r="BV133" s="427"/>
      <c r="BW133" s="427"/>
      <c r="BX133" s="427"/>
      <c r="BY133" s="427"/>
      <c r="BZ133" s="427"/>
      <c r="CA133" s="427"/>
    </row>
    <row r="134" spans="1:79" ht="23.1" customHeight="1" x14ac:dyDescent="0.15">
      <c r="A134" s="427"/>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7"/>
      <c r="AY134" s="427"/>
      <c r="AZ134" s="427"/>
      <c r="BA134" s="427"/>
      <c r="BB134" s="427"/>
      <c r="BC134" s="427"/>
      <c r="BD134" s="427"/>
      <c r="BE134" s="427"/>
      <c r="BF134" s="427"/>
      <c r="BG134" s="427"/>
      <c r="BH134" s="427"/>
      <c r="BI134" s="427"/>
      <c r="BJ134" s="427"/>
      <c r="BK134" s="427"/>
      <c r="BL134" s="427"/>
      <c r="BM134" s="427"/>
      <c r="BN134" s="427"/>
      <c r="BO134" s="427"/>
      <c r="BP134" s="427"/>
      <c r="BQ134" s="427"/>
      <c r="BR134" s="427"/>
      <c r="BS134" s="427"/>
      <c r="BT134" s="427"/>
      <c r="BU134" s="427"/>
      <c r="BV134" s="427"/>
      <c r="BW134" s="427"/>
      <c r="BX134" s="427"/>
      <c r="BY134" s="427"/>
      <c r="BZ134" s="427"/>
      <c r="CA134" s="427"/>
    </row>
    <row r="135" spans="1:79" ht="23.1" customHeight="1" x14ac:dyDescent="0.15">
      <c r="A135" s="427"/>
      <c r="B135" s="427"/>
      <c r="C135" s="427"/>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c r="AG135" s="427"/>
      <c r="AH135" s="427"/>
      <c r="AI135" s="427"/>
      <c r="AJ135" s="427"/>
      <c r="AK135" s="427"/>
      <c r="AL135" s="427"/>
      <c r="AM135" s="427"/>
      <c r="AN135" s="427"/>
      <c r="AO135" s="427"/>
      <c r="AP135" s="427"/>
      <c r="AQ135" s="427"/>
      <c r="AR135" s="427"/>
      <c r="AS135" s="427"/>
      <c r="AT135" s="427"/>
      <c r="AU135" s="427"/>
      <c r="AV135" s="427"/>
      <c r="AW135" s="427"/>
      <c r="AX135" s="427"/>
      <c r="AY135" s="427"/>
      <c r="AZ135" s="427"/>
      <c r="BA135" s="427"/>
      <c r="BB135" s="427"/>
      <c r="BC135" s="427"/>
      <c r="BD135" s="427"/>
      <c r="BE135" s="427"/>
      <c r="BF135" s="427"/>
      <c r="BG135" s="427"/>
      <c r="BH135" s="427"/>
      <c r="BI135" s="427"/>
      <c r="BJ135" s="427"/>
      <c r="BK135" s="427"/>
      <c r="BL135" s="427"/>
      <c r="BM135" s="427"/>
      <c r="BN135" s="427"/>
      <c r="BO135" s="427"/>
      <c r="BP135" s="427"/>
      <c r="BQ135" s="427"/>
      <c r="BR135" s="427"/>
      <c r="BS135" s="427"/>
      <c r="BT135" s="427"/>
      <c r="BU135" s="427"/>
      <c r="BV135" s="427"/>
      <c r="BW135" s="427"/>
      <c r="BX135" s="427"/>
      <c r="BY135" s="427"/>
      <c r="BZ135" s="427"/>
      <c r="CA135" s="427"/>
    </row>
    <row r="136" spans="1:79" ht="23.1" customHeight="1" x14ac:dyDescent="0.15">
      <c r="A136" s="427"/>
      <c r="B136" s="427"/>
      <c r="C136" s="427"/>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7"/>
      <c r="BC136" s="427"/>
      <c r="BD136" s="427"/>
      <c r="BE136" s="427"/>
      <c r="BF136" s="427"/>
      <c r="BG136" s="427"/>
      <c r="BH136" s="427"/>
      <c r="BI136" s="427"/>
      <c r="BJ136" s="427"/>
      <c r="BK136" s="427"/>
      <c r="BL136" s="427"/>
      <c r="BM136" s="427"/>
      <c r="BN136" s="427"/>
      <c r="BO136" s="427"/>
      <c r="BP136" s="427"/>
      <c r="BQ136" s="427"/>
      <c r="BR136" s="427"/>
      <c r="BS136" s="427"/>
      <c r="BT136" s="427"/>
      <c r="BU136" s="427"/>
      <c r="BV136" s="427"/>
      <c r="BW136" s="427"/>
      <c r="BX136" s="427"/>
      <c r="BY136" s="427"/>
      <c r="BZ136" s="427"/>
      <c r="CA136" s="427"/>
    </row>
    <row r="137" spans="1:79" ht="23.1" customHeight="1" x14ac:dyDescent="0.15">
      <c r="A137" s="427"/>
      <c r="B137" s="427"/>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427"/>
      <c r="BA137" s="427"/>
      <c r="BB137" s="427"/>
      <c r="BC137" s="427"/>
      <c r="BD137" s="427"/>
      <c r="BE137" s="427"/>
      <c r="BF137" s="427"/>
      <c r="BG137" s="427"/>
      <c r="BH137" s="427"/>
      <c r="BI137" s="427"/>
      <c r="BJ137" s="427"/>
      <c r="BK137" s="427"/>
      <c r="BL137" s="427"/>
      <c r="BM137" s="427"/>
      <c r="BN137" s="427"/>
      <c r="BO137" s="427"/>
      <c r="BP137" s="427"/>
      <c r="BQ137" s="427"/>
      <c r="BR137" s="427"/>
      <c r="BS137" s="427"/>
      <c r="BT137" s="427"/>
      <c r="BU137" s="427"/>
      <c r="BV137" s="427"/>
      <c r="BW137" s="427"/>
      <c r="BX137" s="427"/>
      <c r="BY137" s="427"/>
      <c r="BZ137" s="427"/>
      <c r="CA137" s="427"/>
    </row>
    <row r="138" spans="1:79" ht="23.1" customHeight="1" x14ac:dyDescent="0.15">
      <c r="A138" s="427"/>
      <c r="B138" s="427"/>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7"/>
      <c r="BG138" s="427"/>
      <c r="BH138" s="427"/>
      <c r="BI138" s="427"/>
      <c r="BJ138" s="427"/>
      <c r="BK138" s="427"/>
      <c r="BL138" s="427"/>
      <c r="BM138" s="427"/>
      <c r="BN138" s="427"/>
      <c r="BO138" s="427"/>
      <c r="BP138" s="427"/>
      <c r="BQ138" s="427"/>
      <c r="BR138" s="427"/>
      <c r="BS138" s="427"/>
      <c r="BT138" s="427"/>
      <c r="BU138" s="427"/>
      <c r="BV138" s="427"/>
      <c r="BW138" s="427"/>
      <c r="BX138" s="427"/>
      <c r="BY138" s="427"/>
      <c r="BZ138" s="427"/>
      <c r="CA138" s="427"/>
    </row>
    <row r="139" spans="1:79" ht="23.1" customHeight="1" x14ac:dyDescent="0.15">
      <c r="A139" s="427"/>
      <c r="B139" s="427"/>
      <c r="C139" s="427"/>
      <c r="D139" s="427"/>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c r="AT139" s="427"/>
      <c r="AU139" s="427"/>
      <c r="AV139" s="427"/>
      <c r="AW139" s="427"/>
      <c r="AX139" s="427"/>
      <c r="AY139" s="427"/>
      <c r="AZ139" s="427"/>
      <c r="BA139" s="427"/>
      <c r="BB139" s="427"/>
      <c r="BC139" s="427"/>
      <c r="BD139" s="427"/>
      <c r="BE139" s="427"/>
      <c r="BF139" s="427"/>
      <c r="BG139" s="427"/>
      <c r="BH139" s="427"/>
      <c r="BI139" s="427"/>
      <c r="BJ139" s="427"/>
      <c r="BK139" s="427"/>
      <c r="BL139" s="427"/>
      <c r="BM139" s="427"/>
      <c r="BN139" s="427"/>
      <c r="BO139" s="427"/>
      <c r="BP139" s="427"/>
      <c r="BQ139" s="427"/>
      <c r="BR139" s="427"/>
      <c r="BS139" s="427"/>
      <c r="BT139" s="427"/>
      <c r="BU139" s="427"/>
      <c r="BV139" s="427"/>
      <c r="BW139" s="427"/>
      <c r="BX139" s="427"/>
      <c r="BY139" s="427"/>
      <c r="BZ139" s="427"/>
      <c r="CA139" s="427"/>
    </row>
    <row r="140" spans="1:79" ht="23.1" customHeight="1" x14ac:dyDescent="0.15">
      <c r="A140" s="427"/>
      <c r="B140" s="427"/>
      <c r="C140" s="427"/>
      <c r="D140" s="427"/>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427"/>
      <c r="AQ140" s="427"/>
      <c r="AR140" s="427"/>
      <c r="AS140" s="427"/>
      <c r="AT140" s="427"/>
      <c r="AU140" s="427"/>
      <c r="AV140" s="427"/>
      <c r="AW140" s="427"/>
      <c r="AX140" s="427"/>
      <c r="AY140" s="427"/>
      <c r="AZ140" s="427"/>
      <c r="BA140" s="427"/>
      <c r="BB140" s="427"/>
      <c r="BC140" s="427"/>
      <c r="BD140" s="427"/>
      <c r="BE140" s="427"/>
      <c r="BF140" s="427"/>
      <c r="BG140" s="427"/>
      <c r="BH140" s="427"/>
      <c r="BI140" s="427"/>
      <c r="BJ140" s="427"/>
      <c r="BK140" s="427"/>
      <c r="BL140" s="427"/>
      <c r="BM140" s="427"/>
      <c r="BN140" s="427"/>
      <c r="BO140" s="427"/>
      <c r="BP140" s="427"/>
      <c r="BQ140" s="427"/>
      <c r="BR140" s="427"/>
      <c r="BS140" s="427"/>
      <c r="BT140" s="427"/>
      <c r="BU140" s="427"/>
      <c r="BV140" s="427"/>
      <c r="BW140" s="427"/>
      <c r="BX140" s="427"/>
      <c r="BY140" s="427"/>
      <c r="BZ140" s="427"/>
      <c r="CA140" s="427"/>
    </row>
    <row r="141" spans="1:79" ht="23.1" customHeight="1" x14ac:dyDescent="0.15">
      <c r="A141" s="427"/>
      <c r="B141" s="427"/>
      <c r="C141" s="427"/>
      <c r="D141" s="427"/>
      <c r="E141" s="427"/>
      <c r="F141" s="427"/>
      <c r="G141" s="427"/>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c r="AJ141" s="427"/>
      <c r="AK141" s="427"/>
      <c r="AL141" s="427"/>
      <c r="AM141" s="427"/>
      <c r="AN141" s="427"/>
      <c r="AO141" s="427"/>
      <c r="AP141" s="427"/>
      <c r="AQ141" s="427"/>
      <c r="AR141" s="427"/>
      <c r="AS141" s="427"/>
      <c r="AT141" s="427"/>
      <c r="AU141" s="427"/>
      <c r="AV141" s="427"/>
      <c r="AW141" s="427"/>
      <c r="AX141" s="427"/>
      <c r="AY141" s="427"/>
      <c r="AZ141" s="427"/>
      <c r="BA141" s="427"/>
      <c r="BB141" s="427"/>
      <c r="BC141" s="427"/>
      <c r="BD141" s="427"/>
      <c r="BE141" s="427"/>
      <c r="BF141" s="427"/>
      <c r="BG141" s="427"/>
      <c r="BH141" s="427"/>
      <c r="BI141" s="427"/>
      <c r="BJ141" s="427"/>
      <c r="BK141" s="427"/>
      <c r="BL141" s="427"/>
      <c r="BM141" s="427"/>
      <c r="BN141" s="427"/>
      <c r="BO141" s="427"/>
      <c r="BP141" s="427"/>
      <c r="BQ141" s="427"/>
      <c r="BR141" s="427"/>
      <c r="BS141" s="427"/>
      <c r="BT141" s="427"/>
      <c r="BU141" s="427"/>
      <c r="BV141" s="427"/>
      <c r="BW141" s="427"/>
      <c r="BX141" s="427"/>
      <c r="BY141" s="427"/>
      <c r="BZ141" s="427"/>
      <c r="CA141" s="427"/>
    </row>
    <row r="142" spans="1:79" ht="23.1" customHeight="1" x14ac:dyDescent="0.15">
      <c r="A142" s="427"/>
      <c r="B142" s="427"/>
      <c r="C142" s="427"/>
      <c r="D142" s="427"/>
      <c r="E142" s="427"/>
      <c r="F142" s="427"/>
      <c r="G142" s="427"/>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7"/>
      <c r="AL142" s="427"/>
      <c r="AM142" s="427"/>
      <c r="AN142" s="427"/>
      <c r="AO142" s="427"/>
      <c r="AP142" s="427"/>
      <c r="AQ142" s="427"/>
      <c r="AR142" s="427"/>
      <c r="AS142" s="427"/>
      <c r="AT142" s="427"/>
      <c r="AU142" s="427"/>
      <c r="AV142" s="427"/>
      <c r="AW142" s="427"/>
      <c r="AX142" s="427"/>
      <c r="AY142" s="427"/>
      <c r="AZ142" s="427"/>
      <c r="BA142" s="427"/>
      <c r="BB142" s="427"/>
      <c r="BC142" s="427"/>
      <c r="BD142" s="427"/>
      <c r="BE142" s="427"/>
      <c r="BF142" s="427"/>
      <c r="BG142" s="427"/>
      <c r="BH142" s="427"/>
      <c r="BI142" s="427"/>
      <c r="BJ142" s="427"/>
      <c r="BK142" s="427"/>
      <c r="BL142" s="427"/>
      <c r="BM142" s="427"/>
      <c r="BN142" s="427"/>
      <c r="BO142" s="427"/>
      <c r="BP142" s="427"/>
      <c r="BQ142" s="427"/>
      <c r="BR142" s="427"/>
      <c r="BS142" s="427"/>
      <c r="BT142" s="427"/>
      <c r="BU142" s="427"/>
      <c r="BV142" s="427"/>
      <c r="BW142" s="427"/>
      <c r="BX142" s="427"/>
      <c r="BY142" s="427"/>
      <c r="BZ142" s="427"/>
      <c r="CA142" s="427"/>
    </row>
    <row r="143" spans="1:79" ht="23.1" customHeight="1" x14ac:dyDescent="0.15">
      <c r="A143" s="427"/>
      <c r="B143" s="427"/>
      <c r="C143" s="427"/>
      <c r="D143" s="427"/>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7"/>
      <c r="AZ143" s="427"/>
      <c r="BA143" s="427"/>
      <c r="BB143" s="427"/>
      <c r="BC143" s="427"/>
      <c r="BD143" s="427"/>
      <c r="BE143" s="427"/>
      <c r="BF143" s="427"/>
      <c r="BG143" s="427"/>
      <c r="BH143" s="427"/>
      <c r="BI143" s="427"/>
      <c r="BJ143" s="427"/>
      <c r="BK143" s="427"/>
      <c r="BL143" s="427"/>
      <c r="BM143" s="427"/>
      <c r="BN143" s="427"/>
      <c r="BO143" s="427"/>
      <c r="BP143" s="427"/>
      <c r="BQ143" s="427"/>
      <c r="BR143" s="427"/>
      <c r="BS143" s="427"/>
      <c r="BT143" s="427"/>
      <c r="BU143" s="427"/>
      <c r="BV143" s="427"/>
      <c r="BW143" s="427"/>
      <c r="BX143" s="427"/>
      <c r="BY143" s="427"/>
      <c r="BZ143" s="427"/>
      <c r="CA143" s="427"/>
    </row>
    <row r="144" spans="1:79" ht="23.1" customHeight="1" x14ac:dyDescent="0.15">
      <c r="A144" s="427"/>
      <c r="B144" s="427"/>
      <c r="C144" s="427"/>
      <c r="D144" s="427"/>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7"/>
      <c r="AZ144" s="427"/>
      <c r="BA144" s="427"/>
      <c r="BB144" s="427"/>
      <c r="BC144" s="427"/>
      <c r="BD144" s="427"/>
      <c r="BE144" s="427"/>
      <c r="BF144" s="427"/>
      <c r="BG144" s="427"/>
      <c r="BH144" s="427"/>
      <c r="BI144" s="427"/>
      <c r="BJ144" s="427"/>
      <c r="BK144" s="427"/>
      <c r="BL144" s="427"/>
      <c r="BM144" s="427"/>
      <c r="BN144" s="427"/>
      <c r="BO144" s="427"/>
      <c r="BP144" s="427"/>
      <c r="BQ144" s="427"/>
      <c r="BR144" s="427"/>
      <c r="BS144" s="427"/>
      <c r="BT144" s="427"/>
      <c r="BU144" s="427"/>
      <c r="BV144" s="427"/>
      <c r="BW144" s="427"/>
      <c r="BX144" s="427"/>
      <c r="BY144" s="427"/>
      <c r="BZ144" s="427"/>
      <c r="CA144" s="427"/>
    </row>
    <row r="145" spans="1:79" ht="23.1" customHeight="1" x14ac:dyDescent="0.15">
      <c r="A145" s="427"/>
      <c r="B145" s="427"/>
      <c r="C145" s="427"/>
      <c r="D145" s="427"/>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7"/>
      <c r="AZ145" s="427"/>
      <c r="BA145" s="427"/>
      <c r="BB145" s="427"/>
      <c r="BC145" s="427"/>
      <c r="BD145" s="427"/>
      <c r="BE145" s="427"/>
      <c r="BF145" s="427"/>
      <c r="BG145" s="427"/>
      <c r="BH145" s="427"/>
      <c r="BI145" s="427"/>
      <c r="BJ145" s="427"/>
      <c r="BK145" s="427"/>
      <c r="BL145" s="427"/>
      <c r="BM145" s="427"/>
      <c r="BN145" s="427"/>
      <c r="BO145" s="427"/>
      <c r="BP145" s="427"/>
      <c r="BQ145" s="427"/>
      <c r="BR145" s="427"/>
      <c r="BS145" s="427"/>
      <c r="BT145" s="427"/>
      <c r="BU145" s="427"/>
      <c r="BV145" s="427"/>
      <c r="BW145" s="427"/>
      <c r="BX145" s="427"/>
      <c r="BY145" s="427"/>
      <c r="BZ145" s="427"/>
      <c r="CA145" s="427"/>
    </row>
    <row r="146" spans="1:79" ht="23.1" customHeight="1" x14ac:dyDescent="0.15">
      <c r="A146" s="427"/>
      <c r="B146" s="427"/>
      <c r="C146" s="427"/>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7"/>
      <c r="AZ146" s="427"/>
      <c r="BA146" s="427"/>
      <c r="BB146" s="427"/>
      <c r="BC146" s="427"/>
      <c r="BD146" s="427"/>
      <c r="BE146" s="427"/>
      <c r="BF146" s="427"/>
      <c r="BG146" s="427"/>
      <c r="BH146" s="427"/>
      <c r="BI146" s="427"/>
      <c r="BJ146" s="427"/>
      <c r="BK146" s="427"/>
      <c r="BL146" s="427"/>
      <c r="BM146" s="427"/>
      <c r="BN146" s="427"/>
      <c r="BO146" s="427"/>
      <c r="BP146" s="427"/>
      <c r="BQ146" s="427"/>
      <c r="BR146" s="427"/>
      <c r="BS146" s="427"/>
      <c r="BT146" s="427"/>
      <c r="BU146" s="427"/>
      <c r="BV146" s="427"/>
      <c r="BW146" s="427"/>
      <c r="BX146" s="427"/>
      <c r="BY146" s="427"/>
      <c r="BZ146" s="427"/>
      <c r="CA146" s="427"/>
    </row>
    <row r="147" spans="1:79" ht="23.1" customHeight="1" x14ac:dyDescent="0.15">
      <c r="A147" s="427"/>
      <c r="B147" s="427"/>
      <c r="C147" s="427"/>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7"/>
      <c r="AZ147" s="427"/>
      <c r="BA147" s="427"/>
      <c r="BB147" s="427"/>
      <c r="BC147" s="427"/>
      <c r="BD147" s="427"/>
      <c r="BE147" s="427"/>
      <c r="BF147" s="427"/>
      <c r="BG147" s="427"/>
      <c r="BH147" s="427"/>
      <c r="BI147" s="427"/>
      <c r="BJ147" s="427"/>
      <c r="BK147" s="427"/>
      <c r="BL147" s="427"/>
      <c r="BM147" s="427"/>
      <c r="BN147" s="427"/>
      <c r="BO147" s="427"/>
      <c r="BP147" s="427"/>
      <c r="BQ147" s="427"/>
      <c r="BR147" s="427"/>
      <c r="BS147" s="427"/>
      <c r="BT147" s="427"/>
      <c r="BU147" s="427"/>
      <c r="BV147" s="427"/>
      <c r="BW147" s="427"/>
      <c r="BX147" s="427"/>
      <c r="BY147" s="427"/>
      <c r="BZ147" s="427"/>
      <c r="CA147" s="427"/>
    </row>
    <row r="148" spans="1:79" ht="23.1" customHeight="1" x14ac:dyDescent="0.15">
      <c r="A148" s="427"/>
      <c r="B148" s="427"/>
      <c r="C148" s="427"/>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427"/>
      <c r="AY148" s="427"/>
      <c r="AZ148" s="427"/>
      <c r="BA148" s="427"/>
      <c r="BB148" s="427"/>
      <c r="BC148" s="427"/>
      <c r="BD148" s="427"/>
      <c r="BE148" s="427"/>
      <c r="BF148" s="427"/>
      <c r="BG148" s="427"/>
      <c r="BH148" s="427"/>
      <c r="BI148" s="427"/>
      <c r="BJ148" s="427"/>
      <c r="BK148" s="427"/>
      <c r="BL148" s="427"/>
      <c r="BM148" s="427"/>
      <c r="BN148" s="427"/>
      <c r="BO148" s="427"/>
      <c r="BP148" s="427"/>
      <c r="BQ148" s="427"/>
      <c r="BR148" s="427"/>
      <c r="BS148" s="427"/>
      <c r="BT148" s="427"/>
      <c r="BU148" s="427"/>
      <c r="BV148" s="427"/>
      <c r="BW148" s="427"/>
      <c r="BX148" s="427"/>
      <c r="BY148" s="427"/>
      <c r="BZ148" s="427"/>
      <c r="CA148" s="427"/>
    </row>
    <row r="149" spans="1:79" ht="23.1" customHeight="1" x14ac:dyDescent="0.15">
      <c r="A149" s="427"/>
      <c r="B149" s="427"/>
      <c r="C149" s="427"/>
      <c r="D149" s="427"/>
      <c r="E149" s="427"/>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7"/>
      <c r="AZ149" s="427"/>
      <c r="BA149" s="427"/>
      <c r="BB149" s="427"/>
      <c r="BC149" s="427"/>
      <c r="BD149" s="427"/>
      <c r="BE149" s="427"/>
      <c r="BF149" s="427"/>
      <c r="BG149" s="427"/>
      <c r="BH149" s="427"/>
      <c r="BI149" s="427"/>
      <c r="BJ149" s="427"/>
      <c r="BK149" s="427"/>
      <c r="BL149" s="427"/>
      <c r="BM149" s="427"/>
      <c r="BN149" s="427"/>
      <c r="BO149" s="427"/>
      <c r="BP149" s="427"/>
      <c r="BQ149" s="427"/>
      <c r="BR149" s="427"/>
      <c r="BS149" s="427"/>
      <c r="BT149" s="427"/>
      <c r="BU149" s="427"/>
      <c r="BV149" s="427"/>
      <c r="BW149" s="427"/>
      <c r="BX149" s="427"/>
      <c r="BY149" s="427"/>
      <c r="BZ149" s="427"/>
      <c r="CA149" s="427"/>
    </row>
    <row r="150" spans="1:79" ht="23.1" customHeight="1" x14ac:dyDescent="0.15">
      <c r="A150" s="427"/>
      <c r="B150" s="427"/>
      <c r="C150" s="427"/>
      <c r="D150" s="427"/>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7"/>
      <c r="AZ150" s="427"/>
      <c r="BA150" s="427"/>
      <c r="BB150" s="427"/>
      <c r="BC150" s="427"/>
      <c r="BD150" s="427"/>
      <c r="BE150" s="427"/>
      <c r="BF150" s="427"/>
      <c r="BG150" s="427"/>
      <c r="BH150" s="427"/>
      <c r="BI150" s="427"/>
      <c r="BJ150" s="427"/>
      <c r="BK150" s="427"/>
      <c r="BL150" s="427"/>
      <c r="BM150" s="427"/>
      <c r="BN150" s="427"/>
      <c r="BO150" s="427"/>
      <c r="BP150" s="427"/>
      <c r="BQ150" s="427"/>
      <c r="BR150" s="427"/>
      <c r="BS150" s="427"/>
      <c r="BT150" s="427"/>
      <c r="BU150" s="427"/>
      <c r="BV150" s="427"/>
      <c r="BW150" s="427"/>
      <c r="BX150" s="427"/>
      <c r="BY150" s="427"/>
      <c r="BZ150" s="427"/>
      <c r="CA150" s="427"/>
    </row>
    <row r="151" spans="1:79" ht="23.1" customHeight="1" x14ac:dyDescent="0.15">
      <c r="A151" s="427"/>
      <c r="B151" s="427"/>
      <c r="C151" s="427"/>
      <c r="D151" s="427"/>
      <c r="E151" s="427"/>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7"/>
      <c r="BR151" s="427"/>
      <c r="BS151" s="427"/>
      <c r="BT151" s="427"/>
      <c r="BU151" s="427"/>
      <c r="BV151" s="427"/>
      <c r="BW151" s="427"/>
      <c r="BX151" s="427"/>
      <c r="BY151" s="427"/>
      <c r="BZ151" s="427"/>
      <c r="CA151" s="427"/>
    </row>
    <row r="152" spans="1:79" ht="23.1" customHeight="1" x14ac:dyDescent="0.15">
      <c r="A152" s="427"/>
      <c r="B152" s="427"/>
      <c r="C152" s="427"/>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c r="AG152" s="427"/>
      <c r="AH152" s="427"/>
      <c r="AI152" s="427"/>
      <c r="AJ152" s="427"/>
      <c r="AK152" s="427"/>
      <c r="AL152" s="427"/>
      <c r="AM152" s="427"/>
      <c r="AN152" s="427"/>
      <c r="AO152" s="427"/>
      <c r="AP152" s="427"/>
      <c r="AQ152" s="427"/>
      <c r="AR152" s="427"/>
      <c r="AS152" s="427"/>
      <c r="AT152" s="427"/>
      <c r="AU152" s="427"/>
      <c r="AV152" s="427"/>
      <c r="AW152" s="427"/>
      <c r="AX152" s="427"/>
      <c r="AY152" s="427"/>
      <c r="AZ152" s="427"/>
      <c r="BA152" s="427"/>
      <c r="BB152" s="427"/>
      <c r="BC152" s="427"/>
      <c r="BD152" s="427"/>
      <c r="BE152" s="427"/>
      <c r="BF152" s="427"/>
      <c r="BG152" s="427"/>
      <c r="BH152" s="427"/>
      <c r="BI152" s="427"/>
      <c r="BJ152" s="427"/>
      <c r="BK152" s="427"/>
      <c r="BL152" s="427"/>
      <c r="BM152" s="427"/>
      <c r="BN152" s="427"/>
      <c r="BO152" s="427"/>
      <c r="BP152" s="427"/>
      <c r="BQ152" s="427"/>
      <c r="BR152" s="427"/>
      <c r="BS152" s="427"/>
      <c r="BT152" s="427"/>
      <c r="BU152" s="427"/>
      <c r="BV152" s="427"/>
      <c r="BW152" s="427"/>
      <c r="BX152" s="427"/>
      <c r="BY152" s="427"/>
      <c r="BZ152" s="427"/>
      <c r="CA152" s="427"/>
    </row>
    <row r="153" spans="1:79" ht="23.1" customHeight="1" x14ac:dyDescent="0.15">
      <c r="A153" s="427"/>
      <c r="B153" s="427"/>
      <c r="C153" s="427"/>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7"/>
      <c r="AW153" s="427"/>
      <c r="AX153" s="427"/>
      <c r="AY153" s="427"/>
      <c r="AZ153" s="427"/>
      <c r="BA153" s="427"/>
      <c r="BB153" s="427"/>
      <c r="BC153" s="427"/>
      <c r="BD153" s="427"/>
      <c r="BE153" s="427"/>
      <c r="BF153" s="427"/>
      <c r="BG153" s="427"/>
      <c r="BH153" s="427"/>
      <c r="BI153" s="427"/>
      <c r="BJ153" s="427"/>
      <c r="BK153" s="427"/>
      <c r="BL153" s="427"/>
      <c r="BM153" s="427"/>
      <c r="BN153" s="427"/>
      <c r="BO153" s="427"/>
      <c r="BP153" s="427"/>
      <c r="BQ153" s="427"/>
      <c r="BR153" s="427"/>
      <c r="BS153" s="427"/>
      <c r="BT153" s="427"/>
      <c r="BU153" s="427"/>
      <c r="BV153" s="427"/>
      <c r="BW153" s="427"/>
      <c r="BX153" s="427"/>
      <c r="BY153" s="427"/>
      <c r="BZ153" s="427"/>
      <c r="CA153" s="427"/>
    </row>
    <row r="154" spans="1:79" ht="23.1" customHeight="1" x14ac:dyDescent="0.15">
      <c r="A154" s="427"/>
      <c r="B154" s="427"/>
      <c r="C154" s="427"/>
      <c r="D154" s="427"/>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7"/>
      <c r="AZ154" s="427"/>
      <c r="BA154" s="427"/>
      <c r="BB154" s="427"/>
      <c r="BC154" s="427"/>
      <c r="BD154" s="427"/>
      <c r="BE154" s="427"/>
      <c r="BF154" s="427"/>
      <c r="BG154" s="427"/>
      <c r="BH154" s="427"/>
      <c r="BI154" s="427"/>
      <c r="BJ154" s="427"/>
      <c r="BK154" s="427"/>
      <c r="BL154" s="427"/>
      <c r="BM154" s="427"/>
      <c r="BN154" s="427"/>
      <c r="BO154" s="427"/>
      <c r="BP154" s="427"/>
      <c r="BQ154" s="427"/>
      <c r="BR154" s="427"/>
      <c r="BS154" s="427"/>
      <c r="BT154" s="427"/>
      <c r="BU154" s="427"/>
      <c r="BV154" s="427"/>
      <c r="BW154" s="427"/>
      <c r="BX154" s="427"/>
      <c r="BY154" s="427"/>
      <c r="BZ154" s="427"/>
      <c r="CA154" s="427"/>
    </row>
    <row r="155" spans="1:79" ht="23.1" customHeight="1" x14ac:dyDescent="0.15">
      <c r="A155" s="427"/>
      <c r="B155" s="427"/>
      <c r="C155" s="427"/>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7"/>
      <c r="AZ155" s="427"/>
      <c r="BA155" s="427"/>
      <c r="BB155" s="427"/>
      <c r="BC155" s="427"/>
      <c r="BD155" s="427"/>
      <c r="BE155" s="427"/>
      <c r="BF155" s="427"/>
      <c r="BG155" s="427"/>
      <c r="BH155" s="427"/>
      <c r="BI155" s="427"/>
      <c r="BJ155" s="427"/>
      <c r="BK155" s="427"/>
      <c r="BL155" s="427"/>
      <c r="BM155" s="427"/>
      <c r="BN155" s="427"/>
      <c r="BO155" s="427"/>
      <c r="BP155" s="427"/>
      <c r="BQ155" s="427"/>
      <c r="BR155" s="427"/>
      <c r="BS155" s="427"/>
      <c r="BT155" s="427"/>
      <c r="BU155" s="427"/>
      <c r="BV155" s="427"/>
      <c r="BW155" s="427"/>
      <c r="BX155" s="427"/>
      <c r="BY155" s="427"/>
      <c r="BZ155" s="427"/>
      <c r="CA155" s="427"/>
    </row>
    <row r="156" spans="1:79" ht="23.1" customHeight="1" x14ac:dyDescent="0.15">
      <c r="A156" s="427"/>
      <c r="B156" s="427"/>
      <c r="C156" s="427"/>
      <c r="D156" s="427"/>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7"/>
      <c r="AW156" s="427"/>
      <c r="AX156" s="427"/>
      <c r="AY156" s="427"/>
      <c r="AZ156" s="427"/>
      <c r="BA156" s="427"/>
      <c r="BB156" s="427"/>
      <c r="BC156" s="427"/>
      <c r="BD156" s="427"/>
      <c r="BE156" s="427"/>
      <c r="BF156" s="427"/>
      <c r="BG156" s="427"/>
      <c r="BH156" s="427"/>
      <c r="BI156" s="427"/>
      <c r="BJ156" s="427"/>
      <c r="BK156" s="427"/>
      <c r="BL156" s="427"/>
      <c r="BM156" s="427"/>
      <c r="BN156" s="427"/>
      <c r="BO156" s="427"/>
      <c r="BP156" s="427"/>
      <c r="BQ156" s="427"/>
      <c r="BR156" s="427"/>
      <c r="BS156" s="427"/>
      <c r="BT156" s="427"/>
      <c r="BU156" s="427"/>
      <c r="BV156" s="427"/>
      <c r="BW156" s="427"/>
      <c r="BX156" s="427"/>
      <c r="BY156" s="427"/>
      <c r="BZ156" s="427"/>
      <c r="CA156" s="427"/>
    </row>
    <row r="157" spans="1:79" ht="23.1" customHeight="1" x14ac:dyDescent="0.15">
      <c r="A157" s="427"/>
      <c r="B157" s="427"/>
      <c r="C157" s="427"/>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7"/>
      <c r="BU157" s="427"/>
      <c r="BV157" s="427"/>
      <c r="BW157" s="427"/>
      <c r="BX157" s="427"/>
      <c r="BY157" s="427"/>
      <c r="BZ157" s="427"/>
      <c r="CA157" s="427"/>
    </row>
    <row r="158" spans="1:79" ht="23.1" customHeight="1" x14ac:dyDescent="0.15">
      <c r="A158" s="427"/>
      <c r="B158" s="427"/>
      <c r="C158" s="427"/>
      <c r="D158" s="427"/>
      <c r="E158" s="427"/>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7"/>
      <c r="AL158" s="427"/>
      <c r="AM158" s="427"/>
      <c r="AN158" s="427"/>
      <c r="AO158" s="427"/>
      <c r="AP158" s="427"/>
      <c r="AQ158" s="427"/>
      <c r="AR158" s="427"/>
      <c r="AS158" s="427"/>
      <c r="AT158" s="427"/>
      <c r="AU158" s="427"/>
      <c r="AV158" s="427"/>
      <c r="AW158" s="427"/>
      <c r="AX158" s="427"/>
      <c r="AY158" s="427"/>
      <c r="AZ158" s="427"/>
      <c r="BA158" s="427"/>
      <c r="BB158" s="427"/>
      <c r="BC158" s="427"/>
      <c r="BD158" s="427"/>
      <c r="BE158" s="427"/>
      <c r="BF158" s="427"/>
      <c r="BG158" s="427"/>
      <c r="BH158" s="427"/>
      <c r="BI158" s="427"/>
      <c r="BJ158" s="427"/>
      <c r="BK158" s="427"/>
      <c r="BL158" s="427"/>
      <c r="BM158" s="427"/>
      <c r="BN158" s="427"/>
      <c r="BO158" s="427"/>
      <c r="BP158" s="427"/>
      <c r="BQ158" s="427"/>
      <c r="BR158" s="427"/>
      <c r="BS158" s="427"/>
      <c r="BT158" s="427"/>
      <c r="BU158" s="427"/>
      <c r="BV158" s="427"/>
      <c r="BW158" s="427"/>
      <c r="BX158" s="427"/>
      <c r="BY158" s="427"/>
      <c r="BZ158" s="427"/>
      <c r="CA158" s="427"/>
    </row>
    <row r="159" spans="1:79" ht="23.1" customHeight="1" x14ac:dyDescent="0.15">
      <c r="A159" s="427"/>
      <c r="B159" s="427"/>
      <c r="C159" s="427"/>
      <c r="D159" s="427"/>
      <c r="E159" s="427"/>
      <c r="F159" s="427"/>
      <c r="G159" s="427"/>
      <c r="H159" s="427"/>
      <c r="I159" s="427"/>
      <c r="J159" s="427"/>
      <c r="K159" s="427"/>
      <c r="L159" s="427"/>
      <c r="M159" s="427"/>
      <c r="N159" s="427"/>
      <c r="O159" s="427"/>
      <c r="P159" s="427"/>
      <c r="Q159" s="427"/>
      <c r="R159" s="427"/>
      <c r="S159" s="427"/>
      <c r="T159" s="427"/>
      <c r="U159" s="427"/>
      <c r="V159" s="427"/>
      <c r="W159" s="427"/>
      <c r="X159" s="427"/>
      <c r="Y159" s="427"/>
      <c r="Z159" s="427"/>
      <c r="AA159" s="427"/>
      <c r="AB159" s="427"/>
      <c r="AC159" s="427"/>
      <c r="AD159" s="427"/>
      <c r="AE159" s="427"/>
      <c r="AF159" s="427"/>
      <c r="AG159" s="427"/>
      <c r="AH159" s="427"/>
      <c r="AI159" s="427"/>
      <c r="AJ159" s="427"/>
      <c r="AK159" s="427"/>
      <c r="AL159" s="427"/>
      <c r="AM159" s="427"/>
      <c r="AN159" s="427"/>
      <c r="AO159" s="427"/>
      <c r="AP159" s="427"/>
      <c r="AQ159" s="427"/>
      <c r="AR159" s="427"/>
      <c r="AS159" s="427"/>
      <c r="AT159" s="427"/>
      <c r="AU159" s="427"/>
      <c r="AV159" s="427"/>
      <c r="AW159" s="427"/>
      <c r="AX159" s="427"/>
      <c r="AY159" s="427"/>
      <c r="AZ159" s="427"/>
      <c r="BA159" s="427"/>
      <c r="BB159" s="427"/>
      <c r="BC159" s="427"/>
      <c r="BD159" s="427"/>
      <c r="BE159" s="427"/>
      <c r="BF159" s="427"/>
      <c r="BG159" s="427"/>
      <c r="BH159" s="427"/>
      <c r="BI159" s="427"/>
      <c r="BJ159" s="427"/>
      <c r="BK159" s="427"/>
      <c r="BL159" s="427"/>
      <c r="BM159" s="427"/>
      <c r="BN159" s="427"/>
      <c r="BO159" s="427"/>
      <c r="BP159" s="427"/>
      <c r="BQ159" s="427"/>
      <c r="BR159" s="427"/>
      <c r="BS159" s="427"/>
      <c r="BT159" s="427"/>
      <c r="BU159" s="427"/>
      <c r="BV159" s="427"/>
      <c r="BW159" s="427"/>
      <c r="BX159" s="427"/>
      <c r="BY159" s="427"/>
      <c r="BZ159" s="427"/>
      <c r="CA159" s="427"/>
    </row>
    <row r="160" spans="1:79" ht="23.1" customHeight="1" x14ac:dyDescent="0.15">
      <c r="A160" s="427"/>
      <c r="B160" s="427"/>
      <c r="C160" s="427"/>
      <c r="D160" s="427"/>
      <c r="E160" s="427"/>
      <c r="F160" s="427"/>
      <c r="G160" s="427"/>
      <c r="H160" s="427"/>
      <c r="I160" s="427"/>
      <c r="J160" s="427"/>
      <c r="K160" s="427"/>
      <c r="L160" s="427"/>
      <c r="M160" s="427"/>
      <c r="N160" s="427"/>
      <c r="O160" s="427"/>
      <c r="P160" s="427"/>
      <c r="Q160" s="427"/>
      <c r="R160" s="427"/>
      <c r="S160" s="427"/>
      <c r="T160" s="427"/>
      <c r="U160" s="427"/>
      <c r="V160" s="427"/>
      <c r="W160" s="427"/>
      <c r="X160" s="427"/>
      <c r="Y160" s="427"/>
      <c r="Z160" s="427"/>
      <c r="AA160" s="427"/>
      <c r="AB160" s="427"/>
      <c r="AC160" s="427"/>
      <c r="AD160" s="427"/>
      <c r="AE160" s="427"/>
      <c r="AF160" s="427"/>
      <c r="AG160" s="427"/>
      <c r="AH160" s="427"/>
      <c r="AI160" s="427"/>
      <c r="AJ160" s="427"/>
      <c r="AK160" s="427"/>
      <c r="AL160" s="427"/>
      <c r="AM160" s="427"/>
      <c r="AN160" s="427"/>
      <c r="AO160" s="427"/>
      <c r="AP160" s="427"/>
      <c r="AQ160" s="427"/>
      <c r="AR160" s="427"/>
      <c r="AS160" s="427"/>
      <c r="AT160" s="427"/>
      <c r="AU160" s="427"/>
      <c r="AV160" s="427"/>
      <c r="AW160" s="427"/>
      <c r="AX160" s="427"/>
      <c r="AY160" s="427"/>
      <c r="AZ160" s="427"/>
      <c r="BA160" s="427"/>
      <c r="BB160" s="427"/>
      <c r="BC160" s="427"/>
      <c r="BD160" s="427"/>
      <c r="BE160" s="427"/>
      <c r="BF160" s="427"/>
      <c r="BG160" s="427"/>
      <c r="BH160" s="427"/>
      <c r="BI160" s="427"/>
      <c r="BJ160" s="427"/>
      <c r="BK160" s="427"/>
      <c r="BL160" s="427"/>
      <c r="BM160" s="427"/>
      <c r="BN160" s="427"/>
      <c r="BO160" s="427"/>
      <c r="BP160" s="427"/>
      <c r="BQ160" s="427"/>
      <c r="BR160" s="427"/>
      <c r="BS160" s="427"/>
      <c r="BT160" s="427"/>
      <c r="BU160" s="427"/>
      <c r="BV160" s="427"/>
      <c r="BW160" s="427"/>
      <c r="BX160" s="427"/>
      <c r="BY160" s="427"/>
      <c r="BZ160" s="427"/>
      <c r="CA160" s="427"/>
    </row>
    <row r="161" spans="1:79" ht="23.1" customHeight="1" x14ac:dyDescent="0.15">
      <c r="A161" s="427"/>
      <c r="B161" s="427"/>
      <c r="C161" s="427"/>
      <c r="D161" s="427"/>
      <c r="E161" s="427"/>
      <c r="F161" s="427"/>
      <c r="G161" s="427"/>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7"/>
      <c r="AY161" s="427"/>
      <c r="AZ161" s="427"/>
      <c r="BA161" s="427"/>
      <c r="BB161" s="427"/>
      <c r="BC161" s="427"/>
      <c r="BD161" s="427"/>
      <c r="BE161" s="427"/>
      <c r="BF161" s="427"/>
      <c r="BG161" s="427"/>
      <c r="BH161" s="427"/>
      <c r="BI161" s="427"/>
      <c r="BJ161" s="427"/>
      <c r="BK161" s="427"/>
      <c r="BL161" s="427"/>
      <c r="BM161" s="427"/>
      <c r="BN161" s="427"/>
      <c r="BO161" s="427"/>
      <c r="BP161" s="427"/>
      <c r="BQ161" s="427"/>
      <c r="BR161" s="427"/>
      <c r="BS161" s="427"/>
      <c r="BT161" s="427"/>
      <c r="BU161" s="427"/>
      <c r="BV161" s="427"/>
      <c r="BW161" s="427"/>
      <c r="BX161" s="427"/>
      <c r="BY161" s="427"/>
      <c r="BZ161" s="427"/>
      <c r="CA161" s="427"/>
    </row>
    <row r="162" spans="1:79" ht="23.1" customHeight="1" x14ac:dyDescent="0.15">
      <c r="A162" s="427"/>
      <c r="B162" s="427"/>
      <c r="C162" s="427"/>
      <c r="D162" s="427"/>
      <c r="E162" s="427"/>
      <c r="F162" s="427"/>
      <c r="G162" s="427"/>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c r="AG162" s="427"/>
      <c r="AH162" s="427"/>
      <c r="AI162" s="427"/>
      <c r="AJ162" s="427"/>
      <c r="AK162" s="427"/>
      <c r="AL162" s="427"/>
      <c r="AM162" s="427"/>
      <c r="AN162" s="427"/>
      <c r="AO162" s="427"/>
      <c r="AP162" s="427"/>
      <c r="AQ162" s="427"/>
      <c r="AR162" s="427"/>
      <c r="AS162" s="427"/>
      <c r="AT162" s="427"/>
      <c r="AU162" s="427"/>
      <c r="AV162" s="427"/>
      <c r="AW162" s="427"/>
      <c r="AX162" s="427"/>
      <c r="AY162" s="427"/>
      <c r="AZ162" s="427"/>
      <c r="BA162" s="427"/>
      <c r="BB162" s="427"/>
      <c r="BC162" s="427"/>
      <c r="BD162" s="427"/>
      <c r="BE162" s="427"/>
      <c r="BF162" s="427"/>
      <c r="BG162" s="427"/>
      <c r="BH162" s="427"/>
      <c r="BI162" s="427"/>
      <c r="BJ162" s="427"/>
      <c r="BK162" s="427"/>
      <c r="BL162" s="427"/>
      <c r="BM162" s="427"/>
      <c r="BN162" s="427"/>
      <c r="BO162" s="427"/>
      <c r="BP162" s="427"/>
      <c r="BQ162" s="427"/>
      <c r="BR162" s="427"/>
      <c r="BS162" s="427"/>
      <c r="BT162" s="427"/>
      <c r="BU162" s="427"/>
      <c r="BV162" s="427"/>
      <c r="BW162" s="427"/>
      <c r="BX162" s="427"/>
      <c r="BY162" s="427"/>
      <c r="BZ162" s="427"/>
      <c r="CA162" s="427"/>
    </row>
    <row r="163" spans="1:79" ht="23.1" customHeight="1" x14ac:dyDescent="0.15">
      <c r="A163" s="427"/>
      <c r="B163" s="427"/>
      <c r="C163" s="427"/>
      <c r="D163" s="427"/>
      <c r="E163" s="427"/>
      <c r="F163" s="427"/>
      <c r="G163" s="427"/>
      <c r="H163" s="427"/>
      <c r="I163" s="427"/>
      <c r="J163" s="427"/>
      <c r="K163" s="427"/>
      <c r="L163" s="427"/>
      <c r="M163" s="427"/>
      <c r="N163" s="427"/>
      <c r="O163" s="427"/>
      <c r="P163" s="427"/>
      <c r="Q163" s="427"/>
      <c r="R163" s="427"/>
      <c r="S163" s="427"/>
      <c r="T163" s="427"/>
      <c r="U163" s="427"/>
      <c r="V163" s="427"/>
      <c r="W163" s="427"/>
      <c r="X163" s="427"/>
      <c r="Y163" s="427"/>
      <c r="Z163" s="427"/>
      <c r="AA163" s="427"/>
      <c r="AB163" s="427"/>
      <c r="AC163" s="427"/>
      <c r="AD163" s="427"/>
      <c r="AE163" s="427"/>
      <c r="AF163" s="427"/>
      <c r="AG163" s="427"/>
      <c r="AH163" s="427"/>
      <c r="AI163" s="427"/>
      <c r="AJ163" s="427"/>
      <c r="AK163" s="427"/>
      <c r="AL163" s="427"/>
      <c r="AM163" s="427"/>
      <c r="AN163" s="427"/>
      <c r="AO163" s="427"/>
      <c r="AP163" s="427"/>
      <c r="AQ163" s="427"/>
      <c r="AR163" s="427"/>
      <c r="AS163" s="427"/>
      <c r="AT163" s="427"/>
      <c r="AU163" s="427"/>
      <c r="AV163" s="427"/>
      <c r="AW163" s="427"/>
      <c r="AX163" s="427"/>
      <c r="AY163" s="427"/>
      <c r="AZ163" s="427"/>
      <c r="BA163" s="427"/>
      <c r="BB163" s="427"/>
      <c r="BC163" s="427"/>
      <c r="BD163" s="427"/>
      <c r="BE163" s="427"/>
      <c r="BF163" s="427"/>
      <c r="BG163" s="427"/>
      <c r="BH163" s="427"/>
      <c r="BI163" s="427"/>
      <c r="BJ163" s="427"/>
      <c r="BK163" s="427"/>
      <c r="BL163" s="427"/>
      <c r="BM163" s="427"/>
      <c r="BN163" s="427"/>
      <c r="BO163" s="427"/>
      <c r="BP163" s="427"/>
      <c r="BQ163" s="427"/>
      <c r="BR163" s="427"/>
      <c r="BS163" s="427"/>
      <c r="BT163" s="427"/>
      <c r="BU163" s="427"/>
      <c r="BV163" s="427"/>
      <c r="BW163" s="427"/>
      <c r="BX163" s="427"/>
      <c r="BY163" s="427"/>
      <c r="BZ163" s="427"/>
      <c r="CA163" s="427"/>
    </row>
    <row r="164" spans="1:79" ht="23.1" customHeight="1" x14ac:dyDescent="0.15">
      <c r="A164" s="427"/>
      <c r="B164" s="427"/>
      <c r="C164" s="427"/>
      <c r="D164" s="427"/>
      <c r="E164" s="427"/>
      <c r="F164" s="427"/>
      <c r="G164" s="427"/>
      <c r="H164" s="427"/>
      <c r="I164" s="427"/>
      <c r="J164" s="427"/>
      <c r="K164" s="427"/>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7"/>
      <c r="BG164" s="427"/>
      <c r="BH164" s="427"/>
      <c r="BI164" s="427"/>
      <c r="BJ164" s="427"/>
      <c r="BK164" s="427"/>
      <c r="BL164" s="427"/>
      <c r="BM164" s="427"/>
      <c r="BN164" s="427"/>
      <c r="BO164" s="427"/>
      <c r="BP164" s="427"/>
      <c r="BQ164" s="427"/>
      <c r="BR164" s="427"/>
      <c r="BS164" s="427"/>
      <c r="BT164" s="427"/>
      <c r="BU164" s="427"/>
      <c r="BV164" s="427"/>
      <c r="BW164" s="427"/>
      <c r="BX164" s="427"/>
      <c r="BY164" s="427"/>
      <c r="BZ164" s="427"/>
      <c r="CA164" s="427"/>
    </row>
    <row r="165" spans="1:79" ht="23.1" customHeight="1" x14ac:dyDescent="0.15">
      <c r="A165" s="427"/>
      <c r="B165" s="427"/>
      <c r="C165" s="427"/>
      <c r="D165" s="427"/>
      <c r="E165" s="427"/>
      <c r="F165" s="427"/>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7"/>
      <c r="AW165" s="427"/>
      <c r="AX165" s="427"/>
      <c r="AY165" s="427"/>
      <c r="AZ165" s="427"/>
      <c r="BA165" s="427"/>
      <c r="BB165" s="427"/>
      <c r="BC165" s="427"/>
      <c r="BD165" s="427"/>
      <c r="BE165" s="427"/>
      <c r="BF165" s="427"/>
      <c r="BG165" s="427"/>
      <c r="BH165" s="427"/>
      <c r="BI165" s="427"/>
      <c r="BJ165" s="427"/>
      <c r="BK165" s="427"/>
      <c r="BL165" s="427"/>
      <c r="BM165" s="427"/>
      <c r="BN165" s="427"/>
      <c r="BO165" s="427"/>
      <c r="BP165" s="427"/>
      <c r="BQ165" s="427"/>
      <c r="BR165" s="427"/>
      <c r="BS165" s="427"/>
      <c r="BT165" s="427"/>
      <c r="BU165" s="427"/>
      <c r="BV165" s="427"/>
      <c r="BW165" s="427"/>
      <c r="BX165" s="427"/>
      <c r="BY165" s="427"/>
      <c r="BZ165" s="427"/>
      <c r="CA165" s="427"/>
    </row>
    <row r="166" spans="1:79" ht="23.1" customHeight="1" x14ac:dyDescent="0.15">
      <c r="A166" s="427"/>
      <c r="B166" s="427"/>
      <c r="C166" s="427"/>
      <c r="D166" s="427"/>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7"/>
      <c r="AB166" s="427"/>
      <c r="AC166" s="427"/>
      <c r="AD166" s="427"/>
      <c r="AE166" s="427"/>
      <c r="AF166" s="427"/>
      <c r="AG166" s="427"/>
      <c r="AH166" s="427"/>
      <c r="AI166" s="427"/>
      <c r="AJ166" s="427"/>
      <c r="AK166" s="427"/>
      <c r="AL166" s="427"/>
      <c r="AM166" s="427"/>
      <c r="AN166" s="427"/>
      <c r="AO166" s="427"/>
      <c r="AP166" s="427"/>
      <c r="AQ166" s="427"/>
      <c r="AR166" s="427"/>
      <c r="AS166" s="427"/>
      <c r="AT166" s="427"/>
      <c r="AU166" s="427"/>
      <c r="AV166" s="427"/>
      <c r="AW166" s="427"/>
      <c r="AX166" s="427"/>
      <c r="AY166" s="427"/>
      <c r="AZ166" s="427"/>
      <c r="BA166" s="427"/>
      <c r="BB166" s="427"/>
      <c r="BC166" s="427"/>
      <c r="BD166" s="427"/>
      <c r="BE166" s="427"/>
      <c r="BF166" s="427"/>
      <c r="BG166" s="427"/>
      <c r="BH166" s="427"/>
      <c r="BI166" s="427"/>
      <c r="BJ166" s="427"/>
      <c r="BK166" s="427"/>
      <c r="BL166" s="427"/>
      <c r="BM166" s="427"/>
      <c r="BN166" s="427"/>
      <c r="BO166" s="427"/>
      <c r="BP166" s="427"/>
      <c r="BQ166" s="427"/>
      <c r="BR166" s="427"/>
      <c r="BS166" s="427"/>
      <c r="BT166" s="427"/>
      <c r="BU166" s="427"/>
      <c r="BV166" s="427"/>
      <c r="BW166" s="427"/>
      <c r="BX166" s="427"/>
      <c r="BY166" s="427"/>
      <c r="BZ166" s="427"/>
      <c r="CA166" s="427"/>
    </row>
    <row r="167" spans="1:79" ht="23.1" customHeight="1" x14ac:dyDescent="0.15">
      <c r="A167" s="427"/>
      <c r="B167" s="427"/>
      <c r="C167" s="427"/>
      <c r="D167" s="427"/>
      <c r="E167" s="427"/>
      <c r="F167" s="427"/>
      <c r="G167" s="427"/>
      <c r="H167" s="427"/>
      <c r="I167" s="427"/>
      <c r="J167" s="427"/>
      <c r="K167" s="427"/>
      <c r="L167" s="427"/>
      <c r="M167" s="427"/>
      <c r="N167" s="427"/>
      <c r="O167" s="427"/>
      <c r="P167" s="427"/>
      <c r="Q167" s="427"/>
      <c r="R167" s="427"/>
      <c r="S167" s="427"/>
      <c r="T167" s="427"/>
      <c r="U167" s="427"/>
      <c r="V167" s="427"/>
      <c r="W167" s="427"/>
      <c r="X167" s="427"/>
      <c r="Y167" s="427"/>
      <c r="Z167" s="427"/>
      <c r="AA167" s="427"/>
      <c r="AB167" s="427"/>
      <c r="AC167" s="427"/>
      <c r="AD167" s="427"/>
      <c r="AE167" s="427"/>
      <c r="AF167" s="427"/>
      <c r="AG167" s="427"/>
      <c r="AH167" s="427"/>
      <c r="AI167" s="427"/>
      <c r="AJ167" s="427"/>
      <c r="AK167" s="427"/>
      <c r="AL167" s="427"/>
      <c r="AM167" s="427"/>
      <c r="AN167" s="427"/>
      <c r="AO167" s="427"/>
      <c r="AP167" s="427"/>
      <c r="AQ167" s="427"/>
      <c r="AR167" s="427"/>
      <c r="AS167" s="427"/>
      <c r="AT167" s="427"/>
      <c r="AU167" s="427"/>
      <c r="AV167" s="427"/>
      <c r="AW167" s="427"/>
      <c r="AX167" s="427"/>
      <c r="AY167" s="427"/>
      <c r="AZ167" s="427"/>
      <c r="BA167" s="427"/>
      <c r="BB167" s="427"/>
      <c r="BC167" s="427"/>
      <c r="BD167" s="427"/>
      <c r="BE167" s="427"/>
      <c r="BF167" s="427"/>
      <c r="BG167" s="427"/>
      <c r="BH167" s="427"/>
      <c r="BI167" s="427"/>
      <c r="BJ167" s="427"/>
      <c r="BK167" s="427"/>
      <c r="BL167" s="427"/>
      <c r="BM167" s="427"/>
      <c r="BN167" s="427"/>
      <c r="BO167" s="427"/>
      <c r="BP167" s="427"/>
      <c r="BQ167" s="427"/>
      <c r="BR167" s="427"/>
      <c r="BS167" s="427"/>
      <c r="BT167" s="427"/>
      <c r="BU167" s="427"/>
      <c r="BV167" s="427"/>
      <c r="BW167" s="427"/>
      <c r="BX167" s="427"/>
      <c r="BY167" s="427"/>
      <c r="BZ167" s="427"/>
      <c r="CA167" s="427"/>
    </row>
    <row r="168" spans="1:79" ht="23.1" customHeight="1" x14ac:dyDescent="0.15">
      <c r="A168" s="427"/>
      <c r="B168" s="427"/>
      <c r="C168" s="427"/>
      <c r="D168" s="427"/>
      <c r="E168" s="427"/>
      <c r="F168" s="427"/>
      <c r="G168" s="427"/>
      <c r="H168" s="427"/>
      <c r="I168" s="427"/>
      <c r="J168" s="427"/>
      <c r="K168" s="427"/>
      <c r="L168" s="427"/>
      <c r="M168" s="427"/>
      <c r="N168" s="427"/>
      <c r="O168" s="427"/>
      <c r="P168" s="427"/>
      <c r="Q168" s="427"/>
      <c r="R168" s="427"/>
      <c r="S168" s="427"/>
      <c r="T168" s="427"/>
      <c r="U168" s="427"/>
      <c r="V168" s="427"/>
      <c r="W168" s="427"/>
      <c r="X168" s="427"/>
      <c r="Y168" s="427"/>
      <c r="Z168" s="427"/>
      <c r="AA168" s="427"/>
      <c r="AB168" s="427"/>
      <c r="AC168" s="427"/>
      <c r="AD168" s="427"/>
      <c r="AE168" s="427"/>
      <c r="AF168" s="427"/>
      <c r="AG168" s="427"/>
      <c r="AH168" s="427"/>
      <c r="AI168" s="427"/>
      <c r="AJ168" s="427"/>
      <c r="AK168" s="427"/>
      <c r="AL168" s="427"/>
      <c r="AM168" s="427"/>
      <c r="AN168" s="427"/>
      <c r="AO168" s="427"/>
      <c r="AP168" s="427"/>
      <c r="AQ168" s="427"/>
      <c r="AR168" s="427"/>
      <c r="AS168" s="427"/>
      <c r="AT168" s="427"/>
      <c r="AU168" s="427"/>
      <c r="AV168" s="427"/>
      <c r="AW168" s="427"/>
      <c r="AX168" s="427"/>
      <c r="AY168" s="427"/>
      <c r="AZ168" s="427"/>
      <c r="BA168" s="427"/>
      <c r="BB168" s="427"/>
      <c r="BC168" s="427"/>
      <c r="BD168" s="427"/>
      <c r="BE168" s="427"/>
      <c r="BF168" s="427"/>
      <c r="BG168" s="427"/>
      <c r="BH168" s="427"/>
      <c r="BI168" s="427"/>
      <c r="BJ168" s="427"/>
      <c r="BK168" s="427"/>
      <c r="BL168" s="427"/>
      <c r="BM168" s="427"/>
      <c r="BN168" s="427"/>
      <c r="BO168" s="427"/>
      <c r="BP168" s="427"/>
      <c r="BQ168" s="427"/>
      <c r="BR168" s="427"/>
      <c r="BS168" s="427"/>
      <c r="BT168" s="427"/>
      <c r="BU168" s="427"/>
      <c r="BV168" s="427"/>
      <c r="BW168" s="427"/>
      <c r="BX168" s="427"/>
      <c r="BY168" s="427"/>
      <c r="BZ168" s="427"/>
      <c r="CA168" s="427"/>
    </row>
    <row r="169" spans="1:79" ht="23.1" customHeight="1" x14ac:dyDescent="0.15">
      <c r="A169" s="427"/>
      <c r="B169" s="427"/>
      <c r="C169" s="427"/>
      <c r="D169" s="427"/>
      <c r="E169" s="427"/>
      <c r="F169" s="427"/>
      <c r="G169" s="427"/>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c r="AG169" s="427"/>
      <c r="AH169" s="427"/>
      <c r="AI169" s="427"/>
      <c r="AJ169" s="427"/>
      <c r="AK169" s="427"/>
      <c r="AL169" s="427"/>
      <c r="AM169" s="427"/>
      <c r="AN169" s="427"/>
      <c r="AO169" s="427"/>
      <c r="AP169" s="427"/>
      <c r="AQ169" s="427"/>
      <c r="AR169" s="427"/>
      <c r="AS169" s="427"/>
      <c r="AT169" s="427"/>
      <c r="AU169" s="427"/>
      <c r="AV169" s="427"/>
      <c r="AW169" s="427"/>
      <c r="AX169" s="427"/>
      <c r="AY169" s="427"/>
      <c r="AZ169" s="427"/>
      <c r="BA169" s="427"/>
      <c r="BB169" s="427"/>
      <c r="BC169" s="427"/>
      <c r="BD169" s="427"/>
      <c r="BE169" s="427"/>
      <c r="BF169" s="427"/>
      <c r="BG169" s="427"/>
      <c r="BH169" s="427"/>
      <c r="BI169" s="427"/>
      <c r="BJ169" s="427"/>
      <c r="BK169" s="427"/>
      <c r="BL169" s="427"/>
      <c r="BM169" s="427"/>
      <c r="BN169" s="427"/>
      <c r="BO169" s="427"/>
      <c r="BP169" s="427"/>
      <c r="BQ169" s="427"/>
      <c r="BR169" s="427"/>
      <c r="BS169" s="427"/>
      <c r="BT169" s="427"/>
      <c r="BU169" s="427"/>
      <c r="BV169" s="427"/>
      <c r="BW169" s="427"/>
      <c r="BX169" s="427"/>
      <c r="BY169" s="427"/>
      <c r="BZ169" s="427"/>
      <c r="CA169" s="427"/>
    </row>
    <row r="170" spans="1:79" ht="23.1" customHeight="1" x14ac:dyDescent="0.15">
      <c r="A170" s="427"/>
      <c r="B170" s="427"/>
      <c r="C170" s="427"/>
      <c r="D170" s="427"/>
      <c r="E170" s="427"/>
      <c r="F170" s="427"/>
      <c r="G170" s="427"/>
      <c r="H170" s="427"/>
      <c r="I170" s="427"/>
      <c r="J170" s="427"/>
      <c r="K170" s="427"/>
      <c r="L170" s="427"/>
      <c r="M170" s="427"/>
      <c r="N170" s="427"/>
      <c r="O170" s="427"/>
      <c r="P170" s="427"/>
      <c r="Q170" s="427"/>
      <c r="R170" s="427"/>
      <c r="S170" s="427"/>
      <c r="T170" s="427"/>
      <c r="U170" s="427"/>
      <c r="V170" s="427"/>
      <c r="W170" s="427"/>
      <c r="X170" s="427"/>
      <c r="Y170" s="427"/>
      <c r="Z170" s="427"/>
      <c r="AA170" s="427"/>
      <c r="AB170" s="427"/>
      <c r="AC170" s="427"/>
      <c r="AD170" s="427"/>
      <c r="AE170" s="427"/>
      <c r="AF170" s="427"/>
      <c r="AG170" s="427"/>
      <c r="AH170" s="427"/>
      <c r="AI170" s="427"/>
      <c r="AJ170" s="427"/>
      <c r="AK170" s="427"/>
      <c r="AL170" s="427"/>
      <c r="AM170" s="427"/>
      <c r="AN170" s="427"/>
      <c r="AO170" s="427"/>
      <c r="AP170" s="427"/>
      <c r="AQ170" s="427"/>
      <c r="AR170" s="427"/>
      <c r="AS170" s="427"/>
      <c r="AT170" s="427"/>
      <c r="AU170" s="427"/>
      <c r="AV170" s="427"/>
      <c r="AW170" s="427"/>
      <c r="AX170" s="427"/>
      <c r="AY170" s="427"/>
      <c r="AZ170" s="427"/>
      <c r="BA170" s="427"/>
      <c r="BB170" s="427"/>
      <c r="BC170" s="427"/>
      <c r="BD170" s="427"/>
      <c r="BE170" s="427"/>
      <c r="BF170" s="427"/>
      <c r="BG170" s="427"/>
      <c r="BH170" s="427"/>
      <c r="BI170" s="427"/>
      <c r="BJ170" s="427"/>
      <c r="BK170" s="427"/>
      <c r="BL170" s="427"/>
      <c r="BM170" s="427"/>
      <c r="BN170" s="427"/>
      <c r="BO170" s="427"/>
      <c r="BP170" s="427"/>
      <c r="BQ170" s="427"/>
      <c r="BR170" s="427"/>
      <c r="BS170" s="427"/>
      <c r="BT170" s="427"/>
      <c r="BU170" s="427"/>
      <c r="BV170" s="427"/>
      <c r="BW170" s="427"/>
      <c r="BX170" s="427"/>
      <c r="BY170" s="427"/>
      <c r="BZ170" s="427"/>
      <c r="CA170" s="427"/>
    </row>
    <row r="171" spans="1:79" ht="23.1" customHeight="1" x14ac:dyDescent="0.15">
      <c r="A171" s="427"/>
      <c r="B171" s="427"/>
      <c r="C171" s="427"/>
      <c r="D171" s="427"/>
      <c r="E171" s="427"/>
      <c r="F171" s="427"/>
      <c r="G171" s="427"/>
      <c r="H171" s="427"/>
      <c r="I171" s="427"/>
      <c r="J171" s="427"/>
      <c r="K171" s="427"/>
      <c r="L171" s="427"/>
      <c r="M171" s="427"/>
      <c r="N171" s="427"/>
      <c r="O171" s="427"/>
      <c r="P171" s="427"/>
      <c r="Q171" s="427"/>
      <c r="R171" s="427"/>
      <c r="S171" s="427"/>
      <c r="T171" s="427"/>
      <c r="U171" s="427"/>
      <c r="V171" s="427"/>
      <c r="W171" s="427"/>
      <c r="X171" s="427"/>
      <c r="Y171" s="427"/>
      <c r="Z171" s="427"/>
      <c r="AA171" s="427"/>
      <c r="AB171" s="427"/>
      <c r="AC171" s="427"/>
      <c r="AD171" s="427"/>
      <c r="AE171" s="427"/>
      <c r="AF171" s="427"/>
      <c r="AG171" s="427"/>
      <c r="AH171" s="427"/>
      <c r="AI171" s="427"/>
      <c r="AJ171" s="427"/>
      <c r="AK171" s="427"/>
      <c r="AL171" s="427"/>
      <c r="AM171" s="427"/>
      <c r="AN171" s="427"/>
      <c r="AO171" s="427"/>
      <c r="AP171" s="427"/>
      <c r="AQ171" s="427"/>
      <c r="AR171" s="427"/>
      <c r="AS171" s="427"/>
      <c r="AT171" s="427"/>
      <c r="AU171" s="427"/>
      <c r="AV171" s="427"/>
      <c r="AW171" s="427"/>
      <c r="AX171" s="427"/>
      <c r="AY171" s="427"/>
      <c r="AZ171" s="427"/>
      <c r="BA171" s="427"/>
      <c r="BB171" s="427"/>
      <c r="BC171" s="427"/>
      <c r="BD171" s="427"/>
      <c r="BE171" s="427"/>
      <c r="BF171" s="427"/>
      <c r="BG171" s="427"/>
      <c r="BH171" s="427"/>
      <c r="BI171" s="427"/>
      <c r="BJ171" s="427"/>
      <c r="BK171" s="427"/>
      <c r="BL171" s="427"/>
      <c r="BM171" s="427"/>
      <c r="BN171" s="427"/>
      <c r="BO171" s="427"/>
      <c r="BP171" s="427"/>
      <c r="BQ171" s="427"/>
      <c r="BR171" s="427"/>
      <c r="BS171" s="427"/>
      <c r="BT171" s="427"/>
      <c r="BU171" s="427"/>
      <c r="BV171" s="427"/>
      <c r="BW171" s="427"/>
      <c r="BX171" s="427"/>
      <c r="BY171" s="427"/>
      <c r="BZ171" s="427"/>
      <c r="CA171" s="427"/>
    </row>
    <row r="172" spans="1:79" ht="23.1" customHeight="1" x14ac:dyDescent="0.15">
      <c r="A172" s="427"/>
      <c r="B172" s="427"/>
      <c r="C172" s="427"/>
      <c r="D172" s="427"/>
      <c r="E172" s="427"/>
      <c r="F172" s="427"/>
      <c r="G172" s="427"/>
      <c r="H172" s="427"/>
      <c r="I172" s="427"/>
      <c r="J172" s="427"/>
      <c r="K172" s="427"/>
      <c r="L172" s="427"/>
      <c r="M172" s="427"/>
      <c r="N172" s="427"/>
      <c r="O172" s="427"/>
      <c r="P172" s="427"/>
      <c r="Q172" s="427"/>
      <c r="R172" s="427"/>
      <c r="S172" s="427"/>
      <c r="T172" s="427"/>
      <c r="U172" s="427"/>
      <c r="V172" s="427"/>
      <c r="W172" s="427"/>
      <c r="X172" s="427"/>
      <c r="Y172" s="427"/>
      <c r="Z172" s="427"/>
      <c r="AA172" s="427"/>
      <c r="AB172" s="427"/>
      <c r="AC172" s="427"/>
      <c r="AD172" s="427"/>
      <c r="AE172" s="427"/>
      <c r="AF172" s="427"/>
      <c r="AG172" s="427"/>
      <c r="AH172" s="427"/>
      <c r="AI172" s="427"/>
      <c r="AJ172" s="427"/>
      <c r="AK172" s="427"/>
      <c r="AL172" s="427"/>
      <c r="AM172" s="427"/>
      <c r="AN172" s="427"/>
      <c r="AO172" s="427"/>
      <c r="AP172" s="427"/>
      <c r="AQ172" s="427"/>
      <c r="AR172" s="427"/>
      <c r="AS172" s="427"/>
      <c r="AT172" s="427"/>
      <c r="AU172" s="427"/>
      <c r="AV172" s="427"/>
      <c r="AW172" s="427"/>
      <c r="AX172" s="427"/>
      <c r="AY172" s="427"/>
      <c r="AZ172" s="427"/>
      <c r="BA172" s="427"/>
      <c r="BB172" s="427"/>
      <c r="BC172" s="427"/>
      <c r="BD172" s="427"/>
      <c r="BE172" s="427"/>
      <c r="BF172" s="427"/>
      <c r="BG172" s="427"/>
      <c r="BH172" s="427"/>
      <c r="BI172" s="427"/>
      <c r="BJ172" s="427"/>
      <c r="BK172" s="427"/>
      <c r="BL172" s="427"/>
      <c r="BM172" s="427"/>
      <c r="BN172" s="427"/>
      <c r="BO172" s="427"/>
      <c r="BP172" s="427"/>
      <c r="BQ172" s="427"/>
      <c r="BR172" s="427"/>
      <c r="BS172" s="427"/>
      <c r="BT172" s="427"/>
      <c r="BU172" s="427"/>
      <c r="BV172" s="427"/>
      <c r="BW172" s="427"/>
      <c r="BX172" s="427"/>
      <c r="BY172" s="427"/>
      <c r="BZ172" s="427"/>
      <c r="CA172" s="427"/>
    </row>
    <row r="173" spans="1:79" ht="23.1" customHeight="1" x14ac:dyDescent="0.15">
      <c r="A173" s="427"/>
      <c r="B173" s="427"/>
      <c r="C173" s="427"/>
      <c r="D173" s="427"/>
      <c r="E173" s="427"/>
      <c r="F173" s="427"/>
      <c r="G173" s="427"/>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7"/>
      <c r="BC173" s="427"/>
      <c r="BD173" s="427"/>
      <c r="BE173" s="427"/>
      <c r="BF173" s="427"/>
      <c r="BG173" s="427"/>
      <c r="BH173" s="427"/>
      <c r="BI173" s="427"/>
      <c r="BJ173" s="427"/>
      <c r="BK173" s="427"/>
      <c r="BL173" s="427"/>
      <c r="BM173" s="427"/>
      <c r="BN173" s="427"/>
      <c r="BO173" s="427"/>
      <c r="BP173" s="427"/>
      <c r="BQ173" s="427"/>
      <c r="BR173" s="427"/>
      <c r="BS173" s="427"/>
      <c r="BT173" s="427"/>
      <c r="BU173" s="427"/>
      <c r="BV173" s="427"/>
      <c r="BW173" s="427"/>
      <c r="BX173" s="427"/>
      <c r="BY173" s="427"/>
      <c r="BZ173" s="427"/>
      <c r="CA173" s="427"/>
    </row>
    <row r="174" spans="1:79" ht="23.1" customHeight="1" x14ac:dyDescent="0.15">
      <c r="A174" s="427"/>
      <c r="B174" s="427"/>
      <c r="C174" s="427"/>
      <c r="D174" s="427"/>
      <c r="E174" s="427"/>
      <c r="F174" s="427"/>
      <c r="G174" s="427"/>
      <c r="H174" s="427"/>
      <c r="I174" s="427"/>
      <c r="J174" s="427"/>
      <c r="K174" s="427"/>
      <c r="L174" s="427"/>
      <c r="M174" s="427"/>
      <c r="N174" s="427"/>
      <c r="O174" s="427"/>
      <c r="P174" s="427"/>
      <c r="Q174" s="427"/>
      <c r="R174" s="427"/>
      <c r="S174" s="427"/>
      <c r="T174" s="427"/>
      <c r="U174" s="427"/>
      <c r="V174" s="427"/>
      <c r="W174" s="427"/>
      <c r="X174" s="427"/>
      <c r="Y174" s="427"/>
      <c r="Z174" s="427"/>
      <c r="AA174" s="427"/>
      <c r="AB174" s="427"/>
      <c r="AC174" s="427"/>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7"/>
      <c r="AY174" s="427"/>
      <c r="AZ174" s="427"/>
      <c r="BA174" s="427"/>
      <c r="BB174" s="427"/>
      <c r="BC174" s="427"/>
      <c r="BD174" s="427"/>
      <c r="BE174" s="427"/>
      <c r="BF174" s="427"/>
      <c r="BG174" s="427"/>
      <c r="BH174" s="427"/>
      <c r="BI174" s="427"/>
      <c r="BJ174" s="427"/>
      <c r="BK174" s="427"/>
      <c r="BL174" s="427"/>
      <c r="BM174" s="427"/>
      <c r="BN174" s="427"/>
      <c r="BO174" s="427"/>
      <c r="BP174" s="427"/>
      <c r="BQ174" s="427"/>
      <c r="BR174" s="427"/>
      <c r="BS174" s="427"/>
      <c r="BT174" s="427"/>
      <c r="BU174" s="427"/>
      <c r="BV174" s="427"/>
      <c r="BW174" s="427"/>
      <c r="BX174" s="427"/>
      <c r="BY174" s="427"/>
      <c r="BZ174" s="427"/>
      <c r="CA174" s="427"/>
    </row>
    <row r="175" spans="1:79" ht="23.1" customHeight="1" x14ac:dyDescent="0.15">
      <c r="A175" s="427"/>
      <c r="B175" s="427"/>
      <c r="C175" s="427"/>
      <c r="D175" s="427"/>
      <c r="E175" s="427"/>
      <c r="F175" s="427"/>
      <c r="G175" s="427"/>
      <c r="H175" s="427"/>
      <c r="I175" s="427"/>
      <c r="J175" s="427"/>
      <c r="K175" s="427"/>
      <c r="L175" s="427"/>
      <c r="M175" s="427"/>
      <c r="N175" s="427"/>
      <c r="O175" s="427"/>
      <c r="P175" s="427"/>
      <c r="Q175" s="427"/>
      <c r="R175" s="427"/>
      <c r="S175" s="427"/>
      <c r="T175" s="427"/>
      <c r="U175" s="427"/>
      <c r="V175" s="427"/>
      <c r="W175" s="427"/>
      <c r="X175" s="427"/>
      <c r="Y175" s="427"/>
      <c r="Z175" s="427"/>
      <c r="AA175" s="427"/>
      <c r="AB175" s="427"/>
      <c r="AC175" s="427"/>
      <c r="AD175" s="427"/>
      <c r="AE175" s="427"/>
      <c r="AF175" s="427"/>
      <c r="AG175" s="427"/>
      <c r="AH175" s="427"/>
      <c r="AI175" s="427"/>
      <c r="AJ175" s="427"/>
      <c r="AK175" s="427"/>
      <c r="AL175" s="427"/>
      <c r="AM175" s="427"/>
      <c r="AN175" s="427"/>
      <c r="AO175" s="427"/>
      <c r="AP175" s="427"/>
      <c r="AQ175" s="427"/>
      <c r="AR175" s="427"/>
      <c r="AS175" s="427"/>
      <c r="AT175" s="427"/>
      <c r="AU175" s="427"/>
      <c r="AV175" s="427"/>
      <c r="AW175" s="427"/>
      <c r="AX175" s="427"/>
      <c r="AY175" s="427"/>
      <c r="AZ175" s="427"/>
      <c r="BA175" s="427"/>
      <c r="BB175" s="427"/>
      <c r="BC175" s="427"/>
      <c r="BD175" s="427"/>
      <c r="BE175" s="427"/>
      <c r="BF175" s="427"/>
      <c r="BG175" s="427"/>
      <c r="BH175" s="427"/>
      <c r="BI175" s="427"/>
      <c r="BJ175" s="427"/>
      <c r="BK175" s="427"/>
      <c r="BL175" s="427"/>
      <c r="BM175" s="427"/>
      <c r="BN175" s="427"/>
      <c r="BO175" s="427"/>
      <c r="BP175" s="427"/>
      <c r="BQ175" s="427"/>
      <c r="BR175" s="427"/>
      <c r="BS175" s="427"/>
      <c r="BT175" s="427"/>
      <c r="BU175" s="427"/>
      <c r="BV175" s="427"/>
      <c r="BW175" s="427"/>
      <c r="BX175" s="427"/>
      <c r="BY175" s="427"/>
      <c r="BZ175" s="427"/>
      <c r="CA175" s="427"/>
    </row>
    <row r="176" spans="1:79" ht="23.1" customHeight="1" x14ac:dyDescent="0.15">
      <c r="A176" s="427"/>
      <c r="B176" s="427"/>
      <c r="C176" s="427"/>
      <c r="D176" s="427"/>
      <c r="E176" s="427"/>
      <c r="F176" s="427"/>
      <c r="G176" s="427"/>
      <c r="H176" s="427"/>
      <c r="I176" s="427"/>
      <c r="J176" s="427"/>
      <c r="K176" s="427"/>
      <c r="L176" s="427"/>
      <c r="M176" s="427"/>
      <c r="N176" s="427"/>
      <c r="O176" s="427"/>
      <c r="P176" s="427"/>
      <c r="Q176" s="427"/>
      <c r="R176" s="427"/>
      <c r="S176" s="427"/>
      <c r="T176" s="427"/>
      <c r="U176" s="427"/>
      <c r="V176" s="427"/>
      <c r="W176" s="427"/>
      <c r="X176" s="427"/>
      <c r="Y176" s="427"/>
      <c r="Z176" s="427"/>
      <c r="AA176" s="427"/>
      <c r="AB176" s="427"/>
      <c r="AC176" s="427"/>
      <c r="AD176" s="427"/>
      <c r="AE176" s="427"/>
      <c r="AF176" s="427"/>
      <c r="AG176" s="427"/>
      <c r="AH176" s="427"/>
      <c r="AI176" s="427"/>
      <c r="AJ176" s="427"/>
      <c r="AK176" s="427"/>
      <c r="AL176" s="427"/>
      <c r="AM176" s="427"/>
      <c r="AN176" s="427"/>
      <c r="AO176" s="427"/>
      <c r="AP176" s="427"/>
      <c r="AQ176" s="427"/>
      <c r="AR176" s="427"/>
      <c r="AS176" s="427"/>
      <c r="AT176" s="427"/>
      <c r="AU176" s="427"/>
      <c r="AV176" s="427"/>
      <c r="AW176" s="427"/>
      <c r="AX176" s="427"/>
      <c r="AY176" s="427"/>
      <c r="AZ176" s="427"/>
      <c r="BA176" s="427"/>
      <c r="BB176" s="427"/>
      <c r="BC176" s="427"/>
      <c r="BD176" s="427"/>
      <c r="BE176" s="427"/>
      <c r="BF176" s="427"/>
      <c r="BG176" s="427"/>
      <c r="BH176" s="427"/>
      <c r="BI176" s="427"/>
      <c r="BJ176" s="427"/>
      <c r="BK176" s="427"/>
      <c r="BL176" s="427"/>
      <c r="BM176" s="427"/>
      <c r="BN176" s="427"/>
      <c r="BO176" s="427"/>
      <c r="BP176" s="427"/>
      <c r="BQ176" s="427"/>
      <c r="BR176" s="427"/>
      <c r="BS176" s="427"/>
      <c r="BT176" s="427"/>
      <c r="BU176" s="427"/>
      <c r="BV176" s="427"/>
      <c r="BW176" s="427"/>
      <c r="BX176" s="427"/>
      <c r="BY176" s="427"/>
      <c r="BZ176" s="427"/>
      <c r="CA176" s="427"/>
    </row>
    <row r="177" spans="1:79" ht="23.1" customHeight="1" x14ac:dyDescent="0.15">
      <c r="A177" s="427"/>
      <c r="B177" s="427"/>
      <c r="C177" s="427"/>
      <c r="D177" s="427"/>
      <c r="E177" s="427"/>
      <c r="F177" s="427"/>
      <c r="G177" s="427"/>
      <c r="H177" s="427"/>
      <c r="I177" s="427"/>
      <c r="J177" s="427"/>
      <c r="K177" s="427"/>
      <c r="L177" s="427"/>
      <c r="M177" s="427"/>
      <c r="N177" s="427"/>
      <c r="O177" s="427"/>
      <c r="P177" s="427"/>
      <c r="Q177" s="427"/>
      <c r="R177" s="427"/>
      <c r="S177" s="427"/>
      <c r="T177" s="427"/>
      <c r="U177" s="427"/>
      <c r="V177" s="427"/>
      <c r="W177" s="427"/>
      <c r="X177" s="427"/>
      <c r="Y177" s="427"/>
      <c r="Z177" s="427"/>
      <c r="AA177" s="427"/>
      <c r="AB177" s="427"/>
      <c r="AC177" s="427"/>
      <c r="AD177" s="427"/>
      <c r="AE177" s="427"/>
      <c r="AF177" s="427"/>
      <c r="AG177" s="427"/>
      <c r="AH177" s="427"/>
      <c r="AI177" s="427"/>
      <c r="AJ177" s="427"/>
      <c r="AK177" s="427"/>
      <c r="AL177" s="427"/>
      <c r="AM177" s="427"/>
      <c r="AN177" s="427"/>
      <c r="AO177" s="427"/>
      <c r="AP177" s="427"/>
      <c r="AQ177" s="427"/>
      <c r="AR177" s="427"/>
      <c r="AS177" s="427"/>
      <c r="AT177" s="427"/>
      <c r="AU177" s="427"/>
      <c r="AV177" s="427"/>
      <c r="AW177" s="427"/>
      <c r="AX177" s="427"/>
      <c r="AY177" s="427"/>
      <c r="AZ177" s="427"/>
      <c r="BA177" s="427"/>
      <c r="BB177" s="427"/>
      <c r="BC177" s="427"/>
      <c r="BD177" s="427"/>
      <c r="BE177" s="427"/>
      <c r="BF177" s="427"/>
      <c r="BG177" s="427"/>
      <c r="BH177" s="427"/>
      <c r="BI177" s="427"/>
      <c r="BJ177" s="427"/>
      <c r="BK177" s="427"/>
      <c r="BL177" s="427"/>
      <c r="BM177" s="427"/>
      <c r="BN177" s="427"/>
      <c r="BO177" s="427"/>
      <c r="BP177" s="427"/>
      <c r="BQ177" s="427"/>
      <c r="BR177" s="427"/>
      <c r="BS177" s="427"/>
      <c r="BT177" s="427"/>
      <c r="BU177" s="427"/>
      <c r="BV177" s="427"/>
      <c r="BW177" s="427"/>
      <c r="BX177" s="427"/>
      <c r="BY177" s="427"/>
      <c r="BZ177" s="427"/>
      <c r="CA177" s="427"/>
    </row>
    <row r="178" spans="1:79" ht="23.1" customHeight="1" x14ac:dyDescent="0.15">
      <c r="A178" s="427"/>
      <c r="B178" s="427"/>
      <c r="C178" s="427"/>
      <c r="D178" s="427"/>
      <c r="E178" s="427"/>
      <c r="F178" s="427"/>
      <c r="G178" s="427"/>
      <c r="H178" s="427"/>
      <c r="I178" s="427"/>
      <c r="J178" s="427"/>
      <c r="K178" s="427"/>
      <c r="L178" s="427"/>
      <c r="M178" s="427"/>
      <c r="N178" s="427"/>
      <c r="O178" s="427"/>
      <c r="P178" s="427"/>
      <c r="Q178" s="427"/>
      <c r="R178" s="427"/>
      <c r="S178" s="427"/>
      <c r="T178" s="427"/>
      <c r="U178" s="427"/>
      <c r="V178" s="427"/>
      <c r="W178" s="427"/>
      <c r="X178" s="427"/>
      <c r="Y178" s="427"/>
      <c r="Z178" s="427"/>
      <c r="AA178" s="427"/>
      <c r="AB178" s="427"/>
      <c r="AC178" s="427"/>
      <c r="AD178" s="427"/>
      <c r="AE178" s="427"/>
      <c r="AF178" s="427"/>
      <c r="AG178" s="427"/>
      <c r="AH178" s="427"/>
      <c r="AI178" s="427"/>
      <c r="AJ178" s="427"/>
      <c r="AK178" s="427"/>
      <c r="AL178" s="427"/>
      <c r="AM178" s="427"/>
      <c r="AN178" s="427"/>
      <c r="AO178" s="427"/>
      <c r="AP178" s="427"/>
      <c r="AQ178" s="427"/>
      <c r="AR178" s="427"/>
      <c r="AS178" s="427"/>
      <c r="AT178" s="427"/>
      <c r="AU178" s="427"/>
      <c r="AV178" s="427"/>
      <c r="AW178" s="427"/>
      <c r="AX178" s="427"/>
      <c r="AY178" s="427"/>
      <c r="AZ178" s="427"/>
      <c r="BA178" s="427"/>
      <c r="BB178" s="427"/>
      <c r="BC178" s="427"/>
      <c r="BD178" s="427"/>
      <c r="BE178" s="427"/>
      <c r="BF178" s="427"/>
      <c r="BG178" s="427"/>
      <c r="BH178" s="427"/>
      <c r="BI178" s="427"/>
      <c r="BJ178" s="427"/>
      <c r="BK178" s="427"/>
      <c r="BL178" s="427"/>
      <c r="BM178" s="427"/>
      <c r="BN178" s="427"/>
      <c r="BO178" s="427"/>
      <c r="BP178" s="427"/>
      <c r="BQ178" s="427"/>
      <c r="BR178" s="427"/>
      <c r="BS178" s="427"/>
      <c r="BT178" s="427"/>
      <c r="BU178" s="427"/>
      <c r="BV178" s="427"/>
      <c r="BW178" s="427"/>
      <c r="BX178" s="427"/>
      <c r="BY178" s="427"/>
      <c r="BZ178" s="427"/>
      <c r="CA178" s="427"/>
    </row>
    <row r="179" spans="1:79" ht="23.1" customHeight="1" x14ac:dyDescent="0.15">
      <c r="A179" s="427"/>
      <c r="B179" s="427"/>
      <c r="C179" s="427"/>
      <c r="D179" s="427"/>
      <c r="E179" s="427"/>
      <c r="F179" s="427"/>
      <c r="G179" s="427"/>
      <c r="H179" s="427"/>
      <c r="I179" s="427"/>
      <c r="J179" s="427"/>
      <c r="K179" s="427"/>
      <c r="L179" s="427"/>
      <c r="M179" s="427"/>
      <c r="N179" s="427"/>
      <c r="O179" s="427"/>
      <c r="P179" s="427"/>
      <c r="Q179" s="427"/>
      <c r="R179" s="427"/>
      <c r="S179" s="427"/>
      <c r="T179" s="427"/>
      <c r="U179" s="427"/>
      <c r="V179" s="427"/>
      <c r="W179" s="427"/>
      <c r="X179" s="427"/>
      <c r="Y179" s="427"/>
      <c r="Z179" s="427"/>
      <c r="AA179" s="427"/>
      <c r="AB179" s="427"/>
      <c r="AC179" s="427"/>
      <c r="AD179" s="427"/>
      <c r="AE179" s="427"/>
      <c r="AF179" s="427"/>
      <c r="AG179" s="427"/>
      <c r="AH179" s="427"/>
      <c r="AI179" s="427"/>
      <c r="AJ179" s="427"/>
      <c r="AK179" s="427"/>
      <c r="AL179" s="427"/>
      <c r="AM179" s="427"/>
      <c r="AN179" s="427"/>
      <c r="AO179" s="427"/>
      <c r="AP179" s="427"/>
      <c r="AQ179" s="427"/>
      <c r="AR179" s="427"/>
      <c r="AS179" s="427"/>
      <c r="AT179" s="427"/>
      <c r="AU179" s="427"/>
      <c r="AV179" s="427"/>
      <c r="AW179" s="427"/>
      <c r="AX179" s="427"/>
      <c r="AY179" s="427"/>
      <c r="AZ179" s="427"/>
      <c r="BA179" s="427"/>
      <c r="BB179" s="427"/>
      <c r="BC179" s="427"/>
      <c r="BD179" s="427"/>
      <c r="BE179" s="427"/>
      <c r="BF179" s="427"/>
      <c r="BG179" s="427"/>
      <c r="BH179" s="427"/>
      <c r="BI179" s="427"/>
      <c r="BJ179" s="427"/>
      <c r="BK179" s="427"/>
      <c r="BL179" s="427"/>
      <c r="BM179" s="427"/>
      <c r="BN179" s="427"/>
      <c r="BO179" s="427"/>
      <c r="BP179" s="427"/>
      <c r="BQ179" s="427"/>
      <c r="BR179" s="427"/>
      <c r="BS179" s="427"/>
      <c r="BT179" s="427"/>
      <c r="BU179" s="427"/>
      <c r="BV179" s="427"/>
      <c r="BW179" s="427"/>
      <c r="BX179" s="427"/>
      <c r="BY179" s="427"/>
      <c r="BZ179" s="427"/>
      <c r="CA179" s="427"/>
    </row>
    <row r="180" spans="1:79" ht="23.1" customHeight="1" x14ac:dyDescent="0.15">
      <c r="A180" s="427"/>
      <c r="B180" s="427"/>
      <c r="C180" s="427"/>
      <c r="D180" s="427"/>
      <c r="E180" s="427"/>
      <c r="F180" s="427"/>
      <c r="G180" s="427"/>
      <c r="H180" s="427"/>
      <c r="I180" s="427"/>
      <c r="J180" s="427"/>
      <c r="K180" s="427"/>
      <c r="L180" s="427"/>
      <c r="M180" s="427"/>
      <c r="N180" s="427"/>
      <c r="O180" s="427"/>
      <c r="P180" s="427"/>
      <c r="Q180" s="427"/>
      <c r="R180" s="427"/>
      <c r="S180" s="427"/>
      <c r="T180" s="427"/>
      <c r="U180" s="427"/>
      <c r="V180" s="427"/>
      <c r="W180" s="427"/>
      <c r="X180" s="427"/>
      <c r="Y180" s="427"/>
      <c r="Z180" s="427"/>
      <c r="AA180" s="427"/>
      <c r="AB180" s="427"/>
      <c r="AC180" s="427"/>
      <c r="AD180" s="427"/>
      <c r="AE180" s="427"/>
      <c r="AF180" s="427"/>
      <c r="AG180" s="427"/>
      <c r="AH180" s="427"/>
      <c r="AI180" s="427"/>
      <c r="AJ180" s="427"/>
      <c r="AK180" s="427"/>
      <c r="AL180" s="427"/>
      <c r="AM180" s="427"/>
      <c r="AN180" s="427"/>
      <c r="AO180" s="427"/>
      <c r="AP180" s="427"/>
      <c r="AQ180" s="427"/>
      <c r="AR180" s="427"/>
      <c r="AS180" s="427"/>
      <c r="AT180" s="427"/>
      <c r="AU180" s="427"/>
      <c r="AV180" s="427"/>
      <c r="AW180" s="427"/>
      <c r="AX180" s="427"/>
      <c r="AY180" s="427"/>
      <c r="AZ180" s="427"/>
      <c r="BA180" s="427"/>
      <c r="BB180" s="427"/>
      <c r="BC180" s="427"/>
      <c r="BD180" s="427"/>
      <c r="BE180" s="427"/>
      <c r="BF180" s="427"/>
      <c r="BG180" s="427"/>
      <c r="BH180" s="427"/>
      <c r="BI180" s="427"/>
      <c r="BJ180" s="427"/>
      <c r="BK180" s="427"/>
      <c r="BL180" s="427"/>
      <c r="BM180" s="427"/>
      <c r="BN180" s="427"/>
      <c r="BO180" s="427"/>
      <c r="BP180" s="427"/>
      <c r="BQ180" s="427"/>
      <c r="BR180" s="427"/>
      <c r="BS180" s="427"/>
      <c r="BT180" s="427"/>
      <c r="BU180" s="427"/>
      <c r="BV180" s="427"/>
      <c r="BW180" s="427"/>
      <c r="BX180" s="427"/>
      <c r="BY180" s="427"/>
      <c r="BZ180" s="427"/>
      <c r="CA180" s="427"/>
    </row>
    <row r="181" spans="1:79" ht="23.1" customHeight="1" x14ac:dyDescent="0.15">
      <c r="A181" s="427"/>
      <c r="B181" s="427"/>
      <c r="C181" s="427"/>
      <c r="D181" s="427"/>
      <c r="E181" s="427"/>
      <c r="F181" s="427"/>
      <c r="G181" s="427"/>
      <c r="H181" s="427"/>
      <c r="I181" s="427"/>
      <c r="J181" s="427"/>
      <c r="K181" s="427"/>
      <c r="L181" s="427"/>
      <c r="M181" s="427"/>
      <c r="N181" s="427"/>
      <c r="O181" s="427"/>
      <c r="P181" s="427"/>
      <c r="Q181" s="427"/>
      <c r="R181" s="427"/>
      <c r="S181" s="427"/>
      <c r="T181" s="427"/>
      <c r="U181" s="427"/>
      <c r="V181" s="427"/>
      <c r="W181" s="427"/>
      <c r="X181" s="427"/>
      <c r="Y181" s="427"/>
      <c r="Z181" s="427"/>
      <c r="AA181" s="427"/>
      <c r="AB181" s="427"/>
      <c r="AC181" s="427"/>
      <c r="AD181" s="427"/>
      <c r="AE181" s="427"/>
      <c r="AF181" s="427"/>
      <c r="AG181" s="427"/>
      <c r="AH181" s="427"/>
      <c r="AI181" s="427"/>
      <c r="AJ181" s="427"/>
      <c r="AK181" s="427"/>
      <c r="AL181" s="427"/>
      <c r="AM181" s="427"/>
      <c r="AN181" s="427"/>
      <c r="AO181" s="427"/>
      <c r="AP181" s="427"/>
      <c r="AQ181" s="427"/>
      <c r="AR181" s="427"/>
      <c r="AS181" s="427"/>
      <c r="AT181" s="427"/>
      <c r="AU181" s="427"/>
      <c r="AV181" s="427"/>
      <c r="AW181" s="427"/>
      <c r="AX181" s="427"/>
      <c r="AY181" s="427"/>
      <c r="AZ181" s="427"/>
      <c r="BA181" s="427"/>
      <c r="BB181" s="427"/>
      <c r="BC181" s="427"/>
      <c r="BD181" s="427"/>
      <c r="BE181" s="427"/>
      <c r="BF181" s="427"/>
      <c r="BG181" s="427"/>
      <c r="BH181" s="427"/>
      <c r="BI181" s="427"/>
      <c r="BJ181" s="427"/>
      <c r="BK181" s="427"/>
      <c r="BL181" s="427"/>
      <c r="BM181" s="427"/>
      <c r="BN181" s="427"/>
      <c r="BO181" s="427"/>
      <c r="BP181" s="427"/>
      <c r="BQ181" s="427"/>
      <c r="BR181" s="427"/>
      <c r="BS181" s="427"/>
      <c r="BT181" s="427"/>
      <c r="BU181" s="427"/>
      <c r="BV181" s="427"/>
      <c r="BW181" s="427"/>
      <c r="BX181" s="427"/>
      <c r="BY181" s="427"/>
      <c r="BZ181" s="427"/>
      <c r="CA181" s="427"/>
    </row>
    <row r="182" spans="1:79" ht="23.1" customHeight="1" x14ac:dyDescent="0.15">
      <c r="A182" s="427"/>
      <c r="B182" s="427"/>
      <c r="C182" s="427"/>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7"/>
      <c r="AC182" s="427"/>
      <c r="AD182" s="427"/>
      <c r="AE182" s="427"/>
      <c r="AF182" s="427"/>
      <c r="AG182" s="427"/>
      <c r="AH182" s="427"/>
      <c r="AI182" s="427"/>
      <c r="AJ182" s="427"/>
      <c r="AK182" s="427"/>
      <c r="AL182" s="427"/>
      <c r="AM182" s="427"/>
      <c r="AN182" s="427"/>
      <c r="AO182" s="427"/>
      <c r="AP182" s="427"/>
      <c r="AQ182" s="427"/>
      <c r="AR182" s="427"/>
      <c r="AS182" s="427"/>
      <c r="AT182" s="427"/>
      <c r="AU182" s="427"/>
      <c r="AV182" s="427"/>
      <c r="AW182" s="427"/>
      <c r="AX182" s="427"/>
      <c r="AY182" s="427"/>
      <c r="AZ182" s="427"/>
      <c r="BA182" s="427"/>
      <c r="BB182" s="427"/>
      <c r="BC182" s="427"/>
      <c r="BD182" s="427"/>
      <c r="BE182" s="427"/>
      <c r="BF182" s="427"/>
      <c r="BG182" s="427"/>
      <c r="BH182" s="427"/>
      <c r="BI182" s="427"/>
      <c r="BJ182" s="427"/>
      <c r="BK182" s="427"/>
      <c r="BL182" s="427"/>
      <c r="BM182" s="427"/>
      <c r="BN182" s="427"/>
      <c r="BO182" s="427"/>
      <c r="BP182" s="427"/>
      <c r="BQ182" s="427"/>
      <c r="BR182" s="427"/>
      <c r="BS182" s="427"/>
      <c r="BT182" s="427"/>
      <c r="BU182" s="427"/>
      <c r="BV182" s="427"/>
      <c r="BW182" s="427"/>
      <c r="BX182" s="427"/>
      <c r="BY182" s="427"/>
      <c r="BZ182" s="427"/>
      <c r="CA182" s="427"/>
    </row>
    <row r="183" spans="1:79" ht="23.1" customHeight="1" x14ac:dyDescent="0.15">
      <c r="A183" s="427"/>
      <c r="B183" s="427"/>
      <c r="C183" s="427"/>
      <c r="D183" s="427"/>
      <c r="E183" s="427"/>
      <c r="F183" s="427"/>
      <c r="G183" s="427"/>
      <c r="H183" s="427"/>
      <c r="I183" s="427"/>
      <c r="J183" s="427"/>
      <c r="K183" s="427"/>
      <c r="L183" s="427"/>
      <c r="M183" s="427"/>
      <c r="N183" s="427"/>
      <c r="O183" s="427"/>
      <c r="P183" s="427"/>
      <c r="Q183" s="427"/>
      <c r="R183" s="427"/>
      <c r="S183" s="427"/>
      <c r="T183" s="427"/>
      <c r="U183" s="427"/>
      <c r="V183" s="427"/>
      <c r="W183" s="427"/>
      <c r="X183" s="427"/>
      <c r="Y183" s="427"/>
      <c r="Z183" s="427"/>
      <c r="AA183" s="427"/>
      <c r="AB183" s="427"/>
      <c r="AC183" s="427"/>
      <c r="AD183" s="427"/>
      <c r="AE183" s="427"/>
      <c r="AF183" s="427"/>
      <c r="AG183" s="427"/>
      <c r="AH183" s="427"/>
      <c r="AI183" s="427"/>
      <c r="AJ183" s="427"/>
      <c r="AK183" s="427"/>
      <c r="AL183" s="427"/>
      <c r="AM183" s="427"/>
      <c r="AN183" s="427"/>
      <c r="AO183" s="427"/>
      <c r="AP183" s="427"/>
      <c r="AQ183" s="427"/>
      <c r="AR183" s="427"/>
      <c r="AS183" s="427"/>
      <c r="AT183" s="427"/>
      <c r="AU183" s="427"/>
      <c r="AV183" s="427"/>
      <c r="AW183" s="427"/>
      <c r="AX183" s="427"/>
      <c r="AY183" s="427"/>
      <c r="AZ183" s="427"/>
      <c r="BA183" s="427"/>
      <c r="BB183" s="427"/>
      <c r="BC183" s="427"/>
      <c r="BD183" s="427"/>
      <c r="BE183" s="427"/>
      <c r="BF183" s="427"/>
      <c r="BG183" s="427"/>
      <c r="BH183" s="427"/>
      <c r="BI183" s="427"/>
      <c r="BJ183" s="427"/>
      <c r="BK183" s="427"/>
      <c r="BL183" s="427"/>
      <c r="BM183" s="427"/>
      <c r="BN183" s="427"/>
      <c r="BO183" s="427"/>
      <c r="BP183" s="427"/>
      <c r="BQ183" s="427"/>
      <c r="BR183" s="427"/>
      <c r="BS183" s="427"/>
      <c r="BT183" s="427"/>
      <c r="BU183" s="427"/>
      <c r="BV183" s="427"/>
      <c r="BW183" s="427"/>
      <c r="BX183" s="427"/>
      <c r="BY183" s="427"/>
      <c r="BZ183" s="427"/>
      <c r="CA183" s="427"/>
    </row>
    <row r="184" spans="1:79" ht="23.1" customHeight="1" x14ac:dyDescent="0.15">
      <c r="A184" s="427"/>
      <c r="B184" s="427"/>
      <c r="C184" s="427"/>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7"/>
      <c r="AC184" s="427"/>
      <c r="AD184" s="427"/>
      <c r="AE184" s="427"/>
      <c r="AF184" s="427"/>
      <c r="AG184" s="427"/>
      <c r="AH184" s="427"/>
      <c r="AI184" s="427"/>
      <c r="AJ184" s="427"/>
      <c r="AK184" s="427"/>
      <c r="AL184" s="427"/>
      <c r="AM184" s="427"/>
      <c r="AN184" s="427"/>
      <c r="AO184" s="427"/>
      <c r="AP184" s="427"/>
      <c r="AQ184" s="427"/>
      <c r="AR184" s="427"/>
      <c r="AS184" s="427"/>
      <c r="AT184" s="427"/>
      <c r="AU184" s="427"/>
      <c r="AV184" s="427"/>
      <c r="AW184" s="427"/>
      <c r="AX184" s="427"/>
      <c r="AY184" s="427"/>
      <c r="AZ184" s="427"/>
      <c r="BA184" s="427"/>
      <c r="BB184" s="427"/>
      <c r="BC184" s="427"/>
      <c r="BD184" s="427"/>
      <c r="BE184" s="427"/>
      <c r="BF184" s="427"/>
      <c r="BG184" s="427"/>
      <c r="BH184" s="427"/>
      <c r="BI184" s="427"/>
      <c r="BJ184" s="427"/>
      <c r="BK184" s="427"/>
      <c r="BL184" s="427"/>
      <c r="BM184" s="427"/>
      <c r="BN184" s="427"/>
      <c r="BO184" s="427"/>
      <c r="BP184" s="427"/>
      <c r="BQ184" s="427"/>
      <c r="BR184" s="427"/>
      <c r="BS184" s="427"/>
      <c r="BT184" s="427"/>
      <c r="BU184" s="427"/>
      <c r="BV184" s="427"/>
      <c r="BW184" s="427"/>
      <c r="BX184" s="427"/>
      <c r="BY184" s="427"/>
      <c r="BZ184" s="427"/>
      <c r="CA184" s="427"/>
    </row>
    <row r="185" spans="1:79" ht="23.1" customHeight="1" x14ac:dyDescent="0.15">
      <c r="A185" s="427"/>
      <c r="B185" s="427"/>
      <c r="C185" s="427"/>
      <c r="D185" s="427"/>
      <c r="E185" s="427"/>
      <c r="F185" s="427"/>
      <c r="G185" s="427"/>
      <c r="H185" s="427"/>
      <c r="I185" s="427"/>
      <c r="J185" s="427"/>
      <c r="K185" s="427"/>
      <c r="L185" s="427"/>
      <c r="M185" s="427"/>
      <c r="N185" s="427"/>
      <c r="O185" s="427"/>
      <c r="P185" s="427"/>
      <c r="Q185" s="427"/>
      <c r="R185" s="427"/>
      <c r="S185" s="427"/>
      <c r="T185" s="427"/>
      <c r="U185" s="427"/>
      <c r="V185" s="427"/>
      <c r="W185" s="427"/>
      <c r="X185" s="427"/>
      <c r="Y185" s="427"/>
      <c r="Z185" s="427"/>
      <c r="AA185" s="427"/>
      <c r="AB185" s="427"/>
      <c r="AC185" s="427"/>
      <c r="AD185" s="427"/>
      <c r="AE185" s="427"/>
      <c r="AF185" s="427"/>
      <c r="AG185" s="427"/>
      <c r="AH185" s="427"/>
      <c r="AI185" s="427"/>
      <c r="AJ185" s="427"/>
      <c r="AK185" s="427"/>
      <c r="AL185" s="427"/>
      <c r="AM185" s="427"/>
      <c r="AN185" s="427"/>
      <c r="AO185" s="427"/>
      <c r="AP185" s="427"/>
      <c r="AQ185" s="427"/>
      <c r="AR185" s="427"/>
      <c r="AS185" s="427"/>
      <c r="AT185" s="427"/>
      <c r="AU185" s="427"/>
      <c r="AV185" s="427"/>
      <c r="AW185" s="427"/>
      <c r="AX185" s="427"/>
      <c r="AY185" s="427"/>
      <c r="AZ185" s="427"/>
      <c r="BA185" s="427"/>
      <c r="BB185" s="427"/>
      <c r="BC185" s="427"/>
      <c r="BD185" s="427"/>
      <c r="BE185" s="427"/>
      <c r="BF185" s="427"/>
      <c r="BG185" s="427"/>
      <c r="BH185" s="427"/>
      <c r="BI185" s="427"/>
      <c r="BJ185" s="427"/>
      <c r="BK185" s="427"/>
      <c r="BL185" s="427"/>
      <c r="BM185" s="427"/>
      <c r="BN185" s="427"/>
      <c r="BO185" s="427"/>
      <c r="BP185" s="427"/>
      <c r="BQ185" s="427"/>
      <c r="BR185" s="427"/>
      <c r="BS185" s="427"/>
      <c r="BT185" s="427"/>
      <c r="BU185" s="427"/>
      <c r="BV185" s="427"/>
      <c r="BW185" s="427"/>
      <c r="BX185" s="427"/>
      <c r="BY185" s="427"/>
      <c r="BZ185" s="427"/>
      <c r="CA185" s="427"/>
    </row>
    <row r="186" spans="1:79" ht="23.1" customHeight="1" x14ac:dyDescent="0.15">
      <c r="A186" s="427"/>
      <c r="B186" s="427"/>
      <c r="C186" s="427"/>
      <c r="D186" s="427"/>
      <c r="E186" s="427"/>
      <c r="F186" s="427"/>
      <c r="G186" s="427"/>
      <c r="H186" s="427"/>
      <c r="I186" s="427"/>
      <c r="J186" s="427"/>
      <c r="K186" s="427"/>
      <c r="L186" s="427"/>
      <c r="M186" s="427"/>
      <c r="N186" s="427"/>
      <c r="O186" s="427"/>
      <c r="P186" s="427"/>
      <c r="Q186" s="427"/>
      <c r="R186" s="427"/>
      <c r="S186" s="427"/>
      <c r="T186" s="427"/>
      <c r="U186" s="427"/>
      <c r="V186" s="427"/>
      <c r="W186" s="427"/>
      <c r="X186" s="427"/>
      <c r="Y186" s="427"/>
      <c r="Z186" s="427"/>
      <c r="AA186" s="427"/>
      <c r="AB186" s="427"/>
      <c r="AC186" s="427"/>
      <c r="AD186" s="427"/>
      <c r="AE186" s="427"/>
      <c r="AF186" s="427"/>
      <c r="AG186" s="427"/>
      <c r="AH186" s="427"/>
      <c r="AI186" s="427"/>
      <c r="AJ186" s="427"/>
      <c r="AK186" s="427"/>
      <c r="AL186" s="427"/>
      <c r="AM186" s="427"/>
      <c r="AN186" s="427"/>
      <c r="AO186" s="427"/>
      <c r="AP186" s="427"/>
      <c r="AQ186" s="427"/>
      <c r="AR186" s="427"/>
      <c r="AS186" s="427"/>
      <c r="AT186" s="427"/>
      <c r="AU186" s="427"/>
      <c r="AV186" s="427"/>
      <c r="AW186" s="427"/>
      <c r="AX186" s="427"/>
      <c r="AY186" s="427"/>
      <c r="AZ186" s="427"/>
      <c r="BA186" s="427"/>
      <c r="BB186" s="427"/>
      <c r="BC186" s="427"/>
      <c r="BD186" s="427"/>
      <c r="BE186" s="427"/>
      <c r="BF186" s="427"/>
      <c r="BG186" s="427"/>
      <c r="BH186" s="427"/>
      <c r="BI186" s="427"/>
      <c r="BJ186" s="427"/>
      <c r="BK186" s="427"/>
      <c r="BL186" s="427"/>
      <c r="BM186" s="427"/>
      <c r="BN186" s="427"/>
      <c r="BO186" s="427"/>
      <c r="BP186" s="427"/>
      <c r="BQ186" s="427"/>
      <c r="BR186" s="427"/>
      <c r="BS186" s="427"/>
      <c r="BT186" s="427"/>
      <c r="BU186" s="427"/>
      <c r="BV186" s="427"/>
      <c r="BW186" s="427"/>
      <c r="BX186" s="427"/>
      <c r="BY186" s="427"/>
      <c r="BZ186" s="427"/>
      <c r="CA186" s="427"/>
    </row>
    <row r="187" spans="1:79" ht="23.1" customHeight="1" x14ac:dyDescent="0.15">
      <c r="A187" s="427"/>
      <c r="B187" s="427"/>
      <c r="C187" s="427"/>
      <c r="D187" s="427"/>
      <c r="E187" s="427"/>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7"/>
      <c r="AY187" s="427"/>
      <c r="AZ187" s="427"/>
      <c r="BA187" s="427"/>
      <c r="BB187" s="427"/>
      <c r="BC187" s="427"/>
      <c r="BD187" s="427"/>
      <c r="BE187" s="427"/>
      <c r="BF187" s="427"/>
      <c r="BG187" s="427"/>
      <c r="BH187" s="427"/>
      <c r="BI187" s="427"/>
      <c r="BJ187" s="427"/>
      <c r="BK187" s="427"/>
      <c r="BL187" s="427"/>
      <c r="BM187" s="427"/>
      <c r="BN187" s="427"/>
      <c r="BO187" s="427"/>
      <c r="BP187" s="427"/>
      <c r="BQ187" s="427"/>
      <c r="BR187" s="427"/>
      <c r="BS187" s="427"/>
      <c r="BT187" s="427"/>
      <c r="BU187" s="427"/>
      <c r="BV187" s="427"/>
      <c r="BW187" s="427"/>
      <c r="BX187" s="427"/>
      <c r="BY187" s="427"/>
      <c r="BZ187" s="427"/>
      <c r="CA187" s="427"/>
    </row>
    <row r="188" spans="1:79" ht="23.1" customHeight="1" x14ac:dyDescent="0.15">
      <c r="A188" s="427"/>
      <c r="B188" s="427"/>
      <c r="C188" s="427"/>
      <c r="D188" s="427"/>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7"/>
      <c r="AV188" s="427"/>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7"/>
      <c r="BU188" s="427"/>
      <c r="BV188" s="427"/>
      <c r="BW188" s="427"/>
      <c r="BX188" s="427"/>
      <c r="BY188" s="427"/>
      <c r="BZ188" s="427"/>
      <c r="CA188" s="427"/>
    </row>
    <row r="189" spans="1:79" ht="23.1" customHeight="1" x14ac:dyDescent="0.15">
      <c r="A189" s="427"/>
      <c r="B189" s="427"/>
      <c r="C189" s="427"/>
      <c r="D189" s="427"/>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7"/>
      <c r="AY189" s="427"/>
      <c r="AZ189" s="427"/>
      <c r="BA189" s="427"/>
      <c r="BB189" s="427"/>
      <c r="BC189" s="427"/>
      <c r="BD189" s="427"/>
      <c r="BE189" s="427"/>
      <c r="BF189" s="427"/>
      <c r="BG189" s="427"/>
      <c r="BH189" s="427"/>
      <c r="BI189" s="427"/>
      <c r="BJ189" s="427"/>
      <c r="BK189" s="427"/>
      <c r="BL189" s="427"/>
      <c r="BM189" s="427"/>
      <c r="BN189" s="427"/>
      <c r="BO189" s="427"/>
      <c r="BP189" s="427"/>
      <c r="BQ189" s="427"/>
      <c r="BR189" s="427"/>
      <c r="BS189" s="427"/>
      <c r="BT189" s="427"/>
      <c r="BU189" s="427"/>
      <c r="BV189" s="427"/>
      <c r="BW189" s="427"/>
      <c r="BX189" s="427"/>
      <c r="BY189" s="427"/>
      <c r="BZ189" s="427"/>
      <c r="CA189" s="427"/>
    </row>
    <row r="190" spans="1:79" ht="23.1" customHeight="1" x14ac:dyDescent="0.15">
      <c r="A190" s="427"/>
      <c r="B190" s="427"/>
      <c r="C190" s="427"/>
      <c r="D190" s="427"/>
      <c r="E190" s="427"/>
      <c r="F190" s="427"/>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427"/>
      <c r="AI190" s="427"/>
      <c r="AJ190" s="427"/>
      <c r="AK190" s="427"/>
      <c r="AL190" s="427"/>
      <c r="AM190" s="427"/>
      <c r="AN190" s="427"/>
      <c r="AO190" s="427"/>
      <c r="AP190" s="427"/>
      <c r="AQ190" s="427"/>
      <c r="AR190" s="427"/>
      <c r="AS190" s="427"/>
      <c r="AT190" s="427"/>
      <c r="AU190" s="427"/>
      <c r="AV190" s="427"/>
      <c r="AW190" s="427"/>
      <c r="AX190" s="427"/>
      <c r="AY190" s="427"/>
      <c r="AZ190" s="427"/>
      <c r="BA190" s="427"/>
      <c r="BB190" s="427"/>
      <c r="BC190" s="427"/>
      <c r="BD190" s="427"/>
      <c r="BE190" s="427"/>
      <c r="BF190" s="427"/>
      <c r="BG190" s="427"/>
      <c r="BH190" s="427"/>
      <c r="BI190" s="427"/>
      <c r="BJ190" s="427"/>
      <c r="BK190" s="427"/>
      <c r="BL190" s="427"/>
      <c r="BM190" s="427"/>
      <c r="BN190" s="427"/>
      <c r="BO190" s="427"/>
      <c r="BP190" s="427"/>
      <c r="BQ190" s="427"/>
      <c r="BR190" s="427"/>
      <c r="BS190" s="427"/>
      <c r="BT190" s="427"/>
      <c r="BU190" s="427"/>
      <c r="BV190" s="427"/>
      <c r="BW190" s="427"/>
      <c r="BX190" s="427"/>
      <c r="BY190" s="427"/>
      <c r="BZ190" s="427"/>
      <c r="CA190" s="427"/>
    </row>
    <row r="191" spans="1:79" ht="23.1" customHeight="1" x14ac:dyDescent="0.15">
      <c r="A191" s="427"/>
      <c r="B191" s="427"/>
      <c r="C191" s="427"/>
      <c r="D191" s="427"/>
      <c r="E191" s="427"/>
      <c r="F191" s="427"/>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7"/>
      <c r="AD191" s="427"/>
      <c r="AE191" s="427"/>
      <c r="AF191" s="427"/>
      <c r="AG191" s="427"/>
      <c r="AH191" s="427"/>
      <c r="AI191" s="427"/>
      <c r="AJ191" s="427"/>
      <c r="AK191" s="427"/>
      <c r="AL191" s="427"/>
      <c r="AM191" s="427"/>
      <c r="AN191" s="427"/>
      <c r="AO191" s="427"/>
      <c r="AP191" s="427"/>
      <c r="AQ191" s="427"/>
      <c r="AR191" s="427"/>
      <c r="AS191" s="427"/>
      <c r="AT191" s="427"/>
      <c r="AU191" s="427"/>
      <c r="AV191" s="427"/>
      <c r="AW191" s="427"/>
      <c r="AX191" s="427"/>
      <c r="AY191" s="427"/>
      <c r="AZ191" s="427"/>
      <c r="BA191" s="427"/>
      <c r="BB191" s="427"/>
      <c r="BC191" s="427"/>
      <c r="BD191" s="427"/>
      <c r="BE191" s="427"/>
      <c r="BF191" s="427"/>
      <c r="BG191" s="427"/>
      <c r="BH191" s="427"/>
      <c r="BI191" s="427"/>
      <c r="BJ191" s="427"/>
      <c r="BK191" s="427"/>
      <c r="BL191" s="427"/>
      <c r="BM191" s="427"/>
      <c r="BN191" s="427"/>
      <c r="BO191" s="427"/>
      <c r="BP191" s="427"/>
      <c r="BQ191" s="427"/>
      <c r="BR191" s="427"/>
      <c r="BS191" s="427"/>
      <c r="BT191" s="427"/>
      <c r="BU191" s="427"/>
      <c r="BV191" s="427"/>
      <c r="BW191" s="427"/>
      <c r="BX191" s="427"/>
      <c r="BY191" s="427"/>
      <c r="BZ191" s="427"/>
      <c r="CA191" s="427"/>
    </row>
    <row r="192" spans="1:79" ht="23.1" customHeight="1" x14ac:dyDescent="0.15">
      <c r="A192" s="427"/>
      <c r="B192" s="427"/>
      <c r="C192" s="427"/>
      <c r="D192" s="427"/>
      <c r="E192" s="427"/>
      <c r="F192" s="427"/>
      <c r="G192" s="427"/>
      <c r="H192" s="427"/>
      <c r="I192" s="427"/>
      <c r="J192" s="427"/>
      <c r="K192" s="427"/>
      <c r="L192" s="427"/>
      <c r="M192" s="427"/>
      <c r="N192" s="427"/>
      <c r="O192" s="427"/>
      <c r="P192" s="427"/>
      <c r="Q192" s="427"/>
      <c r="R192" s="427"/>
      <c r="S192" s="427"/>
      <c r="T192" s="427"/>
      <c r="U192" s="427"/>
      <c r="V192" s="427"/>
      <c r="W192" s="427"/>
      <c r="X192" s="427"/>
      <c r="Y192" s="427"/>
      <c r="Z192" s="427"/>
      <c r="AA192" s="427"/>
      <c r="AB192" s="427"/>
      <c r="AC192" s="427"/>
      <c r="AD192" s="427"/>
      <c r="AE192" s="427"/>
      <c r="AF192" s="427"/>
      <c r="AG192" s="427"/>
      <c r="AH192" s="427"/>
      <c r="AI192" s="427"/>
      <c r="AJ192" s="427"/>
      <c r="AK192" s="427"/>
      <c r="AL192" s="427"/>
      <c r="AM192" s="427"/>
      <c r="AN192" s="427"/>
      <c r="AO192" s="427"/>
      <c r="AP192" s="427"/>
      <c r="AQ192" s="427"/>
      <c r="AR192" s="427"/>
      <c r="AS192" s="427"/>
      <c r="AT192" s="427"/>
      <c r="AU192" s="427"/>
      <c r="AV192" s="427"/>
      <c r="AW192" s="427"/>
      <c r="AX192" s="427"/>
      <c r="AY192" s="427"/>
      <c r="AZ192" s="427"/>
      <c r="BA192" s="427"/>
      <c r="BB192" s="427"/>
      <c r="BC192" s="427"/>
      <c r="BD192" s="427"/>
      <c r="BE192" s="427"/>
      <c r="BF192" s="427"/>
      <c r="BG192" s="427"/>
      <c r="BH192" s="427"/>
      <c r="BI192" s="427"/>
      <c r="BJ192" s="427"/>
      <c r="BK192" s="427"/>
      <c r="BL192" s="427"/>
      <c r="BM192" s="427"/>
      <c r="BN192" s="427"/>
      <c r="BO192" s="427"/>
      <c r="BP192" s="427"/>
      <c r="BQ192" s="427"/>
      <c r="BR192" s="427"/>
      <c r="BS192" s="427"/>
      <c r="BT192" s="427"/>
      <c r="BU192" s="427"/>
      <c r="BV192" s="427"/>
      <c r="BW192" s="427"/>
      <c r="BX192" s="427"/>
      <c r="BY192" s="427"/>
      <c r="BZ192" s="427"/>
      <c r="CA192" s="427"/>
    </row>
    <row r="193" spans="1:79" ht="23.1" customHeight="1" x14ac:dyDescent="0.15">
      <c r="A193" s="427"/>
      <c r="B193" s="427"/>
      <c r="C193" s="427"/>
      <c r="D193" s="427"/>
      <c r="E193" s="427"/>
      <c r="F193" s="427"/>
      <c r="G193" s="427"/>
      <c r="H193" s="427"/>
      <c r="I193" s="427"/>
      <c r="J193" s="427"/>
      <c r="K193" s="427"/>
      <c r="L193" s="427"/>
      <c r="M193" s="427"/>
      <c r="N193" s="427"/>
      <c r="O193" s="427"/>
      <c r="P193" s="427"/>
      <c r="Q193" s="427"/>
      <c r="R193" s="427"/>
      <c r="S193" s="427"/>
      <c r="T193" s="427"/>
      <c r="U193" s="427"/>
      <c r="V193" s="427"/>
      <c r="W193" s="427"/>
      <c r="X193" s="427"/>
      <c r="Y193" s="427"/>
      <c r="Z193" s="427"/>
      <c r="AA193" s="427"/>
      <c r="AB193" s="427"/>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c r="AW193" s="427"/>
      <c r="AX193" s="427"/>
      <c r="AY193" s="427"/>
      <c r="AZ193" s="427"/>
      <c r="BA193" s="427"/>
      <c r="BB193" s="427"/>
      <c r="BC193" s="427"/>
      <c r="BD193" s="427"/>
      <c r="BE193" s="427"/>
      <c r="BF193" s="427"/>
      <c r="BG193" s="427"/>
      <c r="BH193" s="427"/>
      <c r="BI193" s="427"/>
      <c r="BJ193" s="427"/>
      <c r="BK193" s="427"/>
      <c r="BL193" s="427"/>
      <c r="BM193" s="427"/>
      <c r="BN193" s="427"/>
      <c r="BO193" s="427"/>
      <c r="BP193" s="427"/>
      <c r="BQ193" s="427"/>
      <c r="BR193" s="427"/>
      <c r="BS193" s="427"/>
      <c r="BT193" s="427"/>
      <c r="BU193" s="427"/>
      <c r="BV193" s="427"/>
      <c r="BW193" s="427"/>
      <c r="BX193" s="427"/>
      <c r="BY193" s="427"/>
      <c r="BZ193" s="427"/>
      <c r="CA193" s="427"/>
    </row>
    <row r="194" spans="1:79" ht="23.1" customHeight="1" x14ac:dyDescent="0.15">
      <c r="A194" s="427"/>
      <c r="B194" s="427"/>
      <c r="C194" s="427"/>
      <c r="D194" s="427"/>
      <c r="E194" s="427"/>
      <c r="F194" s="427"/>
      <c r="G194" s="427"/>
      <c r="H194" s="427"/>
      <c r="I194" s="427"/>
      <c r="J194" s="427"/>
      <c r="K194" s="427"/>
      <c r="L194" s="427"/>
      <c r="M194" s="427"/>
      <c r="N194" s="427"/>
      <c r="O194" s="427"/>
      <c r="P194" s="427"/>
      <c r="Q194" s="427"/>
      <c r="R194" s="427"/>
      <c r="S194" s="427"/>
      <c r="T194" s="427"/>
      <c r="U194" s="427"/>
      <c r="V194" s="427"/>
      <c r="W194" s="427"/>
      <c r="X194" s="427"/>
      <c r="Y194" s="427"/>
      <c r="Z194" s="427"/>
      <c r="AA194" s="427"/>
      <c r="AB194" s="427"/>
      <c r="AC194" s="427"/>
      <c r="AD194" s="427"/>
      <c r="AE194" s="427"/>
      <c r="AF194" s="427"/>
      <c r="AG194" s="427"/>
      <c r="AH194" s="427"/>
      <c r="AI194" s="427"/>
      <c r="AJ194" s="427"/>
      <c r="AK194" s="427"/>
      <c r="AL194" s="427"/>
      <c r="AM194" s="427"/>
      <c r="AN194" s="427"/>
      <c r="AO194" s="427"/>
      <c r="AP194" s="427"/>
      <c r="AQ194" s="427"/>
      <c r="AR194" s="427"/>
      <c r="AS194" s="427"/>
      <c r="AT194" s="427"/>
      <c r="AU194" s="427"/>
      <c r="AV194" s="427"/>
      <c r="AW194" s="427"/>
      <c r="AX194" s="427"/>
      <c r="AY194" s="427"/>
      <c r="AZ194" s="427"/>
      <c r="BA194" s="427"/>
      <c r="BB194" s="427"/>
      <c r="BC194" s="427"/>
      <c r="BD194" s="427"/>
      <c r="BE194" s="427"/>
      <c r="BF194" s="427"/>
      <c r="BG194" s="427"/>
      <c r="BH194" s="427"/>
      <c r="BI194" s="427"/>
      <c r="BJ194" s="427"/>
      <c r="BK194" s="427"/>
      <c r="BL194" s="427"/>
      <c r="BM194" s="427"/>
      <c r="BN194" s="427"/>
      <c r="BO194" s="427"/>
      <c r="BP194" s="427"/>
      <c r="BQ194" s="427"/>
      <c r="BR194" s="427"/>
      <c r="BS194" s="427"/>
      <c r="BT194" s="427"/>
      <c r="BU194" s="427"/>
      <c r="BV194" s="427"/>
      <c r="BW194" s="427"/>
      <c r="BX194" s="427"/>
      <c r="BY194" s="427"/>
      <c r="BZ194" s="427"/>
      <c r="CA194" s="427"/>
    </row>
    <row r="195" spans="1:79" ht="23.1" customHeight="1" x14ac:dyDescent="0.15">
      <c r="A195" s="427"/>
      <c r="B195" s="427"/>
      <c r="C195" s="427"/>
      <c r="D195" s="427"/>
      <c r="E195" s="427"/>
      <c r="F195" s="427"/>
      <c r="G195" s="427"/>
      <c r="H195" s="427"/>
      <c r="I195" s="427"/>
      <c r="J195" s="427"/>
      <c r="K195" s="427"/>
      <c r="L195" s="427"/>
      <c r="M195" s="427"/>
      <c r="N195" s="427"/>
      <c r="O195" s="427"/>
      <c r="P195" s="427"/>
      <c r="Q195" s="427"/>
      <c r="R195" s="427"/>
      <c r="S195" s="427"/>
      <c r="T195" s="427"/>
      <c r="U195" s="427"/>
      <c r="V195" s="427"/>
      <c r="W195" s="427"/>
      <c r="X195" s="427"/>
      <c r="Y195" s="427"/>
      <c r="Z195" s="427"/>
      <c r="AA195" s="427"/>
      <c r="AB195" s="427"/>
      <c r="AC195" s="427"/>
      <c r="AD195" s="427"/>
      <c r="AE195" s="427"/>
      <c r="AF195" s="427"/>
      <c r="AG195" s="427"/>
      <c r="AH195" s="427"/>
      <c r="AI195" s="427"/>
      <c r="AJ195" s="427"/>
      <c r="AK195" s="427"/>
      <c r="AL195" s="427"/>
      <c r="AM195" s="427"/>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7"/>
      <c r="BR195" s="427"/>
      <c r="BS195" s="427"/>
      <c r="BT195" s="427"/>
      <c r="BU195" s="427"/>
      <c r="BV195" s="427"/>
      <c r="BW195" s="427"/>
      <c r="BX195" s="427"/>
      <c r="BY195" s="427"/>
      <c r="BZ195" s="427"/>
      <c r="CA195" s="427"/>
    </row>
    <row r="196" spans="1:79" ht="23.1" customHeight="1" x14ac:dyDescent="0.15">
      <c r="A196" s="427"/>
      <c r="B196" s="427"/>
      <c r="C196" s="427"/>
      <c r="D196" s="427"/>
      <c r="E196" s="427"/>
      <c r="F196" s="427"/>
      <c r="G196" s="427"/>
      <c r="H196" s="427"/>
      <c r="I196" s="427"/>
      <c r="J196" s="427"/>
      <c r="K196" s="427"/>
      <c r="L196" s="427"/>
      <c r="M196" s="427"/>
      <c r="N196" s="427"/>
      <c r="O196" s="427"/>
      <c r="P196" s="427"/>
      <c r="Q196" s="427"/>
      <c r="R196" s="427"/>
      <c r="S196" s="427"/>
      <c r="T196" s="427"/>
      <c r="U196" s="427"/>
      <c r="V196" s="427"/>
      <c r="W196" s="427"/>
      <c r="X196" s="427"/>
      <c r="Y196" s="427"/>
      <c r="Z196" s="427"/>
      <c r="AA196" s="427"/>
      <c r="AB196" s="427"/>
      <c r="AC196" s="427"/>
      <c r="AD196" s="427"/>
      <c r="AE196" s="427"/>
      <c r="AF196" s="427"/>
      <c r="AG196" s="427"/>
      <c r="AH196" s="427"/>
      <c r="AI196" s="427"/>
      <c r="AJ196" s="427"/>
      <c r="AK196" s="427"/>
      <c r="AL196" s="427"/>
      <c r="AM196" s="427"/>
      <c r="AN196" s="427"/>
      <c r="AO196" s="427"/>
      <c r="AP196" s="427"/>
      <c r="AQ196" s="427"/>
      <c r="AR196" s="427"/>
      <c r="AS196" s="427"/>
      <c r="AT196" s="427"/>
      <c r="AU196" s="427"/>
      <c r="AV196" s="427"/>
      <c r="AW196" s="427"/>
      <c r="AX196" s="427"/>
      <c r="AY196" s="427"/>
      <c r="AZ196" s="427"/>
      <c r="BA196" s="427"/>
      <c r="BB196" s="427"/>
      <c r="BC196" s="427"/>
      <c r="BD196" s="427"/>
      <c r="BE196" s="427"/>
      <c r="BF196" s="427"/>
      <c r="BG196" s="427"/>
      <c r="BH196" s="427"/>
      <c r="BI196" s="427"/>
      <c r="BJ196" s="427"/>
      <c r="BK196" s="427"/>
      <c r="BL196" s="427"/>
      <c r="BM196" s="427"/>
      <c r="BN196" s="427"/>
      <c r="BO196" s="427"/>
      <c r="BP196" s="427"/>
      <c r="BQ196" s="427"/>
      <c r="BR196" s="427"/>
      <c r="BS196" s="427"/>
      <c r="BT196" s="427"/>
      <c r="BU196" s="427"/>
      <c r="BV196" s="427"/>
      <c r="BW196" s="427"/>
      <c r="BX196" s="427"/>
      <c r="BY196" s="427"/>
      <c r="BZ196" s="427"/>
      <c r="CA196" s="427"/>
    </row>
    <row r="197" spans="1:79" ht="23.1" customHeight="1" x14ac:dyDescent="0.15">
      <c r="A197" s="427"/>
      <c r="B197" s="427"/>
      <c r="C197" s="427"/>
      <c r="D197" s="427"/>
      <c r="E197" s="427"/>
      <c r="F197" s="427"/>
      <c r="G197" s="427"/>
      <c r="H197" s="427"/>
      <c r="I197" s="427"/>
      <c r="J197" s="427"/>
      <c r="K197" s="427"/>
      <c r="L197" s="427"/>
      <c r="M197" s="427"/>
      <c r="N197" s="427"/>
      <c r="O197" s="427"/>
      <c r="P197" s="427"/>
      <c r="Q197" s="427"/>
      <c r="R197" s="427"/>
      <c r="S197" s="427"/>
      <c r="T197" s="427"/>
      <c r="U197" s="427"/>
      <c r="V197" s="427"/>
      <c r="W197" s="427"/>
      <c r="X197" s="427"/>
      <c r="Y197" s="427"/>
      <c r="Z197" s="427"/>
      <c r="AA197" s="427"/>
      <c r="AB197" s="427"/>
      <c r="AC197" s="427"/>
      <c r="AD197" s="427"/>
      <c r="AE197" s="427"/>
      <c r="AF197" s="427"/>
      <c r="AG197" s="427"/>
      <c r="AH197" s="427"/>
      <c r="AI197" s="427"/>
      <c r="AJ197" s="427"/>
      <c r="AK197" s="427"/>
      <c r="AL197" s="427"/>
      <c r="AM197" s="427"/>
      <c r="AN197" s="427"/>
      <c r="AO197" s="427"/>
      <c r="AP197" s="427"/>
      <c r="AQ197" s="427"/>
      <c r="AR197" s="427"/>
      <c r="AS197" s="427"/>
      <c r="AT197" s="427"/>
      <c r="AU197" s="427"/>
      <c r="AV197" s="427"/>
      <c r="AW197" s="427"/>
      <c r="AX197" s="427"/>
      <c r="AY197" s="427"/>
      <c r="AZ197" s="427"/>
      <c r="BA197" s="427"/>
      <c r="BB197" s="427"/>
      <c r="BC197" s="427"/>
      <c r="BD197" s="427"/>
      <c r="BE197" s="427"/>
      <c r="BF197" s="427"/>
      <c r="BG197" s="427"/>
      <c r="BH197" s="427"/>
      <c r="BI197" s="427"/>
      <c r="BJ197" s="427"/>
      <c r="BK197" s="427"/>
      <c r="BL197" s="427"/>
      <c r="BM197" s="427"/>
      <c r="BN197" s="427"/>
      <c r="BO197" s="427"/>
      <c r="BP197" s="427"/>
      <c r="BQ197" s="427"/>
      <c r="BR197" s="427"/>
      <c r="BS197" s="427"/>
      <c r="BT197" s="427"/>
      <c r="BU197" s="427"/>
      <c r="BV197" s="427"/>
      <c r="BW197" s="427"/>
      <c r="BX197" s="427"/>
      <c r="BY197" s="427"/>
      <c r="BZ197" s="427"/>
      <c r="CA197" s="427"/>
    </row>
    <row r="198" spans="1:79" ht="23.1" customHeight="1" x14ac:dyDescent="0.15">
      <c r="A198" s="427"/>
      <c r="B198" s="427"/>
      <c r="C198" s="427"/>
      <c r="D198" s="427"/>
      <c r="E198" s="427"/>
      <c r="F198" s="427"/>
      <c r="G198" s="427"/>
      <c r="H198" s="427"/>
      <c r="I198" s="427"/>
      <c r="J198" s="427"/>
      <c r="K198" s="427"/>
      <c r="L198" s="427"/>
      <c r="M198" s="427"/>
      <c r="N198" s="427"/>
      <c r="O198" s="427"/>
      <c r="P198" s="427"/>
      <c r="Q198" s="427"/>
      <c r="R198" s="427"/>
      <c r="S198" s="427"/>
      <c r="T198" s="427"/>
      <c r="U198" s="427"/>
      <c r="V198" s="427"/>
      <c r="W198" s="427"/>
      <c r="X198" s="427"/>
      <c r="Y198" s="427"/>
      <c r="Z198" s="427"/>
      <c r="AA198" s="427"/>
      <c r="AB198" s="427"/>
      <c r="AC198" s="427"/>
      <c r="AD198" s="427"/>
      <c r="AE198" s="427"/>
      <c r="AF198" s="427"/>
      <c r="AG198" s="427"/>
      <c r="AH198" s="427"/>
      <c r="AI198" s="427"/>
      <c r="AJ198" s="427"/>
      <c r="AK198" s="427"/>
      <c r="AL198" s="427"/>
      <c r="AM198" s="427"/>
      <c r="AN198" s="427"/>
      <c r="AO198" s="427"/>
      <c r="AP198" s="427"/>
      <c r="AQ198" s="427"/>
      <c r="AR198" s="427"/>
      <c r="AS198" s="427"/>
      <c r="AT198" s="427"/>
      <c r="AU198" s="427"/>
      <c r="AV198" s="427"/>
      <c r="AW198" s="427"/>
      <c r="AX198" s="427"/>
      <c r="AY198" s="427"/>
      <c r="AZ198" s="427"/>
      <c r="BA198" s="427"/>
      <c r="BB198" s="427"/>
      <c r="BC198" s="427"/>
      <c r="BD198" s="427"/>
      <c r="BE198" s="427"/>
      <c r="BF198" s="427"/>
      <c r="BG198" s="427"/>
      <c r="BH198" s="427"/>
      <c r="BI198" s="427"/>
      <c r="BJ198" s="427"/>
      <c r="BK198" s="427"/>
      <c r="BL198" s="427"/>
      <c r="BM198" s="427"/>
      <c r="BN198" s="427"/>
      <c r="BO198" s="427"/>
      <c r="BP198" s="427"/>
      <c r="BQ198" s="427"/>
      <c r="BR198" s="427"/>
      <c r="BS198" s="427"/>
      <c r="BT198" s="427"/>
      <c r="BU198" s="427"/>
      <c r="BV198" s="427"/>
      <c r="BW198" s="427"/>
      <c r="BX198" s="427"/>
      <c r="BY198" s="427"/>
      <c r="BZ198" s="427"/>
      <c r="CA198" s="427"/>
    </row>
    <row r="199" spans="1:79" ht="23.1" customHeight="1" x14ac:dyDescent="0.15">
      <c r="A199" s="427"/>
      <c r="B199" s="427"/>
      <c r="C199" s="427"/>
      <c r="D199" s="427"/>
      <c r="E199" s="427"/>
      <c r="F199" s="427"/>
      <c r="G199" s="427"/>
      <c r="H199" s="427"/>
      <c r="I199" s="427"/>
      <c r="J199" s="427"/>
      <c r="K199" s="427"/>
      <c r="L199" s="427"/>
      <c r="M199" s="427"/>
      <c r="N199" s="427"/>
      <c r="O199" s="427"/>
      <c r="P199" s="427"/>
      <c r="Q199" s="427"/>
      <c r="R199" s="427"/>
      <c r="S199" s="427"/>
      <c r="T199" s="427"/>
      <c r="U199" s="427"/>
      <c r="V199" s="427"/>
      <c r="W199" s="427"/>
      <c r="X199" s="427"/>
      <c r="Y199" s="427"/>
      <c r="Z199" s="427"/>
      <c r="AA199" s="427"/>
      <c r="AB199" s="427"/>
      <c r="AC199" s="427"/>
      <c r="AD199" s="427"/>
      <c r="AE199" s="427"/>
      <c r="AF199" s="427"/>
      <c r="AG199" s="427"/>
      <c r="AH199" s="427"/>
      <c r="AI199" s="427"/>
      <c r="AJ199" s="427"/>
      <c r="AK199" s="427"/>
      <c r="AL199" s="427"/>
      <c r="AM199" s="427"/>
      <c r="AN199" s="427"/>
      <c r="AO199" s="427"/>
      <c r="AP199" s="427"/>
      <c r="AQ199" s="427"/>
      <c r="AR199" s="427"/>
      <c r="AS199" s="427"/>
      <c r="AT199" s="427"/>
      <c r="AU199" s="427"/>
      <c r="AV199" s="427"/>
      <c r="AW199" s="427"/>
      <c r="AX199" s="427"/>
      <c r="AY199" s="427"/>
      <c r="AZ199" s="427"/>
      <c r="BA199" s="427"/>
      <c r="BB199" s="427"/>
      <c r="BC199" s="427"/>
      <c r="BD199" s="427"/>
      <c r="BE199" s="427"/>
      <c r="BF199" s="427"/>
      <c r="BG199" s="427"/>
      <c r="BH199" s="427"/>
      <c r="BI199" s="427"/>
      <c r="BJ199" s="427"/>
      <c r="BK199" s="427"/>
      <c r="BL199" s="427"/>
      <c r="BM199" s="427"/>
      <c r="BN199" s="427"/>
      <c r="BO199" s="427"/>
      <c r="BP199" s="427"/>
      <c r="BQ199" s="427"/>
      <c r="BR199" s="427"/>
      <c r="BS199" s="427"/>
      <c r="BT199" s="427"/>
      <c r="BU199" s="427"/>
      <c r="BV199" s="427"/>
      <c r="BW199" s="427"/>
      <c r="BX199" s="427"/>
      <c r="BY199" s="427"/>
      <c r="BZ199" s="427"/>
      <c r="CA199" s="427"/>
    </row>
    <row r="200" spans="1:79" ht="23.1" customHeight="1" x14ac:dyDescent="0.15">
      <c r="A200" s="427"/>
      <c r="B200" s="427"/>
      <c r="C200" s="427"/>
      <c r="D200" s="427"/>
      <c r="E200" s="427"/>
      <c r="F200" s="427"/>
      <c r="G200" s="427"/>
      <c r="H200" s="427"/>
      <c r="I200" s="427"/>
      <c r="J200" s="427"/>
      <c r="K200" s="427"/>
      <c r="L200" s="427"/>
      <c r="M200" s="427"/>
      <c r="N200" s="427"/>
      <c r="O200" s="427"/>
      <c r="P200" s="427"/>
      <c r="Q200" s="427"/>
      <c r="R200" s="427"/>
      <c r="S200" s="427"/>
      <c r="T200" s="427"/>
      <c r="U200" s="427"/>
      <c r="V200" s="427"/>
      <c r="W200" s="427"/>
      <c r="X200" s="427"/>
      <c r="Y200" s="427"/>
      <c r="Z200" s="427"/>
      <c r="AA200" s="427"/>
      <c r="AB200" s="427"/>
      <c r="AC200" s="427"/>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7"/>
      <c r="AY200" s="427"/>
      <c r="AZ200" s="427"/>
      <c r="BA200" s="427"/>
      <c r="BB200" s="427"/>
      <c r="BC200" s="427"/>
      <c r="BD200" s="427"/>
      <c r="BE200" s="427"/>
      <c r="BF200" s="427"/>
      <c r="BG200" s="427"/>
      <c r="BH200" s="427"/>
      <c r="BI200" s="427"/>
      <c r="BJ200" s="427"/>
      <c r="BK200" s="427"/>
      <c r="BL200" s="427"/>
      <c r="BM200" s="427"/>
      <c r="BN200" s="427"/>
      <c r="BO200" s="427"/>
      <c r="BP200" s="427"/>
      <c r="BQ200" s="427"/>
      <c r="BR200" s="427"/>
      <c r="BS200" s="427"/>
      <c r="BT200" s="427"/>
      <c r="BU200" s="427"/>
      <c r="BV200" s="427"/>
      <c r="BW200" s="427"/>
      <c r="BX200" s="427"/>
      <c r="BY200" s="427"/>
      <c r="BZ200" s="427"/>
      <c r="CA200" s="427"/>
    </row>
    <row r="201" spans="1:79" ht="23.1" customHeight="1" x14ac:dyDescent="0.15">
      <c r="A201" s="427"/>
      <c r="B201" s="427"/>
      <c r="C201" s="427"/>
      <c r="D201" s="427"/>
      <c r="E201" s="427"/>
      <c r="F201" s="427"/>
      <c r="G201" s="427"/>
      <c r="H201" s="427"/>
      <c r="I201" s="427"/>
      <c r="J201" s="427"/>
      <c r="K201" s="427"/>
      <c r="L201" s="427"/>
      <c r="M201" s="427"/>
      <c r="N201" s="427"/>
      <c r="O201" s="427"/>
      <c r="P201" s="427"/>
      <c r="Q201" s="427"/>
      <c r="R201" s="427"/>
      <c r="S201" s="427"/>
      <c r="T201" s="427"/>
      <c r="U201" s="427"/>
      <c r="V201" s="427"/>
      <c r="W201" s="427"/>
      <c r="X201" s="427"/>
      <c r="Y201" s="427"/>
      <c r="Z201" s="427"/>
      <c r="AA201" s="427"/>
      <c r="AB201" s="427"/>
      <c r="AC201" s="427"/>
      <c r="AD201" s="427"/>
      <c r="AE201" s="427"/>
      <c r="AF201" s="427"/>
      <c r="AG201" s="427"/>
      <c r="AH201" s="427"/>
      <c r="AI201" s="427"/>
      <c r="AJ201" s="427"/>
      <c r="AK201" s="427"/>
      <c r="AL201" s="427"/>
      <c r="AM201" s="427"/>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7"/>
      <c r="BR201" s="427"/>
      <c r="BS201" s="427"/>
      <c r="BT201" s="427"/>
      <c r="BU201" s="427"/>
      <c r="BV201" s="427"/>
      <c r="BW201" s="427"/>
      <c r="BX201" s="427"/>
      <c r="BY201" s="427"/>
      <c r="BZ201" s="427"/>
      <c r="CA201" s="427"/>
    </row>
    <row r="202" spans="1:79" ht="23.1" customHeight="1" x14ac:dyDescent="0.15">
      <c r="A202" s="427"/>
      <c r="B202" s="427"/>
      <c r="C202" s="427"/>
      <c r="D202" s="427"/>
      <c r="E202" s="427"/>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7"/>
      <c r="AC202" s="427"/>
      <c r="AD202" s="427"/>
      <c r="AE202" s="427"/>
      <c r="AF202" s="427"/>
      <c r="AG202" s="427"/>
      <c r="AH202" s="427"/>
      <c r="AI202" s="427"/>
      <c r="AJ202" s="427"/>
      <c r="AK202" s="427"/>
      <c r="AL202" s="427"/>
      <c r="AM202" s="427"/>
      <c r="AN202" s="427"/>
      <c r="AO202" s="427"/>
      <c r="AP202" s="427"/>
      <c r="AQ202" s="427"/>
      <c r="AR202" s="427"/>
      <c r="AS202" s="427"/>
      <c r="AT202" s="427"/>
      <c r="AU202" s="427"/>
      <c r="AV202" s="427"/>
      <c r="AW202" s="427"/>
      <c r="AX202" s="427"/>
      <c r="AY202" s="427"/>
      <c r="AZ202" s="427"/>
      <c r="BA202" s="427"/>
      <c r="BB202" s="427"/>
      <c r="BC202" s="427"/>
      <c r="BD202" s="427"/>
      <c r="BE202" s="427"/>
      <c r="BF202" s="427"/>
      <c r="BG202" s="427"/>
      <c r="BH202" s="427"/>
      <c r="BI202" s="427"/>
      <c r="BJ202" s="427"/>
      <c r="BK202" s="427"/>
      <c r="BL202" s="427"/>
      <c r="BM202" s="427"/>
      <c r="BN202" s="427"/>
      <c r="BO202" s="427"/>
      <c r="BP202" s="427"/>
      <c r="BQ202" s="427"/>
      <c r="BR202" s="427"/>
      <c r="BS202" s="427"/>
      <c r="BT202" s="427"/>
      <c r="BU202" s="427"/>
      <c r="BV202" s="427"/>
      <c r="BW202" s="427"/>
      <c r="BX202" s="427"/>
      <c r="BY202" s="427"/>
      <c r="BZ202" s="427"/>
      <c r="CA202" s="427"/>
    </row>
    <row r="203" spans="1:79" ht="23.1" customHeight="1" x14ac:dyDescent="0.15">
      <c r="A203" s="427"/>
      <c r="B203" s="427"/>
      <c r="C203" s="427"/>
      <c r="D203" s="427"/>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7"/>
      <c r="AC203" s="427"/>
      <c r="AD203" s="427"/>
      <c r="AE203" s="427"/>
      <c r="AF203" s="427"/>
      <c r="AG203" s="427"/>
      <c r="AH203" s="427"/>
      <c r="AI203" s="427"/>
      <c r="AJ203" s="427"/>
      <c r="AK203" s="427"/>
      <c r="AL203" s="427"/>
      <c r="AM203" s="427"/>
      <c r="AN203" s="427"/>
      <c r="AO203" s="427"/>
      <c r="AP203" s="427"/>
      <c r="AQ203" s="427"/>
      <c r="AR203" s="427"/>
      <c r="AS203" s="427"/>
      <c r="AT203" s="427"/>
      <c r="AU203" s="427"/>
      <c r="AV203" s="427"/>
      <c r="AW203" s="427"/>
      <c r="AX203" s="427"/>
      <c r="AY203" s="427"/>
      <c r="AZ203" s="427"/>
      <c r="BA203" s="427"/>
      <c r="BB203" s="427"/>
      <c r="BC203" s="427"/>
      <c r="BD203" s="427"/>
      <c r="BE203" s="427"/>
      <c r="BF203" s="427"/>
      <c r="BG203" s="427"/>
      <c r="BH203" s="427"/>
      <c r="BI203" s="427"/>
      <c r="BJ203" s="427"/>
      <c r="BK203" s="427"/>
      <c r="BL203" s="427"/>
      <c r="BM203" s="427"/>
      <c r="BN203" s="427"/>
      <c r="BO203" s="427"/>
      <c r="BP203" s="427"/>
      <c r="BQ203" s="427"/>
      <c r="BR203" s="427"/>
      <c r="BS203" s="427"/>
      <c r="BT203" s="427"/>
      <c r="BU203" s="427"/>
      <c r="BV203" s="427"/>
      <c r="BW203" s="427"/>
      <c r="BX203" s="427"/>
      <c r="BY203" s="427"/>
      <c r="BZ203" s="427"/>
      <c r="CA203" s="427"/>
    </row>
    <row r="204" spans="1:79" ht="23.1" customHeight="1" x14ac:dyDescent="0.15">
      <c r="A204" s="427"/>
      <c r="B204" s="427"/>
      <c r="C204" s="427"/>
      <c r="D204" s="427"/>
      <c r="E204" s="427"/>
      <c r="F204" s="427"/>
      <c r="G204" s="427"/>
      <c r="H204" s="427"/>
      <c r="I204" s="427"/>
      <c r="J204" s="427"/>
      <c r="K204" s="427"/>
      <c r="L204" s="427"/>
      <c r="M204" s="427"/>
      <c r="N204" s="427"/>
      <c r="O204" s="427"/>
      <c r="P204" s="427"/>
      <c r="Q204" s="427"/>
      <c r="R204" s="427"/>
      <c r="S204" s="427"/>
      <c r="T204" s="427"/>
      <c r="U204" s="427"/>
      <c r="V204" s="427"/>
      <c r="W204" s="427"/>
      <c r="X204" s="427"/>
      <c r="Y204" s="427"/>
      <c r="Z204" s="427"/>
      <c r="AA204" s="427"/>
      <c r="AB204" s="427"/>
      <c r="AC204" s="427"/>
      <c r="AD204" s="427"/>
      <c r="AE204" s="427"/>
      <c r="AF204" s="427"/>
      <c r="AG204" s="427"/>
      <c r="AH204" s="427"/>
      <c r="AI204" s="427"/>
      <c r="AJ204" s="427"/>
      <c r="AK204" s="427"/>
      <c r="AL204" s="427"/>
      <c r="AM204" s="427"/>
      <c r="AN204" s="427"/>
      <c r="AO204" s="427"/>
      <c r="AP204" s="427"/>
      <c r="AQ204" s="427"/>
      <c r="AR204" s="427"/>
      <c r="AS204" s="427"/>
      <c r="AT204" s="427"/>
      <c r="AU204" s="427"/>
      <c r="AV204" s="427"/>
      <c r="AW204" s="427"/>
      <c r="AX204" s="427"/>
      <c r="AY204" s="427"/>
      <c r="AZ204" s="427"/>
      <c r="BA204" s="427"/>
      <c r="BB204" s="427"/>
      <c r="BC204" s="427"/>
      <c r="BD204" s="427"/>
      <c r="BE204" s="427"/>
      <c r="BF204" s="427"/>
      <c r="BG204" s="427"/>
      <c r="BH204" s="427"/>
      <c r="BI204" s="427"/>
      <c r="BJ204" s="427"/>
      <c r="BK204" s="427"/>
      <c r="BL204" s="427"/>
      <c r="BM204" s="427"/>
      <c r="BN204" s="427"/>
      <c r="BO204" s="427"/>
      <c r="BP204" s="427"/>
      <c r="BQ204" s="427"/>
      <c r="BR204" s="427"/>
      <c r="BS204" s="427"/>
      <c r="BT204" s="427"/>
      <c r="BU204" s="427"/>
      <c r="BV204" s="427"/>
      <c r="BW204" s="427"/>
      <c r="BX204" s="427"/>
      <c r="BY204" s="427"/>
      <c r="BZ204" s="427"/>
      <c r="CA204" s="427"/>
    </row>
    <row r="205" spans="1:79" ht="23.1" customHeight="1" x14ac:dyDescent="0.15">
      <c r="A205" s="427"/>
      <c r="B205" s="427"/>
      <c r="C205" s="427"/>
      <c r="D205" s="427"/>
      <c r="E205" s="427"/>
      <c r="F205" s="427"/>
      <c r="G205" s="427"/>
      <c r="H205" s="427"/>
      <c r="I205" s="427"/>
      <c r="J205" s="427"/>
      <c r="K205" s="427"/>
      <c r="L205" s="427"/>
      <c r="M205" s="427"/>
      <c r="N205" s="427"/>
      <c r="O205" s="427"/>
      <c r="P205" s="427"/>
      <c r="Q205" s="427"/>
      <c r="R205" s="427"/>
      <c r="S205" s="427"/>
      <c r="T205" s="427"/>
      <c r="U205" s="427"/>
      <c r="V205" s="427"/>
      <c r="W205" s="427"/>
      <c r="X205" s="427"/>
      <c r="Y205" s="427"/>
      <c r="Z205" s="427"/>
      <c r="AA205" s="427"/>
      <c r="AB205" s="427"/>
      <c r="AC205" s="427"/>
      <c r="AD205" s="427"/>
      <c r="AE205" s="427"/>
      <c r="AF205" s="427"/>
      <c r="AG205" s="427"/>
      <c r="AH205" s="427"/>
      <c r="AI205" s="427"/>
      <c r="AJ205" s="427"/>
      <c r="AK205" s="427"/>
      <c r="AL205" s="427"/>
      <c r="AM205" s="427"/>
      <c r="AN205" s="427"/>
      <c r="AO205" s="427"/>
      <c r="AP205" s="427"/>
      <c r="AQ205" s="427"/>
      <c r="AR205" s="427"/>
      <c r="AS205" s="427"/>
      <c r="AT205" s="427"/>
      <c r="AU205" s="427"/>
      <c r="AV205" s="427"/>
      <c r="AW205" s="427"/>
      <c r="AX205" s="427"/>
      <c r="AY205" s="427"/>
      <c r="AZ205" s="427"/>
      <c r="BA205" s="427"/>
      <c r="BB205" s="427"/>
      <c r="BC205" s="427"/>
      <c r="BD205" s="427"/>
      <c r="BE205" s="427"/>
      <c r="BF205" s="427"/>
      <c r="BG205" s="427"/>
      <c r="BH205" s="427"/>
      <c r="BI205" s="427"/>
      <c r="BJ205" s="427"/>
      <c r="BK205" s="427"/>
      <c r="BL205" s="427"/>
      <c r="BM205" s="427"/>
      <c r="BN205" s="427"/>
      <c r="BO205" s="427"/>
      <c r="BP205" s="427"/>
      <c r="BQ205" s="427"/>
      <c r="BR205" s="427"/>
      <c r="BS205" s="427"/>
      <c r="BT205" s="427"/>
      <c r="BU205" s="427"/>
      <c r="BV205" s="427"/>
      <c r="BW205" s="427"/>
      <c r="BX205" s="427"/>
      <c r="BY205" s="427"/>
      <c r="BZ205" s="427"/>
      <c r="CA205" s="427"/>
    </row>
    <row r="206" spans="1:79" ht="23.1" customHeight="1" x14ac:dyDescent="0.15">
      <c r="A206" s="427"/>
      <c r="B206" s="427"/>
      <c r="C206" s="427"/>
      <c r="D206" s="427"/>
      <c r="E206" s="427"/>
      <c r="F206" s="427"/>
      <c r="G206" s="427"/>
      <c r="H206" s="427"/>
      <c r="I206" s="427"/>
      <c r="J206" s="427"/>
      <c r="K206" s="427"/>
      <c r="L206" s="427"/>
      <c r="M206" s="427"/>
      <c r="N206" s="427"/>
      <c r="O206" s="427"/>
      <c r="P206" s="427"/>
      <c r="Q206" s="427"/>
      <c r="R206" s="427"/>
      <c r="S206" s="427"/>
      <c r="T206" s="427"/>
      <c r="U206" s="427"/>
      <c r="V206" s="427"/>
      <c r="W206" s="427"/>
      <c r="X206" s="427"/>
      <c r="Y206" s="427"/>
      <c r="Z206" s="427"/>
      <c r="AA206" s="427"/>
      <c r="AB206" s="427"/>
      <c r="AC206" s="427"/>
      <c r="AD206" s="427"/>
      <c r="AE206" s="427"/>
      <c r="AF206" s="427"/>
      <c r="AG206" s="427"/>
      <c r="AH206" s="427"/>
      <c r="AI206" s="427"/>
      <c r="AJ206" s="427"/>
      <c r="AK206" s="427"/>
      <c r="AL206" s="427"/>
      <c r="AM206" s="427"/>
      <c r="AN206" s="427"/>
      <c r="AO206" s="427"/>
      <c r="AP206" s="427"/>
      <c r="AQ206" s="427"/>
      <c r="AR206" s="427"/>
      <c r="AS206" s="427"/>
      <c r="AT206" s="427"/>
      <c r="AU206" s="427"/>
      <c r="AV206" s="427"/>
      <c r="AW206" s="427"/>
      <c r="AX206" s="427"/>
      <c r="AY206" s="427"/>
      <c r="AZ206" s="427"/>
      <c r="BA206" s="427"/>
      <c r="BB206" s="427"/>
      <c r="BC206" s="427"/>
      <c r="BD206" s="427"/>
      <c r="BE206" s="427"/>
      <c r="BF206" s="427"/>
      <c r="BG206" s="427"/>
      <c r="BH206" s="427"/>
      <c r="BI206" s="427"/>
      <c r="BJ206" s="427"/>
      <c r="BK206" s="427"/>
      <c r="BL206" s="427"/>
      <c r="BM206" s="427"/>
      <c r="BN206" s="427"/>
      <c r="BO206" s="427"/>
      <c r="BP206" s="427"/>
      <c r="BQ206" s="427"/>
      <c r="BR206" s="427"/>
      <c r="BS206" s="427"/>
      <c r="BT206" s="427"/>
      <c r="BU206" s="427"/>
      <c r="BV206" s="427"/>
      <c r="BW206" s="427"/>
      <c r="BX206" s="427"/>
      <c r="BY206" s="427"/>
      <c r="BZ206" s="427"/>
      <c r="CA206" s="427"/>
    </row>
    <row r="207" spans="1:79" ht="23.1" customHeight="1" x14ac:dyDescent="0.15">
      <c r="A207" s="427"/>
      <c r="B207" s="427"/>
      <c r="C207" s="427"/>
      <c r="D207" s="427"/>
      <c r="E207" s="427"/>
      <c r="F207" s="427"/>
      <c r="G207" s="427"/>
      <c r="H207" s="427"/>
      <c r="I207" s="427"/>
      <c r="J207" s="427"/>
      <c r="K207" s="427"/>
      <c r="L207" s="427"/>
      <c r="M207" s="427"/>
      <c r="N207" s="427"/>
      <c r="O207" s="427"/>
      <c r="P207" s="427"/>
      <c r="Q207" s="427"/>
      <c r="R207" s="427"/>
      <c r="S207" s="427"/>
      <c r="T207" s="427"/>
      <c r="U207" s="427"/>
      <c r="V207" s="427"/>
      <c r="W207" s="427"/>
      <c r="X207" s="427"/>
      <c r="Y207" s="427"/>
      <c r="Z207" s="427"/>
      <c r="AA207" s="427"/>
      <c r="AB207" s="427"/>
      <c r="AC207" s="427"/>
      <c r="AD207" s="427"/>
      <c r="AE207" s="427"/>
      <c r="AF207" s="427"/>
      <c r="AG207" s="427"/>
      <c r="AH207" s="427"/>
      <c r="AI207" s="427"/>
      <c r="AJ207" s="427"/>
      <c r="AK207" s="427"/>
      <c r="AL207" s="427"/>
      <c r="AM207" s="427"/>
      <c r="AN207" s="427"/>
      <c r="AO207" s="427"/>
      <c r="AP207" s="427"/>
      <c r="AQ207" s="427"/>
      <c r="AR207" s="427"/>
      <c r="AS207" s="427"/>
      <c r="AT207" s="427"/>
      <c r="AU207" s="427"/>
      <c r="AV207" s="427"/>
      <c r="AW207" s="427"/>
      <c r="AX207" s="427"/>
      <c r="AY207" s="427"/>
      <c r="AZ207" s="427"/>
      <c r="BA207" s="427"/>
      <c r="BB207" s="427"/>
      <c r="BC207" s="427"/>
      <c r="BD207" s="427"/>
      <c r="BE207" s="427"/>
      <c r="BF207" s="427"/>
      <c r="BG207" s="427"/>
      <c r="BH207" s="427"/>
      <c r="BI207" s="427"/>
      <c r="BJ207" s="427"/>
      <c r="BK207" s="427"/>
      <c r="BL207" s="427"/>
      <c r="BM207" s="427"/>
      <c r="BN207" s="427"/>
      <c r="BO207" s="427"/>
      <c r="BP207" s="427"/>
      <c r="BQ207" s="427"/>
      <c r="BR207" s="427"/>
      <c r="BS207" s="427"/>
      <c r="BT207" s="427"/>
      <c r="BU207" s="427"/>
      <c r="BV207" s="427"/>
      <c r="BW207" s="427"/>
      <c r="BX207" s="427"/>
      <c r="BY207" s="427"/>
      <c r="BZ207" s="427"/>
      <c r="CA207" s="427"/>
    </row>
    <row r="208" spans="1:79" ht="23.1" customHeight="1" x14ac:dyDescent="0.15">
      <c r="A208" s="427"/>
      <c r="B208" s="427"/>
      <c r="C208" s="427"/>
      <c r="D208" s="427"/>
      <c r="E208" s="427"/>
      <c r="F208" s="427"/>
      <c r="G208" s="427"/>
      <c r="H208" s="427"/>
      <c r="I208" s="427"/>
      <c r="J208" s="427"/>
      <c r="K208" s="427"/>
      <c r="L208" s="427"/>
      <c r="M208" s="427"/>
      <c r="N208" s="427"/>
      <c r="O208" s="427"/>
      <c r="P208" s="427"/>
      <c r="Q208" s="427"/>
      <c r="R208" s="427"/>
      <c r="S208" s="427"/>
      <c r="T208" s="427"/>
      <c r="U208" s="427"/>
      <c r="V208" s="427"/>
      <c r="W208" s="427"/>
      <c r="X208" s="427"/>
      <c r="Y208" s="427"/>
      <c r="Z208" s="427"/>
      <c r="AA208" s="427"/>
      <c r="AB208" s="427"/>
      <c r="AC208" s="427"/>
      <c r="AD208" s="427"/>
      <c r="AE208" s="427"/>
      <c r="AF208" s="427"/>
      <c r="AG208" s="427"/>
      <c r="AH208" s="427"/>
      <c r="AI208" s="427"/>
      <c r="AJ208" s="427"/>
      <c r="AK208" s="427"/>
      <c r="AL208" s="427"/>
      <c r="AM208" s="427"/>
      <c r="AN208" s="427"/>
      <c r="AO208" s="427"/>
      <c r="AP208" s="427"/>
      <c r="AQ208" s="427"/>
      <c r="AR208" s="427"/>
      <c r="AS208" s="427"/>
      <c r="AT208" s="427"/>
      <c r="AU208" s="427"/>
      <c r="AV208" s="427"/>
      <c r="AW208" s="427"/>
      <c r="AX208" s="427"/>
      <c r="AY208" s="427"/>
      <c r="AZ208" s="427"/>
      <c r="BA208" s="427"/>
      <c r="BB208" s="427"/>
      <c r="BC208" s="427"/>
      <c r="BD208" s="427"/>
      <c r="BE208" s="427"/>
      <c r="BF208" s="427"/>
      <c r="BG208" s="427"/>
      <c r="BH208" s="427"/>
      <c r="BI208" s="427"/>
      <c r="BJ208" s="427"/>
      <c r="BK208" s="427"/>
      <c r="BL208" s="427"/>
      <c r="BM208" s="427"/>
      <c r="BN208" s="427"/>
      <c r="BO208" s="427"/>
      <c r="BP208" s="427"/>
      <c r="BQ208" s="427"/>
      <c r="BR208" s="427"/>
      <c r="BS208" s="427"/>
      <c r="BT208" s="427"/>
      <c r="BU208" s="427"/>
      <c r="BV208" s="427"/>
      <c r="BW208" s="427"/>
      <c r="BX208" s="427"/>
      <c r="BY208" s="427"/>
      <c r="BZ208" s="427"/>
      <c r="CA208" s="427"/>
    </row>
    <row r="209" spans="1:79" ht="23.1" customHeight="1" x14ac:dyDescent="0.15">
      <c r="A209" s="427"/>
      <c r="B209" s="427"/>
      <c r="C209" s="427"/>
      <c r="D209" s="427"/>
      <c r="E209" s="427"/>
      <c r="F209" s="427"/>
      <c r="G209" s="427"/>
      <c r="H209" s="427"/>
      <c r="I209" s="427"/>
      <c r="J209" s="427"/>
      <c r="K209" s="427"/>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c r="AG209" s="427"/>
      <c r="AH209" s="427"/>
      <c r="AI209" s="427"/>
      <c r="AJ209" s="427"/>
      <c r="AK209" s="427"/>
      <c r="AL209" s="427"/>
      <c r="AM209" s="427"/>
      <c r="AN209" s="427"/>
      <c r="AO209" s="427"/>
      <c r="AP209" s="427"/>
      <c r="AQ209" s="427"/>
      <c r="AR209" s="427"/>
      <c r="AS209" s="427"/>
      <c r="AT209" s="427"/>
      <c r="AU209" s="427"/>
      <c r="AV209" s="427"/>
      <c r="AW209" s="427"/>
      <c r="AX209" s="427"/>
      <c r="AY209" s="427"/>
      <c r="AZ209" s="427"/>
      <c r="BA209" s="427"/>
      <c r="BB209" s="427"/>
      <c r="BC209" s="427"/>
      <c r="BD209" s="427"/>
      <c r="BE209" s="427"/>
      <c r="BF209" s="427"/>
      <c r="BG209" s="427"/>
      <c r="BH209" s="427"/>
      <c r="BI209" s="427"/>
      <c r="BJ209" s="427"/>
      <c r="BK209" s="427"/>
      <c r="BL209" s="427"/>
      <c r="BM209" s="427"/>
      <c r="BN209" s="427"/>
      <c r="BO209" s="427"/>
      <c r="BP209" s="427"/>
      <c r="BQ209" s="427"/>
      <c r="BR209" s="427"/>
      <c r="BS209" s="427"/>
      <c r="BT209" s="427"/>
      <c r="BU209" s="427"/>
      <c r="BV209" s="427"/>
      <c r="BW209" s="427"/>
      <c r="BX209" s="427"/>
      <c r="BY209" s="427"/>
      <c r="BZ209" s="427"/>
      <c r="CA209" s="427"/>
    </row>
    <row r="210" spans="1:79" ht="23.1" customHeight="1" x14ac:dyDescent="0.15">
      <c r="A210" s="427"/>
      <c r="B210" s="427"/>
      <c r="C210" s="427"/>
      <c r="D210" s="427"/>
      <c r="E210" s="427"/>
      <c r="F210" s="427"/>
      <c r="G210" s="427"/>
      <c r="H210" s="427"/>
      <c r="I210" s="427"/>
      <c r="J210" s="427"/>
      <c r="K210" s="427"/>
      <c r="L210" s="427"/>
      <c r="M210" s="427"/>
      <c r="N210" s="427"/>
      <c r="O210" s="427"/>
      <c r="P210" s="427"/>
      <c r="Q210" s="427"/>
      <c r="R210" s="427"/>
      <c r="S210" s="427"/>
      <c r="T210" s="427"/>
      <c r="U210" s="427"/>
      <c r="V210" s="427"/>
      <c r="W210" s="427"/>
      <c r="X210" s="427"/>
      <c r="Y210" s="427"/>
      <c r="Z210" s="427"/>
      <c r="AA210" s="427"/>
      <c r="AB210" s="427"/>
      <c r="AC210" s="427"/>
      <c r="AD210" s="427"/>
      <c r="AE210" s="427"/>
      <c r="AF210" s="427"/>
      <c r="AG210" s="427"/>
      <c r="AH210" s="427"/>
      <c r="AI210" s="427"/>
      <c r="AJ210" s="427"/>
      <c r="AK210" s="427"/>
      <c r="AL210" s="427"/>
      <c r="AM210" s="427"/>
      <c r="AN210" s="427"/>
      <c r="AO210" s="427"/>
      <c r="AP210" s="427"/>
      <c r="AQ210" s="427"/>
      <c r="AR210" s="427"/>
      <c r="AS210" s="427"/>
      <c r="AT210" s="427"/>
      <c r="AU210" s="427"/>
      <c r="AV210" s="427"/>
      <c r="AW210" s="427"/>
      <c r="AX210" s="427"/>
      <c r="AY210" s="427"/>
      <c r="AZ210" s="427"/>
      <c r="BA210" s="427"/>
      <c r="BB210" s="427"/>
      <c r="BC210" s="427"/>
      <c r="BD210" s="427"/>
      <c r="BE210" s="427"/>
      <c r="BF210" s="427"/>
      <c r="BG210" s="427"/>
      <c r="BH210" s="427"/>
      <c r="BI210" s="427"/>
      <c r="BJ210" s="427"/>
      <c r="BK210" s="427"/>
      <c r="BL210" s="427"/>
      <c r="BM210" s="427"/>
      <c r="BN210" s="427"/>
      <c r="BO210" s="427"/>
      <c r="BP210" s="427"/>
      <c r="BQ210" s="427"/>
      <c r="BR210" s="427"/>
      <c r="BS210" s="427"/>
      <c r="BT210" s="427"/>
      <c r="BU210" s="427"/>
      <c r="BV210" s="427"/>
      <c r="BW210" s="427"/>
      <c r="BX210" s="427"/>
      <c r="BY210" s="427"/>
      <c r="BZ210" s="427"/>
      <c r="CA210" s="427"/>
    </row>
    <row r="211" spans="1:79" ht="23.1" customHeight="1" x14ac:dyDescent="0.15">
      <c r="A211" s="427"/>
      <c r="B211" s="427"/>
      <c r="C211" s="427"/>
      <c r="D211" s="427"/>
      <c r="E211" s="427"/>
      <c r="F211" s="427"/>
      <c r="G211" s="427"/>
      <c r="H211" s="427"/>
      <c r="I211" s="427"/>
      <c r="J211" s="427"/>
      <c r="K211" s="427"/>
      <c r="L211" s="427"/>
      <c r="M211" s="427"/>
      <c r="N211" s="427"/>
      <c r="O211" s="427"/>
      <c r="P211" s="427"/>
      <c r="Q211" s="427"/>
      <c r="R211" s="427"/>
      <c r="S211" s="427"/>
      <c r="T211" s="427"/>
      <c r="U211" s="427"/>
      <c r="V211" s="427"/>
      <c r="W211" s="427"/>
      <c r="X211" s="427"/>
      <c r="Y211" s="427"/>
      <c r="Z211" s="427"/>
      <c r="AA211" s="427"/>
      <c r="AB211" s="427"/>
      <c r="AC211" s="427"/>
      <c r="AD211" s="427"/>
      <c r="AE211" s="427"/>
      <c r="AF211" s="427"/>
      <c r="AG211" s="427"/>
      <c r="AH211" s="427"/>
      <c r="AI211" s="427"/>
      <c r="AJ211" s="427"/>
      <c r="AK211" s="427"/>
      <c r="AL211" s="427"/>
      <c r="AM211" s="427"/>
      <c r="AN211" s="427"/>
      <c r="AO211" s="427"/>
      <c r="AP211" s="427"/>
      <c r="AQ211" s="427"/>
      <c r="AR211" s="427"/>
      <c r="AS211" s="427"/>
      <c r="AT211" s="427"/>
      <c r="AU211" s="427"/>
      <c r="AV211" s="427"/>
      <c r="AW211" s="427"/>
      <c r="AX211" s="427"/>
      <c r="AY211" s="427"/>
      <c r="AZ211" s="427"/>
      <c r="BA211" s="427"/>
      <c r="BB211" s="427"/>
      <c r="BC211" s="427"/>
      <c r="BD211" s="427"/>
      <c r="BE211" s="427"/>
      <c r="BF211" s="427"/>
      <c r="BG211" s="427"/>
      <c r="BH211" s="427"/>
      <c r="BI211" s="427"/>
      <c r="BJ211" s="427"/>
      <c r="BK211" s="427"/>
      <c r="BL211" s="427"/>
      <c r="BM211" s="427"/>
      <c r="BN211" s="427"/>
      <c r="BO211" s="427"/>
      <c r="BP211" s="427"/>
      <c r="BQ211" s="427"/>
      <c r="BR211" s="427"/>
      <c r="BS211" s="427"/>
      <c r="BT211" s="427"/>
      <c r="BU211" s="427"/>
      <c r="BV211" s="427"/>
      <c r="BW211" s="427"/>
      <c r="BX211" s="427"/>
      <c r="BY211" s="427"/>
      <c r="BZ211" s="427"/>
      <c r="CA211" s="427"/>
    </row>
    <row r="212" spans="1:79" ht="23.1" customHeight="1" x14ac:dyDescent="0.15">
      <c r="A212" s="427"/>
      <c r="B212" s="427"/>
      <c r="C212" s="427"/>
      <c r="D212" s="427"/>
      <c r="E212" s="427"/>
      <c r="F212" s="427"/>
      <c r="G212" s="427"/>
      <c r="H212" s="427"/>
      <c r="I212" s="427"/>
      <c r="J212" s="427"/>
      <c r="K212" s="427"/>
      <c r="L212" s="427"/>
      <c r="M212" s="427"/>
      <c r="N212" s="427"/>
      <c r="O212" s="427"/>
      <c r="P212" s="427"/>
      <c r="Q212" s="427"/>
      <c r="R212" s="427"/>
      <c r="S212" s="427"/>
      <c r="T212" s="427"/>
      <c r="U212" s="427"/>
      <c r="V212" s="427"/>
      <c r="W212" s="427"/>
      <c r="X212" s="427"/>
      <c r="Y212" s="427"/>
      <c r="Z212" s="427"/>
      <c r="AA212" s="427"/>
      <c r="AB212" s="427"/>
      <c r="AC212" s="427"/>
      <c r="AD212" s="427"/>
      <c r="AE212" s="427"/>
      <c r="AF212" s="427"/>
      <c r="AG212" s="427"/>
      <c r="AH212" s="427"/>
      <c r="AI212" s="427"/>
      <c r="AJ212" s="427"/>
      <c r="AK212" s="427"/>
      <c r="AL212" s="427"/>
      <c r="AM212" s="427"/>
      <c r="AN212" s="427"/>
      <c r="AO212" s="427"/>
      <c r="AP212" s="427"/>
      <c r="AQ212" s="427"/>
      <c r="AR212" s="427"/>
      <c r="AS212" s="427"/>
      <c r="AT212" s="427"/>
      <c r="AU212" s="427"/>
      <c r="AV212" s="427"/>
      <c r="AW212" s="427"/>
      <c r="AX212" s="427"/>
      <c r="AY212" s="427"/>
      <c r="AZ212" s="427"/>
      <c r="BA212" s="427"/>
      <c r="BB212" s="427"/>
      <c r="BC212" s="427"/>
      <c r="BD212" s="427"/>
      <c r="BE212" s="427"/>
      <c r="BF212" s="427"/>
      <c r="BG212" s="427"/>
      <c r="BH212" s="427"/>
      <c r="BI212" s="427"/>
      <c r="BJ212" s="427"/>
      <c r="BK212" s="427"/>
      <c r="BL212" s="427"/>
      <c r="BM212" s="427"/>
      <c r="BN212" s="427"/>
      <c r="BO212" s="427"/>
      <c r="BP212" s="427"/>
      <c r="BQ212" s="427"/>
      <c r="BR212" s="427"/>
      <c r="BS212" s="427"/>
      <c r="BT212" s="427"/>
      <c r="BU212" s="427"/>
      <c r="BV212" s="427"/>
      <c r="BW212" s="427"/>
      <c r="BX212" s="427"/>
      <c r="BY212" s="427"/>
      <c r="BZ212" s="427"/>
      <c r="CA212" s="427"/>
    </row>
    <row r="213" spans="1:79" ht="23.1" customHeight="1" x14ac:dyDescent="0.15">
      <c r="A213" s="427"/>
      <c r="B213" s="427"/>
      <c r="C213" s="427"/>
      <c r="D213" s="427"/>
      <c r="E213" s="427"/>
      <c r="F213" s="427"/>
      <c r="G213" s="427"/>
      <c r="H213" s="427"/>
      <c r="I213" s="427"/>
      <c r="J213" s="427"/>
      <c r="K213" s="427"/>
      <c r="L213" s="427"/>
      <c r="M213" s="427"/>
      <c r="N213" s="427"/>
      <c r="O213" s="427"/>
      <c r="P213" s="427"/>
      <c r="Q213" s="427"/>
      <c r="R213" s="427"/>
      <c r="S213" s="427"/>
      <c r="T213" s="427"/>
      <c r="U213" s="427"/>
      <c r="V213" s="427"/>
      <c r="W213" s="427"/>
      <c r="X213" s="427"/>
      <c r="Y213" s="427"/>
      <c r="Z213" s="427"/>
      <c r="AA213" s="427"/>
      <c r="AB213" s="427"/>
      <c r="AC213" s="427"/>
      <c r="AD213" s="427"/>
      <c r="AE213" s="427"/>
      <c r="AF213" s="427"/>
      <c r="AG213" s="427"/>
      <c r="AH213" s="427"/>
      <c r="AI213" s="427"/>
      <c r="AJ213" s="427"/>
      <c r="AK213" s="427"/>
      <c r="AL213" s="427"/>
      <c r="AM213" s="427"/>
      <c r="AN213" s="427"/>
      <c r="AO213" s="427"/>
      <c r="AP213" s="427"/>
      <c r="AQ213" s="427"/>
      <c r="AR213" s="427"/>
      <c r="AS213" s="427"/>
      <c r="AT213" s="427"/>
      <c r="AU213" s="427"/>
      <c r="AV213" s="427"/>
      <c r="AW213" s="427"/>
      <c r="AX213" s="427"/>
      <c r="AY213" s="427"/>
      <c r="AZ213" s="427"/>
      <c r="BA213" s="427"/>
      <c r="BB213" s="427"/>
      <c r="BC213" s="427"/>
      <c r="BD213" s="427"/>
      <c r="BE213" s="427"/>
      <c r="BF213" s="427"/>
      <c r="BG213" s="427"/>
      <c r="BH213" s="427"/>
      <c r="BI213" s="427"/>
      <c r="BJ213" s="427"/>
      <c r="BK213" s="427"/>
      <c r="BL213" s="427"/>
      <c r="BM213" s="427"/>
      <c r="BN213" s="427"/>
      <c r="BO213" s="427"/>
      <c r="BP213" s="427"/>
      <c r="BQ213" s="427"/>
      <c r="BR213" s="427"/>
      <c r="BS213" s="427"/>
      <c r="BT213" s="427"/>
      <c r="BU213" s="427"/>
      <c r="BV213" s="427"/>
      <c r="BW213" s="427"/>
      <c r="BX213" s="427"/>
      <c r="BY213" s="427"/>
      <c r="BZ213" s="427"/>
      <c r="CA213" s="427"/>
    </row>
    <row r="214" spans="1:79" ht="23.1" customHeight="1" x14ac:dyDescent="0.15">
      <c r="A214" s="427"/>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7"/>
      <c r="AY214" s="427"/>
      <c r="AZ214" s="427"/>
      <c r="BA214" s="427"/>
      <c r="BB214" s="427"/>
      <c r="BC214" s="427"/>
      <c r="BD214" s="427"/>
      <c r="BE214" s="427"/>
      <c r="BF214" s="427"/>
      <c r="BG214" s="427"/>
      <c r="BH214" s="427"/>
      <c r="BI214" s="427"/>
      <c r="BJ214" s="427"/>
      <c r="BK214" s="427"/>
      <c r="BL214" s="427"/>
      <c r="BM214" s="427"/>
      <c r="BN214" s="427"/>
      <c r="BO214" s="427"/>
      <c r="BP214" s="427"/>
      <c r="BQ214" s="427"/>
      <c r="BR214" s="427"/>
      <c r="BS214" s="427"/>
      <c r="BT214" s="427"/>
      <c r="BU214" s="427"/>
      <c r="BV214" s="427"/>
      <c r="BW214" s="427"/>
      <c r="BX214" s="427"/>
      <c r="BY214" s="427"/>
      <c r="BZ214" s="427"/>
      <c r="CA214" s="427"/>
    </row>
    <row r="215" spans="1:79" ht="23.1" customHeight="1" x14ac:dyDescent="0.15">
      <c r="A215" s="427"/>
      <c r="B215" s="427"/>
      <c r="C215" s="427"/>
      <c r="D215" s="427"/>
      <c r="E215" s="427"/>
      <c r="F215" s="427"/>
      <c r="G215" s="427"/>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7"/>
      <c r="AY215" s="427"/>
      <c r="AZ215" s="427"/>
      <c r="BA215" s="427"/>
      <c r="BB215" s="427"/>
      <c r="BC215" s="427"/>
      <c r="BD215" s="427"/>
      <c r="BE215" s="427"/>
      <c r="BF215" s="427"/>
      <c r="BG215" s="427"/>
      <c r="BH215" s="427"/>
      <c r="BI215" s="427"/>
      <c r="BJ215" s="427"/>
      <c r="BK215" s="427"/>
      <c r="BL215" s="427"/>
      <c r="BM215" s="427"/>
      <c r="BN215" s="427"/>
      <c r="BO215" s="427"/>
      <c r="BP215" s="427"/>
      <c r="BQ215" s="427"/>
      <c r="BR215" s="427"/>
      <c r="BS215" s="427"/>
      <c r="BT215" s="427"/>
      <c r="BU215" s="427"/>
      <c r="BV215" s="427"/>
      <c r="BW215" s="427"/>
      <c r="BX215" s="427"/>
      <c r="BY215" s="427"/>
      <c r="BZ215" s="427"/>
      <c r="CA215" s="427"/>
    </row>
    <row r="216" spans="1:79" ht="23.1" customHeight="1" x14ac:dyDescent="0.15">
      <c r="A216" s="427"/>
      <c r="B216" s="427"/>
      <c r="C216" s="427"/>
      <c r="D216" s="427"/>
      <c r="E216" s="427"/>
      <c r="F216" s="427"/>
      <c r="G216" s="427"/>
      <c r="H216" s="427"/>
      <c r="I216" s="427"/>
      <c r="J216" s="427"/>
      <c r="K216" s="427"/>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c r="AG216" s="427"/>
      <c r="AH216" s="427"/>
      <c r="AI216" s="427"/>
      <c r="AJ216" s="427"/>
      <c r="AK216" s="427"/>
      <c r="AL216" s="427"/>
      <c r="AM216" s="427"/>
      <c r="AN216" s="427"/>
      <c r="AO216" s="427"/>
      <c r="AP216" s="427"/>
      <c r="AQ216" s="427"/>
      <c r="AR216" s="427"/>
      <c r="AS216" s="427"/>
      <c r="AT216" s="427"/>
      <c r="AU216" s="427"/>
      <c r="AV216" s="427"/>
      <c r="AW216" s="427"/>
      <c r="AX216" s="427"/>
      <c r="AY216" s="427"/>
      <c r="AZ216" s="427"/>
      <c r="BA216" s="427"/>
      <c r="BB216" s="427"/>
      <c r="BC216" s="427"/>
      <c r="BD216" s="427"/>
      <c r="BE216" s="427"/>
      <c r="BF216" s="427"/>
      <c r="BG216" s="427"/>
      <c r="BH216" s="427"/>
      <c r="BI216" s="427"/>
      <c r="BJ216" s="427"/>
      <c r="BK216" s="427"/>
      <c r="BL216" s="427"/>
      <c r="BM216" s="427"/>
      <c r="BN216" s="427"/>
      <c r="BO216" s="427"/>
      <c r="BP216" s="427"/>
      <c r="BQ216" s="427"/>
      <c r="BR216" s="427"/>
      <c r="BS216" s="427"/>
      <c r="BT216" s="427"/>
      <c r="BU216" s="427"/>
      <c r="BV216" s="427"/>
      <c r="BW216" s="427"/>
      <c r="BX216" s="427"/>
      <c r="BY216" s="427"/>
      <c r="BZ216" s="427"/>
      <c r="CA216" s="427"/>
    </row>
    <row r="217" spans="1:79" ht="23.1" customHeight="1" x14ac:dyDescent="0.15">
      <c r="A217" s="427"/>
      <c r="B217" s="427"/>
      <c r="C217" s="427"/>
      <c r="D217" s="427"/>
      <c r="E217" s="427"/>
      <c r="F217" s="427"/>
      <c r="G217" s="427"/>
      <c r="H217" s="427"/>
      <c r="I217" s="427"/>
      <c r="J217" s="427"/>
      <c r="K217" s="427"/>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7"/>
      <c r="AY217" s="427"/>
      <c r="AZ217" s="427"/>
      <c r="BA217" s="427"/>
      <c r="BB217" s="427"/>
      <c r="BC217" s="427"/>
      <c r="BD217" s="427"/>
      <c r="BE217" s="427"/>
      <c r="BF217" s="427"/>
      <c r="BG217" s="427"/>
      <c r="BH217" s="427"/>
      <c r="BI217" s="427"/>
      <c r="BJ217" s="427"/>
      <c r="BK217" s="427"/>
      <c r="BL217" s="427"/>
      <c r="BM217" s="427"/>
      <c r="BN217" s="427"/>
      <c r="BO217" s="427"/>
      <c r="BP217" s="427"/>
      <c r="BQ217" s="427"/>
      <c r="BR217" s="427"/>
      <c r="BS217" s="427"/>
      <c r="BT217" s="427"/>
      <c r="BU217" s="427"/>
      <c r="BV217" s="427"/>
      <c r="BW217" s="427"/>
      <c r="BX217" s="427"/>
      <c r="BY217" s="427"/>
      <c r="BZ217" s="427"/>
      <c r="CA217" s="427"/>
    </row>
    <row r="218" spans="1:79" ht="23.1" customHeight="1" x14ac:dyDescent="0.15">
      <c r="A218" s="427"/>
      <c r="B218" s="427"/>
      <c r="C218" s="427"/>
      <c r="D218" s="427"/>
      <c r="E218" s="427"/>
      <c r="F218" s="427"/>
      <c r="G218" s="427"/>
      <c r="H218" s="427"/>
      <c r="I218" s="427"/>
      <c r="J218" s="427"/>
      <c r="K218" s="427"/>
      <c r="L218" s="427"/>
      <c r="M218" s="427"/>
      <c r="N218" s="427"/>
      <c r="O218" s="427"/>
      <c r="P218" s="427"/>
      <c r="Q218" s="427"/>
      <c r="R218" s="427"/>
      <c r="S218" s="427"/>
      <c r="T218" s="427"/>
      <c r="U218" s="427"/>
      <c r="V218" s="427"/>
      <c r="W218" s="427"/>
      <c r="X218" s="427"/>
      <c r="Y218" s="427"/>
      <c r="Z218" s="427"/>
      <c r="AA218" s="427"/>
      <c r="AB218" s="427"/>
      <c r="AC218" s="427"/>
      <c r="AD218" s="427"/>
      <c r="AE218" s="427"/>
      <c r="AF218" s="427"/>
      <c r="AG218" s="427"/>
      <c r="AH218" s="427"/>
      <c r="AI218" s="427"/>
      <c r="AJ218" s="427"/>
      <c r="AK218" s="427"/>
      <c r="AL218" s="427"/>
      <c r="AM218" s="427"/>
      <c r="AN218" s="427"/>
      <c r="AO218" s="427"/>
      <c r="AP218" s="427"/>
      <c r="AQ218" s="427"/>
      <c r="AR218" s="427"/>
      <c r="AS218" s="427"/>
      <c r="AT218" s="427"/>
      <c r="AU218" s="427"/>
      <c r="AV218" s="427"/>
      <c r="AW218" s="427"/>
      <c r="AX218" s="427"/>
      <c r="AY218" s="427"/>
      <c r="AZ218" s="427"/>
      <c r="BA218" s="427"/>
      <c r="BB218" s="427"/>
      <c r="BC218" s="427"/>
      <c r="BD218" s="427"/>
      <c r="BE218" s="427"/>
      <c r="BF218" s="427"/>
      <c r="BG218" s="427"/>
      <c r="BH218" s="427"/>
      <c r="BI218" s="427"/>
      <c r="BJ218" s="427"/>
      <c r="BK218" s="427"/>
      <c r="BL218" s="427"/>
      <c r="BM218" s="427"/>
      <c r="BN218" s="427"/>
      <c r="BO218" s="427"/>
      <c r="BP218" s="427"/>
      <c r="BQ218" s="427"/>
      <c r="BR218" s="427"/>
      <c r="BS218" s="427"/>
      <c r="BT218" s="427"/>
      <c r="BU218" s="427"/>
      <c r="BV218" s="427"/>
      <c r="BW218" s="427"/>
      <c r="BX218" s="427"/>
      <c r="BY218" s="427"/>
      <c r="BZ218" s="427"/>
      <c r="CA218" s="427"/>
    </row>
    <row r="219" spans="1:79" ht="23.1" customHeight="1" x14ac:dyDescent="0.15">
      <c r="A219" s="427"/>
      <c r="B219" s="427"/>
      <c r="C219" s="427"/>
      <c r="D219" s="427"/>
      <c r="E219" s="427"/>
      <c r="F219" s="427"/>
      <c r="G219" s="427"/>
      <c r="H219" s="427"/>
      <c r="I219" s="427"/>
      <c r="J219" s="427"/>
      <c r="K219" s="427"/>
      <c r="L219" s="427"/>
      <c r="M219" s="427"/>
      <c r="N219" s="427"/>
      <c r="O219" s="427"/>
      <c r="P219" s="427"/>
      <c r="Q219" s="427"/>
      <c r="R219" s="427"/>
      <c r="S219" s="427"/>
      <c r="T219" s="427"/>
      <c r="U219" s="427"/>
      <c r="V219" s="427"/>
      <c r="W219" s="427"/>
      <c r="X219" s="427"/>
      <c r="Y219" s="427"/>
      <c r="Z219" s="427"/>
      <c r="AA219" s="427"/>
      <c r="AB219" s="427"/>
      <c r="AC219" s="427"/>
      <c r="AD219" s="427"/>
      <c r="AE219" s="427"/>
      <c r="AF219" s="427"/>
      <c r="AG219" s="427"/>
      <c r="AH219" s="427"/>
      <c r="AI219" s="427"/>
      <c r="AJ219" s="427"/>
      <c r="AK219" s="427"/>
      <c r="AL219" s="427"/>
      <c r="AM219" s="427"/>
      <c r="AN219" s="427"/>
      <c r="AO219" s="427"/>
      <c r="AP219" s="427"/>
      <c r="AQ219" s="427"/>
      <c r="AR219" s="427"/>
      <c r="AS219" s="427"/>
      <c r="AT219" s="427"/>
      <c r="AU219" s="427"/>
      <c r="AV219" s="427"/>
      <c r="AW219" s="427"/>
      <c r="AX219" s="427"/>
      <c r="AY219" s="427"/>
      <c r="AZ219" s="427"/>
      <c r="BA219" s="427"/>
      <c r="BB219" s="427"/>
      <c r="BC219" s="427"/>
      <c r="BD219" s="427"/>
      <c r="BE219" s="427"/>
      <c r="BF219" s="427"/>
      <c r="BG219" s="427"/>
      <c r="BH219" s="427"/>
      <c r="BI219" s="427"/>
      <c r="BJ219" s="427"/>
      <c r="BK219" s="427"/>
      <c r="BL219" s="427"/>
      <c r="BM219" s="427"/>
      <c r="BN219" s="427"/>
      <c r="BO219" s="427"/>
      <c r="BP219" s="427"/>
      <c r="BQ219" s="427"/>
      <c r="BR219" s="427"/>
      <c r="BS219" s="427"/>
      <c r="BT219" s="427"/>
      <c r="BU219" s="427"/>
      <c r="BV219" s="427"/>
      <c r="BW219" s="427"/>
      <c r="BX219" s="427"/>
      <c r="BY219" s="427"/>
      <c r="BZ219" s="427"/>
      <c r="CA219" s="427"/>
    </row>
    <row r="220" spans="1:79" ht="23.1" customHeight="1" x14ac:dyDescent="0.15">
      <c r="A220" s="427"/>
      <c r="B220" s="427"/>
      <c r="C220" s="427"/>
      <c r="D220" s="427"/>
      <c r="E220" s="427"/>
      <c r="F220" s="427"/>
      <c r="G220" s="427"/>
      <c r="H220" s="427"/>
      <c r="I220" s="427"/>
      <c r="J220" s="427"/>
      <c r="K220" s="427"/>
      <c r="L220" s="427"/>
      <c r="M220" s="427"/>
      <c r="N220" s="427"/>
      <c r="O220" s="427"/>
      <c r="P220" s="427"/>
      <c r="Q220" s="427"/>
      <c r="R220" s="427"/>
      <c r="S220" s="427"/>
      <c r="T220" s="427"/>
      <c r="U220" s="427"/>
      <c r="V220" s="427"/>
      <c r="W220" s="427"/>
      <c r="X220" s="427"/>
      <c r="Y220" s="427"/>
      <c r="Z220" s="427"/>
      <c r="AA220" s="427"/>
      <c r="AB220" s="427"/>
      <c r="AC220" s="427"/>
      <c r="AD220" s="427"/>
      <c r="AE220" s="427"/>
      <c r="AF220" s="427"/>
      <c r="AG220" s="427"/>
      <c r="AH220" s="427"/>
      <c r="AI220" s="427"/>
      <c r="AJ220" s="427"/>
      <c r="AK220" s="427"/>
      <c r="AL220" s="427"/>
      <c r="AM220" s="427"/>
      <c r="AN220" s="427"/>
      <c r="AO220" s="427"/>
      <c r="AP220" s="427"/>
      <c r="AQ220" s="427"/>
      <c r="AR220" s="427"/>
      <c r="AS220" s="427"/>
      <c r="AT220" s="427"/>
      <c r="AU220" s="427"/>
      <c r="AV220" s="427"/>
      <c r="AW220" s="427"/>
      <c r="AX220" s="427"/>
      <c r="AY220" s="427"/>
      <c r="AZ220" s="427"/>
      <c r="BA220" s="427"/>
      <c r="BB220" s="427"/>
      <c r="BC220" s="427"/>
      <c r="BD220" s="427"/>
      <c r="BE220" s="427"/>
      <c r="BF220" s="427"/>
      <c r="BG220" s="427"/>
      <c r="BH220" s="427"/>
      <c r="BI220" s="427"/>
      <c r="BJ220" s="427"/>
      <c r="BK220" s="427"/>
      <c r="BL220" s="427"/>
      <c r="BM220" s="427"/>
      <c r="BN220" s="427"/>
      <c r="BO220" s="427"/>
      <c r="BP220" s="427"/>
      <c r="BQ220" s="427"/>
      <c r="BR220" s="427"/>
      <c r="BS220" s="427"/>
      <c r="BT220" s="427"/>
      <c r="BU220" s="427"/>
      <c r="BV220" s="427"/>
      <c r="BW220" s="427"/>
      <c r="BX220" s="427"/>
      <c r="BY220" s="427"/>
      <c r="BZ220" s="427"/>
      <c r="CA220" s="427"/>
    </row>
    <row r="221" spans="1:79" ht="23.1" customHeight="1" x14ac:dyDescent="0.15">
      <c r="A221" s="427"/>
      <c r="B221" s="427"/>
      <c r="C221" s="427"/>
      <c r="D221" s="427"/>
      <c r="E221" s="427"/>
      <c r="F221" s="427"/>
      <c r="G221" s="427"/>
      <c r="H221" s="427"/>
      <c r="I221" s="427"/>
      <c r="J221" s="427"/>
      <c r="K221" s="427"/>
      <c r="L221" s="427"/>
      <c r="M221" s="427"/>
      <c r="N221" s="427"/>
      <c r="O221" s="427"/>
      <c r="P221" s="427"/>
      <c r="Q221" s="427"/>
      <c r="R221" s="427"/>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7"/>
      <c r="BC221" s="427"/>
      <c r="BD221" s="427"/>
      <c r="BE221" s="427"/>
      <c r="BF221" s="427"/>
      <c r="BG221" s="427"/>
      <c r="BH221" s="427"/>
      <c r="BI221" s="427"/>
      <c r="BJ221" s="427"/>
      <c r="BK221" s="427"/>
      <c r="BL221" s="427"/>
      <c r="BM221" s="427"/>
      <c r="BN221" s="427"/>
      <c r="BO221" s="427"/>
      <c r="BP221" s="427"/>
      <c r="BQ221" s="427"/>
      <c r="BR221" s="427"/>
      <c r="BS221" s="427"/>
      <c r="BT221" s="427"/>
      <c r="BU221" s="427"/>
      <c r="BV221" s="427"/>
      <c r="BW221" s="427"/>
      <c r="BX221" s="427"/>
      <c r="BY221" s="427"/>
      <c r="BZ221" s="427"/>
      <c r="CA221" s="427"/>
    </row>
    <row r="222" spans="1:79" ht="23.1" customHeight="1" x14ac:dyDescent="0.15">
      <c r="A222" s="427"/>
      <c r="B222" s="427"/>
      <c r="C222" s="427"/>
      <c r="D222" s="427"/>
      <c r="E222" s="427"/>
      <c r="F222" s="427"/>
      <c r="G222" s="427"/>
      <c r="H222" s="427"/>
      <c r="I222" s="427"/>
      <c r="J222" s="427"/>
      <c r="K222" s="427"/>
      <c r="L222" s="427"/>
      <c r="M222" s="427"/>
      <c r="N222" s="427"/>
      <c r="O222" s="427"/>
      <c r="P222" s="427"/>
      <c r="Q222" s="427"/>
      <c r="R222" s="427"/>
      <c r="S222" s="427"/>
      <c r="T222" s="427"/>
      <c r="U222" s="427"/>
      <c r="V222" s="427"/>
      <c r="W222" s="427"/>
      <c r="X222" s="427"/>
      <c r="Y222" s="427"/>
      <c r="Z222" s="427"/>
      <c r="AA222" s="427"/>
      <c r="AB222" s="427"/>
      <c r="AC222" s="427"/>
      <c r="AD222" s="427"/>
      <c r="AE222" s="427"/>
      <c r="AF222" s="427"/>
      <c r="AG222" s="427"/>
      <c r="AH222" s="427"/>
      <c r="AI222" s="427"/>
      <c r="AJ222" s="427"/>
      <c r="AK222" s="427"/>
      <c r="AL222" s="427"/>
      <c r="AM222" s="427"/>
      <c r="AN222" s="427"/>
      <c r="AO222" s="427"/>
      <c r="AP222" s="427"/>
      <c r="AQ222" s="427"/>
      <c r="AR222" s="427"/>
      <c r="AS222" s="427"/>
      <c r="AT222" s="427"/>
      <c r="AU222" s="427"/>
      <c r="AV222" s="427"/>
      <c r="AW222" s="427"/>
      <c r="AX222" s="427"/>
      <c r="AY222" s="427"/>
      <c r="AZ222" s="427"/>
      <c r="BA222" s="427"/>
      <c r="BB222" s="427"/>
      <c r="BC222" s="427"/>
      <c r="BD222" s="427"/>
      <c r="BE222" s="427"/>
      <c r="BF222" s="427"/>
      <c r="BG222" s="427"/>
      <c r="BH222" s="427"/>
      <c r="BI222" s="427"/>
      <c r="BJ222" s="427"/>
      <c r="BK222" s="427"/>
      <c r="BL222" s="427"/>
      <c r="BM222" s="427"/>
      <c r="BN222" s="427"/>
      <c r="BO222" s="427"/>
      <c r="BP222" s="427"/>
      <c r="BQ222" s="427"/>
      <c r="BR222" s="427"/>
      <c r="BS222" s="427"/>
      <c r="BT222" s="427"/>
      <c r="BU222" s="427"/>
      <c r="BV222" s="427"/>
      <c r="BW222" s="427"/>
      <c r="BX222" s="427"/>
      <c r="BY222" s="427"/>
      <c r="BZ222" s="427"/>
      <c r="CA222" s="427"/>
    </row>
    <row r="223" spans="1:79" ht="23.1" customHeight="1" x14ac:dyDescent="0.15">
      <c r="A223" s="427"/>
      <c r="B223" s="427"/>
      <c r="C223" s="427"/>
      <c r="D223" s="427"/>
      <c r="E223" s="427"/>
      <c r="F223" s="427"/>
      <c r="G223" s="427"/>
      <c r="H223" s="427"/>
      <c r="I223" s="427"/>
      <c r="J223" s="427"/>
      <c r="K223" s="427"/>
      <c r="L223" s="427"/>
      <c r="M223" s="427"/>
      <c r="N223" s="427"/>
      <c r="O223" s="427"/>
      <c r="P223" s="427"/>
      <c r="Q223" s="427"/>
      <c r="R223" s="427"/>
      <c r="S223" s="427"/>
      <c r="T223" s="427"/>
      <c r="U223" s="427"/>
      <c r="V223" s="427"/>
      <c r="W223" s="427"/>
      <c r="X223" s="427"/>
      <c r="Y223" s="427"/>
      <c r="Z223" s="427"/>
      <c r="AA223" s="427"/>
      <c r="AB223" s="427"/>
      <c r="AC223" s="427"/>
      <c r="AD223" s="427"/>
      <c r="AE223" s="427"/>
      <c r="AF223" s="427"/>
      <c r="AG223" s="427"/>
      <c r="AH223" s="427"/>
      <c r="AI223" s="427"/>
      <c r="AJ223" s="427"/>
      <c r="AK223" s="427"/>
      <c r="AL223" s="427"/>
      <c r="AM223" s="427"/>
      <c r="AN223" s="427"/>
      <c r="AO223" s="427"/>
      <c r="AP223" s="427"/>
      <c r="AQ223" s="427"/>
      <c r="AR223" s="427"/>
      <c r="AS223" s="427"/>
      <c r="AT223" s="427"/>
      <c r="AU223" s="427"/>
      <c r="AV223" s="427"/>
      <c r="AW223" s="427"/>
      <c r="AX223" s="427"/>
      <c r="AY223" s="427"/>
      <c r="AZ223" s="427"/>
      <c r="BA223" s="427"/>
      <c r="BB223" s="427"/>
      <c r="BC223" s="427"/>
      <c r="BD223" s="427"/>
      <c r="BE223" s="427"/>
      <c r="BF223" s="427"/>
      <c r="BG223" s="427"/>
      <c r="BH223" s="427"/>
      <c r="BI223" s="427"/>
      <c r="BJ223" s="427"/>
      <c r="BK223" s="427"/>
      <c r="BL223" s="427"/>
      <c r="BM223" s="427"/>
      <c r="BN223" s="427"/>
      <c r="BO223" s="427"/>
      <c r="BP223" s="427"/>
      <c r="BQ223" s="427"/>
      <c r="BR223" s="427"/>
      <c r="BS223" s="427"/>
      <c r="BT223" s="427"/>
      <c r="BU223" s="427"/>
      <c r="BV223" s="427"/>
      <c r="BW223" s="427"/>
      <c r="BX223" s="427"/>
      <c r="BY223" s="427"/>
      <c r="BZ223" s="427"/>
      <c r="CA223" s="427"/>
    </row>
    <row r="224" spans="1:79" ht="23.1" customHeight="1" x14ac:dyDescent="0.15">
      <c r="A224" s="427"/>
      <c r="B224" s="427"/>
      <c r="C224" s="427"/>
      <c r="D224" s="427"/>
      <c r="E224" s="427"/>
      <c r="F224" s="427"/>
      <c r="G224" s="427"/>
      <c r="H224" s="427"/>
      <c r="I224" s="427"/>
      <c r="J224" s="427"/>
      <c r="K224" s="427"/>
      <c r="L224" s="427"/>
      <c r="M224" s="427"/>
      <c r="N224" s="427"/>
      <c r="O224" s="427"/>
      <c r="P224" s="427"/>
      <c r="Q224" s="427"/>
      <c r="R224" s="427"/>
      <c r="S224" s="427"/>
      <c r="T224" s="427"/>
      <c r="U224" s="427"/>
      <c r="V224" s="427"/>
      <c r="W224" s="427"/>
      <c r="X224" s="427"/>
      <c r="Y224" s="427"/>
      <c r="Z224" s="427"/>
      <c r="AA224" s="427"/>
      <c r="AB224" s="427"/>
      <c r="AC224" s="427"/>
      <c r="AD224" s="427"/>
      <c r="AE224" s="427"/>
      <c r="AF224" s="427"/>
      <c r="AG224" s="427"/>
      <c r="AH224" s="427"/>
      <c r="AI224" s="427"/>
      <c r="AJ224" s="427"/>
      <c r="AK224" s="427"/>
      <c r="AL224" s="427"/>
      <c r="AM224" s="427"/>
      <c r="AN224" s="427"/>
      <c r="AO224" s="427"/>
      <c r="AP224" s="427"/>
      <c r="AQ224" s="427"/>
      <c r="AR224" s="427"/>
      <c r="AS224" s="427"/>
      <c r="AT224" s="427"/>
      <c r="AU224" s="427"/>
      <c r="AV224" s="427"/>
      <c r="AW224" s="427"/>
      <c r="AX224" s="427"/>
      <c r="AY224" s="427"/>
      <c r="AZ224" s="427"/>
      <c r="BA224" s="427"/>
      <c r="BB224" s="427"/>
      <c r="BC224" s="427"/>
      <c r="BD224" s="427"/>
      <c r="BE224" s="427"/>
      <c r="BF224" s="427"/>
      <c r="BG224" s="427"/>
      <c r="BH224" s="427"/>
      <c r="BI224" s="427"/>
      <c r="BJ224" s="427"/>
      <c r="BK224" s="427"/>
      <c r="BL224" s="427"/>
      <c r="BM224" s="427"/>
      <c r="BN224" s="427"/>
      <c r="BO224" s="427"/>
      <c r="BP224" s="427"/>
      <c r="BQ224" s="427"/>
      <c r="BR224" s="427"/>
      <c r="BS224" s="427"/>
      <c r="BT224" s="427"/>
      <c r="BU224" s="427"/>
      <c r="BV224" s="427"/>
      <c r="BW224" s="427"/>
      <c r="BX224" s="427"/>
      <c r="BY224" s="427"/>
      <c r="BZ224" s="427"/>
      <c r="CA224" s="427"/>
    </row>
    <row r="225" spans="1:79" ht="23.1" customHeight="1" x14ac:dyDescent="0.15">
      <c r="A225" s="427"/>
      <c r="B225" s="427"/>
      <c r="C225" s="427"/>
      <c r="D225" s="427"/>
      <c r="E225" s="427"/>
      <c r="F225" s="427"/>
      <c r="G225" s="427"/>
      <c r="H225" s="427"/>
      <c r="I225" s="427"/>
      <c r="J225" s="427"/>
      <c r="K225" s="427"/>
      <c r="L225" s="427"/>
      <c r="M225" s="427"/>
      <c r="N225" s="427"/>
      <c r="O225" s="427"/>
      <c r="P225" s="427"/>
      <c r="Q225" s="427"/>
      <c r="R225" s="427"/>
      <c r="S225" s="427"/>
      <c r="T225" s="427"/>
      <c r="U225" s="427"/>
      <c r="V225" s="427"/>
      <c r="W225" s="427"/>
      <c r="X225" s="427"/>
      <c r="Y225" s="427"/>
      <c r="Z225" s="427"/>
      <c r="AA225" s="427"/>
      <c r="AB225" s="427"/>
      <c r="AC225" s="427"/>
      <c r="AD225" s="427"/>
      <c r="AE225" s="427"/>
      <c r="AF225" s="427"/>
      <c r="AG225" s="427"/>
      <c r="AH225" s="427"/>
      <c r="AI225" s="427"/>
      <c r="AJ225" s="427"/>
      <c r="AK225" s="427"/>
      <c r="AL225" s="427"/>
      <c r="AM225" s="427"/>
      <c r="AN225" s="427"/>
      <c r="AO225" s="427"/>
      <c r="AP225" s="427"/>
      <c r="AQ225" s="427"/>
      <c r="AR225" s="427"/>
      <c r="AS225" s="427"/>
      <c r="AT225" s="427"/>
      <c r="AU225" s="427"/>
      <c r="AV225" s="427"/>
      <c r="AW225" s="427"/>
      <c r="AX225" s="427"/>
      <c r="AY225" s="427"/>
      <c r="AZ225" s="427"/>
      <c r="BA225" s="427"/>
      <c r="BB225" s="427"/>
      <c r="BC225" s="427"/>
      <c r="BD225" s="427"/>
      <c r="BE225" s="427"/>
      <c r="BF225" s="427"/>
      <c r="BG225" s="427"/>
      <c r="BH225" s="427"/>
      <c r="BI225" s="427"/>
      <c r="BJ225" s="427"/>
      <c r="BK225" s="427"/>
      <c r="BL225" s="427"/>
      <c r="BM225" s="427"/>
      <c r="BN225" s="427"/>
      <c r="BO225" s="427"/>
      <c r="BP225" s="427"/>
      <c r="BQ225" s="427"/>
      <c r="BR225" s="427"/>
      <c r="BS225" s="427"/>
      <c r="BT225" s="427"/>
      <c r="BU225" s="427"/>
      <c r="BV225" s="427"/>
      <c r="BW225" s="427"/>
      <c r="BX225" s="427"/>
      <c r="BY225" s="427"/>
      <c r="BZ225" s="427"/>
      <c r="CA225" s="427"/>
    </row>
    <row r="226" spans="1:79" ht="23.1" customHeight="1" x14ac:dyDescent="0.15">
      <c r="A226" s="427"/>
      <c r="B226" s="427"/>
      <c r="C226" s="427"/>
      <c r="D226" s="427"/>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7"/>
      <c r="AD226" s="427"/>
      <c r="AE226" s="427"/>
      <c r="AF226" s="427"/>
      <c r="AG226" s="427"/>
      <c r="AH226" s="427"/>
      <c r="AI226" s="427"/>
      <c r="AJ226" s="427"/>
      <c r="AK226" s="427"/>
      <c r="AL226" s="427"/>
      <c r="AM226" s="427"/>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7"/>
      <c r="BR226" s="427"/>
      <c r="BS226" s="427"/>
      <c r="BT226" s="427"/>
      <c r="BU226" s="427"/>
      <c r="BV226" s="427"/>
      <c r="BW226" s="427"/>
      <c r="BX226" s="427"/>
      <c r="BY226" s="427"/>
      <c r="BZ226" s="427"/>
      <c r="CA226" s="427"/>
    </row>
    <row r="227" spans="1:79" ht="23.1" customHeight="1" x14ac:dyDescent="0.15">
      <c r="A227" s="427"/>
      <c r="B227" s="427"/>
      <c r="C227" s="427"/>
      <c r="D227" s="427"/>
      <c r="E227" s="427"/>
      <c r="F227" s="427"/>
      <c r="G227" s="427"/>
      <c r="H227" s="427"/>
      <c r="I227" s="427"/>
      <c r="J227" s="427"/>
      <c r="K227" s="427"/>
      <c r="L227" s="427"/>
      <c r="M227" s="427"/>
      <c r="N227" s="427"/>
      <c r="O227" s="427"/>
      <c r="P227" s="427"/>
      <c r="Q227" s="427"/>
      <c r="R227" s="427"/>
      <c r="S227" s="427"/>
      <c r="T227" s="427"/>
      <c r="U227" s="427"/>
      <c r="V227" s="427"/>
      <c r="W227" s="427"/>
      <c r="X227" s="427"/>
      <c r="Y227" s="427"/>
      <c r="Z227" s="427"/>
      <c r="AA227" s="427"/>
      <c r="AB227" s="427"/>
      <c r="AC227" s="427"/>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7"/>
      <c r="AY227" s="427"/>
      <c r="AZ227" s="427"/>
      <c r="BA227" s="427"/>
      <c r="BB227" s="427"/>
      <c r="BC227" s="427"/>
      <c r="BD227" s="427"/>
      <c r="BE227" s="427"/>
      <c r="BF227" s="427"/>
      <c r="BG227" s="427"/>
      <c r="BH227" s="427"/>
      <c r="BI227" s="427"/>
      <c r="BJ227" s="427"/>
      <c r="BK227" s="427"/>
      <c r="BL227" s="427"/>
      <c r="BM227" s="427"/>
      <c r="BN227" s="427"/>
      <c r="BO227" s="427"/>
      <c r="BP227" s="427"/>
      <c r="BQ227" s="427"/>
      <c r="BR227" s="427"/>
      <c r="BS227" s="427"/>
      <c r="BT227" s="427"/>
      <c r="BU227" s="427"/>
      <c r="BV227" s="427"/>
      <c r="BW227" s="427"/>
      <c r="BX227" s="427"/>
      <c r="BY227" s="427"/>
      <c r="BZ227" s="427"/>
      <c r="CA227" s="427"/>
    </row>
    <row r="228" spans="1:79" ht="23.1" customHeight="1" x14ac:dyDescent="0.15">
      <c r="A228" s="427"/>
      <c r="B228" s="427"/>
      <c r="C228" s="427"/>
      <c r="D228" s="427"/>
      <c r="E228" s="427"/>
      <c r="F228" s="427"/>
      <c r="G228" s="427"/>
      <c r="H228" s="427"/>
      <c r="I228" s="427"/>
      <c r="J228" s="427"/>
      <c r="K228" s="427"/>
      <c r="L228" s="427"/>
      <c r="M228" s="427"/>
      <c r="N228" s="427"/>
      <c r="O228" s="427"/>
      <c r="P228" s="427"/>
      <c r="Q228" s="427"/>
      <c r="R228" s="427"/>
      <c r="S228" s="427"/>
      <c r="T228" s="427"/>
      <c r="U228" s="427"/>
      <c r="V228" s="427"/>
      <c r="W228" s="427"/>
      <c r="X228" s="427"/>
      <c r="Y228" s="427"/>
      <c r="Z228" s="427"/>
      <c r="AA228" s="427"/>
      <c r="AB228" s="427"/>
      <c r="AC228" s="427"/>
      <c r="AD228" s="427"/>
      <c r="AE228" s="427"/>
      <c r="AF228" s="427"/>
      <c r="AG228" s="427"/>
      <c r="AH228" s="427"/>
      <c r="AI228" s="427"/>
      <c r="AJ228" s="427"/>
      <c r="AK228" s="427"/>
      <c r="AL228" s="427"/>
      <c r="AM228" s="427"/>
      <c r="AN228" s="427"/>
      <c r="AO228" s="427"/>
      <c r="AP228" s="427"/>
      <c r="AQ228" s="427"/>
      <c r="AR228" s="427"/>
      <c r="AS228" s="427"/>
      <c r="AT228" s="427"/>
      <c r="AU228" s="427"/>
      <c r="AV228" s="427"/>
      <c r="AW228" s="427"/>
      <c r="AX228" s="427"/>
      <c r="AY228" s="427"/>
      <c r="AZ228" s="427"/>
      <c r="BA228" s="427"/>
      <c r="BB228" s="427"/>
      <c r="BC228" s="427"/>
      <c r="BD228" s="427"/>
      <c r="BE228" s="427"/>
      <c r="BF228" s="427"/>
      <c r="BG228" s="427"/>
      <c r="BH228" s="427"/>
      <c r="BI228" s="427"/>
      <c r="BJ228" s="427"/>
      <c r="BK228" s="427"/>
      <c r="BL228" s="427"/>
      <c r="BM228" s="427"/>
      <c r="BN228" s="427"/>
      <c r="BO228" s="427"/>
      <c r="BP228" s="427"/>
      <c r="BQ228" s="427"/>
      <c r="BR228" s="427"/>
      <c r="BS228" s="427"/>
      <c r="BT228" s="427"/>
      <c r="BU228" s="427"/>
      <c r="BV228" s="427"/>
      <c r="BW228" s="427"/>
      <c r="BX228" s="427"/>
      <c r="BY228" s="427"/>
      <c r="BZ228" s="427"/>
      <c r="CA228" s="427"/>
    </row>
    <row r="229" spans="1:79" ht="23.1" customHeight="1" x14ac:dyDescent="0.15">
      <c r="A229" s="427"/>
      <c r="B229" s="427"/>
      <c r="C229" s="427"/>
      <c r="D229" s="427"/>
      <c r="E229" s="427"/>
      <c r="F229" s="427"/>
      <c r="G229" s="427"/>
      <c r="H229" s="427"/>
      <c r="I229" s="427"/>
      <c r="J229" s="427"/>
      <c r="K229" s="427"/>
      <c r="L229" s="427"/>
      <c r="M229" s="427"/>
      <c r="N229" s="427"/>
      <c r="O229" s="427"/>
      <c r="P229" s="427"/>
      <c r="Q229" s="427"/>
      <c r="R229" s="427"/>
      <c r="S229" s="427"/>
      <c r="T229" s="427"/>
      <c r="U229" s="427"/>
      <c r="V229" s="427"/>
      <c r="W229" s="427"/>
      <c r="X229" s="427"/>
      <c r="Y229" s="427"/>
      <c r="Z229" s="427"/>
      <c r="AA229" s="427"/>
      <c r="AB229" s="427"/>
      <c r="AC229" s="427"/>
      <c r="AD229" s="427"/>
      <c r="AE229" s="427"/>
      <c r="AF229" s="427"/>
      <c r="AG229" s="427"/>
      <c r="AH229" s="427"/>
      <c r="AI229" s="427"/>
      <c r="AJ229" s="427"/>
      <c r="AK229" s="427"/>
      <c r="AL229" s="427"/>
      <c r="AM229" s="427"/>
      <c r="AN229" s="427"/>
      <c r="AO229" s="427"/>
      <c r="AP229" s="427"/>
      <c r="AQ229" s="427"/>
      <c r="AR229" s="427"/>
      <c r="AS229" s="427"/>
      <c r="AT229" s="427"/>
      <c r="AU229" s="427"/>
      <c r="AV229" s="427"/>
      <c r="AW229" s="427"/>
      <c r="AX229" s="427"/>
      <c r="AY229" s="427"/>
      <c r="AZ229" s="427"/>
      <c r="BA229" s="427"/>
      <c r="BB229" s="427"/>
      <c r="BC229" s="427"/>
      <c r="BD229" s="427"/>
      <c r="BE229" s="427"/>
      <c r="BF229" s="427"/>
      <c r="BG229" s="427"/>
      <c r="BH229" s="427"/>
      <c r="BI229" s="427"/>
      <c r="BJ229" s="427"/>
      <c r="BK229" s="427"/>
      <c r="BL229" s="427"/>
      <c r="BM229" s="427"/>
      <c r="BN229" s="427"/>
      <c r="BO229" s="427"/>
      <c r="BP229" s="427"/>
      <c r="BQ229" s="427"/>
      <c r="BR229" s="427"/>
      <c r="BS229" s="427"/>
      <c r="BT229" s="427"/>
      <c r="BU229" s="427"/>
      <c r="BV229" s="427"/>
      <c r="BW229" s="427"/>
      <c r="BX229" s="427"/>
      <c r="BY229" s="427"/>
      <c r="BZ229" s="427"/>
      <c r="CA229" s="427"/>
    </row>
    <row r="230" spans="1:79" ht="23.1" customHeight="1" x14ac:dyDescent="0.15">
      <c r="A230" s="427"/>
      <c r="B230" s="427"/>
      <c r="C230" s="427"/>
      <c r="D230" s="427"/>
      <c r="E230" s="427"/>
      <c r="F230" s="427"/>
      <c r="G230" s="427"/>
      <c r="H230" s="427"/>
      <c r="I230" s="427"/>
      <c r="J230" s="427"/>
      <c r="K230" s="427"/>
      <c r="L230" s="427"/>
      <c r="M230" s="427"/>
      <c r="N230" s="427"/>
      <c r="O230" s="427"/>
      <c r="P230" s="427"/>
      <c r="Q230" s="427"/>
      <c r="R230" s="427"/>
      <c r="S230" s="427"/>
      <c r="T230" s="427"/>
      <c r="U230" s="427"/>
      <c r="V230" s="427"/>
      <c r="W230" s="427"/>
      <c r="X230" s="427"/>
      <c r="Y230" s="427"/>
      <c r="Z230" s="427"/>
      <c r="AA230" s="427"/>
      <c r="AB230" s="427"/>
      <c r="AC230" s="427"/>
      <c r="AD230" s="427"/>
      <c r="AE230" s="427"/>
      <c r="AF230" s="427"/>
      <c r="AG230" s="427"/>
      <c r="AH230" s="427"/>
      <c r="AI230" s="427"/>
      <c r="AJ230" s="427"/>
      <c r="AK230" s="427"/>
      <c r="AL230" s="427"/>
      <c r="AM230" s="427"/>
      <c r="AN230" s="427"/>
      <c r="AO230" s="427"/>
      <c r="AP230" s="427"/>
      <c r="AQ230" s="427"/>
      <c r="AR230" s="427"/>
      <c r="AS230" s="427"/>
      <c r="AT230" s="427"/>
      <c r="AU230" s="427"/>
      <c r="AV230" s="427"/>
      <c r="AW230" s="427"/>
      <c r="AX230" s="427"/>
      <c r="AY230" s="427"/>
      <c r="AZ230" s="427"/>
      <c r="BA230" s="427"/>
      <c r="BB230" s="427"/>
      <c r="BC230" s="427"/>
      <c r="BD230" s="427"/>
      <c r="BE230" s="427"/>
      <c r="BF230" s="427"/>
      <c r="BG230" s="427"/>
      <c r="BH230" s="427"/>
      <c r="BI230" s="427"/>
      <c r="BJ230" s="427"/>
      <c r="BK230" s="427"/>
      <c r="BL230" s="427"/>
      <c r="BM230" s="427"/>
      <c r="BN230" s="427"/>
      <c r="BO230" s="427"/>
      <c r="BP230" s="427"/>
      <c r="BQ230" s="427"/>
      <c r="BR230" s="427"/>
      <c r="BS230" s="427"/>
      <c r="BT230" s="427"/>
      <c r="BU230" s="427"/>
      <c r="BV230" s="427"/>
      <c r="BW230" s="427"/>
      <c r="BX230" s="427"/>
      <c r="BY230" s="427"/>
      <c r="BZ230" s="427"/>
      <c r="CA230" s="427"/>
    </row>
    <row r="231" spans="1:79" ht="23.1" customHeight="1" x14ac:dyDescent="0.15">
      <c r="A231" s="427"/>
      <c r="B231" s="427"/>
      <c r="C231" s="427"/>
      <c r="D231" s="427"/>
      <c r="E231" s="427"/>
      <c r="F231" s="427"/>
      <c r="G231" s="427"/>
      <c r="H231" s="427"/>
      <c r="I231" s="427"/>
      <c r="J231" s="427"/>
      <c r="K231" s="427"/>
      <c r="L231" s="427"/>
      <c r="M231" s="427"/>
      <c r="N231" s="427"/>
      <c r="O231" s="427"/>
      <c r="P231" s="427"/>
      <c r="Q231" s="427"/>
      <c r="R231" s="427"/>
      <c r="S231" s="427"/>
      <c r="T231" s="427"/>
      <c r="U231" s="427"/>
      <c r="V231" s="427"/>
      <c r="W231" s="427"/>
      <c r="X231" s="427"/>
      <c r="Y231" s="427"/>
      <c r="Z231" s="427"/>
      <c r="AA231" s="427"/>
      <c r="AB231" s="427"/>
      <c r="AC231" s="427"/>
      <c r="AD231" s="427"/>
      <c r="AE231" s="427"/>
      <c r="AF231" s="427"/>
      <c r="AG231" s="427"/>
      <c r="AH231" s="427"/>
      <c r="AI231" s="427"/>
      <c r="AJ231" s="427"/>
      <c r="AK231" s="427"/>
      <c r="AL231" s="427"/>
      <c r="AM231" s="427"/>
      <c r="AN231" s="427"/>
      <c r="AO231" s="427"/>
      <c r="AP231" s="427"/>
      <c r="AQ231" s="427"/>
      <c r="AR231" s="427"/>
      <c r="AS231" s="427"/>
      <c r="AT231" s="427"/>
      <c r="AU231" s="427"/>
      <c r="AV231" s="427"/>
      <c r="AW231" s="427"/>
      <c r="AX231" s="427"/>
      <c r="AY231" s="427"/>
      <c r="AZ231" s="427"/>
      <c r="BA231" s="427"/>
      <c r="BB231" s="427"/>
      <c r="BC231" s="427"/>
      <c r="BD231" s="427"/>
      <c r="BE231" s="427"/>
      <c r="BF231" s="427"/>
      <c r="BG231" s="427"/>
      <c r="BH231" s="427"/>
      <c r="BI231" s="427"/>
      <c r="BJ231" s="427"/>
      <c r="BK231" s="427"/>
      <c r="BL231" s="427"/>
      <c r="BM231" s="427"/>
      <c r="BN231" s="427"/>
      <c r="BO231" s="427"/>
      <c r="BP231" s="427"/>
      <c r="BQ231" s="427"/>
      <c r="BR231" s="427"/>
      <c r="BS231" s="427"/>
      <c r="BT231" s="427"/>
      <c r="BU231" s="427"/>
      <c r="BV231" s="427"/>
      <c r="BW231" s="427"/>
      <c r="BX231" s="427"/>
      <c r="BY231" s="427"/>
      <c r="BZ231" s="427"/>
      <c r="CA231" s="427"/>
    </row>
    <row r="232" spans="1:79" ht="23.1" customHeight="1" x14ac:dyDescent="0.15">
      <c r="A232" s="427"/>
      <c r="B232" s="427"/>
      <c r="C232" s="427"/>
      <c r="D232" s="427"/>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27"/>
      <c r="AD232" s="427"/>
      <c r="AE232" s="427"/>
      <c r="AF232" s="427"/>
      <c r="AG232" s="427"/>
      <c r="AH232" s="427"/>
      <c r="AI232" s="427"/>
      <c r="AJ232" s="427"/>
      <c r="AK232" s="427"/>
      <c r="AL232" s="427"/>
      <c r="AM232" s="427"/>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7"/>
      <c r="BR232" s="427"/>
      <c r="BS232" s="427"/>
      <c r="BT232" s="427"/>
      <c r="BU232" s="427"/>
      <c r="BV232" s="427"/>
      <c r="BW232" s="427"/>
      <c r="BX232" s="427"/>
      <c r="BY232" s="427"/>
      <c r="BZ232" s="427"/>
      <c r="CA232" s="427"/>
    </row>
    <row r="233" spans="1:79" ht="23.1" customHeight="1" x14ac:dyDescent="0.15">
      <c r="A233" s="427"/>
      <c r="B233" s="427"/>
      <c r="C233" s="427"/>
      <c r="D233" s="427"/>
      <c r="E233" s="427"/>
      <c r="F233" s="427"/>
      <c r="G233" s="427"/>
      <c r="H233" s="427"/>
      <c r="I233" s="427"/>
      <c r="J233" s="427"/>
      <c r="K233" s="427"/>
      <c r="L233" s="427"/>
      <c r="M233" s="427"/>
      <c r="N233" s="427"/>
      <c r="O233" s="427"/>
      <c r="P233" s="427"/>
      <c r="Q233" s="427"/>
      <c r="R233" s="427"/>
      <c r="S233" s="427"/>
      <c r="T233" s="427"/>
      <c r="U233" s="427"/>
      <c r="V233" s="427"/>
      <c r="W233" s="427"/>
      <c r="X233" s="427"/>
      <c r="Y233" s="427"/>
      <c r="Z233" s="427"/>
      <c r="AA233" s="427"/>
      <c r="AB233" s="427"/>
      <c r="AC233" s="427"/>
      <c r="AD233" s="427"/>
      <c r="AE233" s="427"/>
      <c r="AF233" s="427"/>
      <c r="AG233" s="427"/>
      <c r="AH233" s="427"/>
      <c r="AI233" s="427"/>
      <c r="AJ233" s="427"/>
      <c r="AK233" s="427"/>
      <c r="AL233" s="427"/>
      <c r="AM233" s="427"/>
      <c r="AN233" s="427"/>
      <c r="AO233" s="427"/>
      <c r="AP233" s="427"/>
      <c r="AQ233" s="427"/>
      <c r="AR233" s="427"/>
      <c r="AS233" s="427"/>
      <c r="AT233" s="427"/>
      <c r="AU233" s="427"/>
      <c r="AV233" s="427"/>
      <c r="AW233" s="427"/>
      <c r="AX233" s="427"/>
      <c r="AY233" s="427"/>
      <c r="AZ233" s="427"/>
      <c r="BA233" s="427"/>
      <c r="BB233" s="427"/>
      <c r="BC233" s="427"/>
      <c r="BD233" s="427"/>
      <c r="BE233" s="427"/>
      <c r="BF233" s="427"/>
      <c r="BG233" s="427"/>
      <c r="BH233" s="427"/>
      <c r="BI233" s="427"/>
      <c r="BJ233" s="427"/>
      <c r="BK233" s="427"/>
      <c r="BL233" s="427"/>
      <c r="BM233" s="427"/>
      <c r="BN233" s="427"/>
      <c r="BO233" s="427"/>
      <c r="BP233" s="427"/>
      <c r="BQ233" s="427"/>
      <c r="BR233" s="427"/>
      <c r="BS233" s="427"/>
      <c r="BT233" s="427"/>
      <c r="BU233" s="427"/>
      <c r="BV233" s="427"/>
      <c r="BW233" s="427"/>
      <c r="BX233" s="427"/>
      <c r="BY233" s="427"/>
      <c r="BZ233" s="427"/>
      <c r="CA233" s="427"/>
    </row>
    <row r="234" spans="1:79" ht="23.1" customHeight="1" x14ac:dyDescent="0.15">
      <c r="A234" s="427"/>
      <c r="B234" s="427"/>
      <c r="C234" s="427"/>
      <c r="D234" s="427"/>
      <c r="E234" s="427"/>
      <c r="F234" s="427"/>
      <c r="G234" s="427"/>
      <c r="H234" s="427"/>
      <c r="I234" s="427"/>
      <c r="J234" s="427"/>
      <c r="K234" s="427"/>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7"/>
      <c r="AY234" s="427"/>
      <c r="AZ234" s="427"/>
      <c r="BA234" s="427"/>
      <c r="BB234" s="427"/>
      <c r="BC234" s="427"/>
      <c r="BD234" s="427"/>
      <c r="BE234" s="427"/>
      <c r="BF234" s="427"/>
      <c r="BG234" s="427"/>
      <c r="BH234" s="427"/>
      <c r="BI234" s="427"/>
      <c r="BJ234" s="427"/>
      <c r="BK234" s="427"/>
      <c r="BL234" s="427"/>
      <c r="BM234" s="427"/>
      <c r="BN234" s="427"/>
      <c r="BO234" s="427"/>
      <c r="BP234" s="427"/>
      <c r="BQ234" s="427"/>
      <c r="BR234" s="427"/>
      <c r="BS234" s="427"/>
      <c r="BT234" s="427"/>
      <c r="BU234" s="427"/>
      <c r="BV234" s="427"/>
      <c r="BW234" s="427"/>
      <c r="BX234" s="427"/>
      <c r="BY234" s="427"/>
      <c r="BZ234" s="427"/>
      <c r="CA234" s="427"/>
    </row>
    <row r="235" spans="1:79" ht="23.1" customHeight="1" x14ac:dyDescent="0.15">
      <c r="A235" s="427"/>
      <c r="B235" s="427"/>
      <c r="C235" s="427"/>
      <c r="D235" s="427"/>
      <c r="E235" s="427"/>
      <c r="F235" s="427"/>
      <c r="G235" s="427"/>
      <c r="H235" s="427"/>
      <c r="I235" s="427"/>
      <c r="J235" s="427"/>
      <c r="K235" s="427"/>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c r="AG235" s="427"/>
      <c r="AH235" s="427"/>
      <c r="AI235" s="427"/>
      <c r="AJ235" s="427"/>
      <c r="AK235" s="427"/>
      <c r="AL235" s="427"/>
      <c r="AM235" s="427"/>
      <c r="AN235" s="427"/>
      <c r="AO235" s="427"/>
      <c r="AP235" s="427"/>
      <c r="AQ235" s="427"/>
      <c r="AR235" s="427"/>
      <c r="AS235" s="427"/>
      <c r="AT235" s="427"/>
      <c r="AU235" s="427"/>
      <c r="AV235" s="427"/>
      <c r="AW235" s="427"/>
      <c r="AX235" s="427"/>
      <c r="AY235" s="427"/>
      <c r="AZ235" s="427"/>
      <c r="BA235" s="427"/>
      <c r="BB235" s="427"/>
      <c r="BC235" s="427"/>
      <c r="BD235" s="427"/>
      <c r="BE235" s="427"/>
      <c r="BF235" s="427"/>
      <c r="BG235" s="427"/>
      <c r="BH235" s="427"/>
      <c r="BI235" s="427"/>
      <c r="BJ235" s="427"/>
      <c r="BK235" s="427"/>
      <c r="BL235" s="427"/>
      <c r="BM235" s="427"/>
      <c r="BN235" s="427"/>
      <c r="BO235" s="427"/>
      <c r="BP235" s="427"/>
      <c r="BQ235" s="427"/>
      <c r="BR235" s="427"/>
      <c r="BS235" s="427"/>
      <c r="BT235" s="427"/>
      <c r="BU235" s="427"/>
      <c r="BV235" s="427"/>
      <c r="BW235" s="427"/>
      <c r="BX235" s="427"/>
      <c r="BY235" s="427"/>
      <c r="BZ235" s="427"/>
      <c r="CA235" s="427"/>
    </row>
    <row r="236" spans="1:79" ht="23.1" customHeight="1" x14ac:dyDescent="0.15">
      <c r="A236" s="427"/>
      <c r="B236" s="427"/>
      <c r="C236" s="427"/>
      <c r="D236" s="427"/>
      <c r="E236" s="427"/>
      <c r="F236" s="427"/>
      <c r="G236" s="427"/>
      <c r="H236" s="427"/>
      <c r="I236" s="427"/>
      <c r="J236" s="427"/>
      <c r="K236" s="427"/>
      <c r="L236" s="427"/>
      <c r="M236" s="427"/>
      <c r="N236" s="427"/>
      <c r="O236" s="427"/>
      <c r="P236" s="427"/>
      <c r="Q236" s="427"/>
      <c r="R236" s="427"/>
      <c r="S236" s="427"/>
      <c r="T236" s="427"/>
      <c r="U236" s="427"/>
      <c r="V236" s="427"/>
      <c r="W236" s="427"/>
      <c r="X236" s="427"/>
      <c r="Y236" s="427"/>
      <c r="Z236" s="427"/>
      <c r="AA236" s="427"/>
      <c r="AB236" s="427"/>
      <c r="AC236" s="427"/>
      <c r="AD236" s="427"/>
      <c r="AE236" s="427"/>
      <c r="AF236" s="427"/>
      <c r="AG236" s="427"/>
      <c r="AH236" s="427"/>
      <c r="AI236" s="427"/>
      <c r="AJ236" s="427"/>
      <c r="AK236" s="427"/>
      <c r="AL236" s="427"/>
      <c r="AM236" s="427"/>
      <c r="AN236" s="427"/>
      <c r="AO236" s="427"/>
      <c r="AP236" s="427"/>
      <c r="AQ236" s="427"/>
      <c r="AR236" s="427"/>
      <c r="AS236" s="427"/>
      <c r="AT236" s="427"/>
      <c r="AU236" s="427"/>
      <c r="AV236" s="427"/>
      <c r="AW236" s="427"/>
      <c r="AX236" s="427"/>
      <c r="AY236" s="427"/>
      <c r="AZ236" s="427"/>
      <c r="BA236" s="427"/>
      <c r="BB236" s="427"/>
      <c r="BC236" s="427"/>
      <c r="BD236" s="427"/>
      <c r="BE236" s="427"/>
      <c r="BF236" s="427"/>
      <c r="BG236" s="427"/>
      <c r="BH236" s="427"/>
      <c r="BI236" s="427"/>
      <c r="BJ236" s="427"/>
      <c r="BK236" s="427"/>
      <c r="BL236" s="427"/>
      <c r="BM236" s="427"/>
      <c r="BN236" s="427"/>
      <c r="BO236" s="427"/>
      <c r="BP236" s="427"/>
      <c r="BQ236" s="427"/>
      <c r="BR236" s="427"/>
      <c r="BS236" s="427"/>
      <c r="BT236" s="427"/>
      <c r="BU236" s="427"/>
      <c r="BV236" s="427"/>
      <c r="BW236" s="427"/>
      <c r="BX236" s="427"/>
      <c r="BY236" s="427"/>
      <c r="BZ236" s="427"/>
      <c r="CA236" s="427"/>
    </row>
    <row r="237" spans="1:79" ht="23.1" customHeight="1" x14ac:dyDescent="0.15">
      <c r="A237" s="427"/>
      <c r="B237" s="427"/>
      <c r="C237" s="427"/>
      <c r="D237" s="427"/>
      <c r="E237" s="427"/>
      <c r="F237" s="427"/>
      <c r="G237" s="427"/>
      <c r="H237" s="427"/>
      <c r="I237" s="427"/>
      <c r="J237" s="427"/>
      <c r="K237" s="427"/>
      <c r="L237" s="427"/>
      <c r="M237" s="427"/>
      <c r="N237" s="427"/>
      <c r="O237" s="427"/>
      <c r="P237" s="427"/>
      <c r="Q237" s="427"/>
      <c r="R237" s="427"/>
      <c r="S237" s="427"/>
      <c r="T237" s="427"/>
      <c r="U237" s="427"/>
      <c r="V237" s="427"/>
      <c r="W237" s="427"/>
      <c r="X237" s="427"/>
      <c r="Y237" s="427"/>
      <c r="Z237" s="427"/>
      <c r="AA237" s="427"/>
      <c r="AB237" s="427"/>
      <c r="AC237" s="427"/>
      <c r="AD237" s="427"/>
      <c r="AE237" s="427"/>
      <c r="AF237" s="427"/>
      <c r="AG237" s="427"/>
      <c r="AH237" s="427"/>
      <c r="AI237" s="427"/>
      <c r="AJ237" s="427"/>
      <c r="AK237" s="427"/>
      <c r="AL237" s="427"/>
      <c r="AM237" s="427"/>
      <c r="AN237" s="427"/>
      <c r="AO237" s="427"/>
      <c r="AP237" s="427"/>
      <c r="AQ237" s="427"/>
      <c r="AR237" s="427"/>
      <c r="AS237" s="427"/>
      <c r="AT237" s="427"/>
      <c r="AU237" s="427"/>
      <c r="AV237" s="427"/>
      <c r="AW237" s="427"/>
      <c r="AX237" s="427"/>
      <c r="AY237" s="427"/>
      <c r="AZ237" s="427"/>
      <c r="BA237" s="427"/>
      <c r="BB237" s="427"/>
      <c r="BC237" s="427"/>
      <c r="BD237" s="427"/>
      <c r="BE237" s="427"/>
      <c r="BF237" s="427"/>
      <c r="BG237" s="427"/>
      <c r="BH237" s="427"/>
      <c r="BI237" s="427"/>
      <c r="BJ237" s="427"/>
      <c r="BK237" s="427"/>
      <c r="BL237" s="427"/>
      <c r="BM237" s="427"/>
      <c r="BN237" s="427"/>
      <c r="BO237" s="427"/>
      <c r="BP237" s="427"/>
      <c r="BQ237" s="427"/>
      <c r="BR237" s="427"/>
      <c r="BS237" s="427"/>
      <c r="BT237" s="427"/>
      <c r="BU237" s="427"/>
      <c r="BV237" s="427"/>
      <c r="BW237" s="427"/>
      <c r="BX237" s="427"/>
      <c r="BY237" s="427"/>
      <c r="BZ237" s="427"/>
      <c r="CA237" s="427"/>
    </row>
    <row r="238" spans="1:79" ht="23.1" customHeight="1" x14ac:dyDescent="0.15">
      <c r="A238" s="427"/>
      <c r="B238" s="427"/>
      <c r="C238" s="427"/>
      <c r="D238" s="427"/>
      <c r="E238" s="427"/>
      <c r="F238" s="427"/>
      <c r="G238" s="427"/>
      <c r="H238" s="427"/>
      <c r="I238" s="427"/>
      <c r="J238" s="427"/>
      <c r="K238" s="427"/>
      <c r="L238" s="427"/>
      <c r="M238" s="427"/>
      <c r="N238" s="427"/>
      <c r="O238" s="427"/>
      <c r="P238" s="427"/>
      <c r="Q238" s="427"/>
      <c r="R238" s="427"/>
      <c r="S238" s="427"/>
      <c r="T238" s="427"/>
      <c r="U238" s="427"/>
      <c r="V238" s="427"/>
      <c r="W238" s="427"/>
      <c r="X238" s="427"/>
      <c r="Y238" s="427"/>
      <c r="Z238" s="427"/>
      <c r="AA238" s="427"/>
      <c r="AB238" s="427"/>
      <c r="AC238" s="427"/>
      <c r="AD238" s="427"/>
      <c r="AE238" s="427"/>
      <c r="AF238" s="427"/>
      <c r="AG238" s="427"/>
      <c r="AH238" s="427"/>
      <c r="AI238" s="427"/>
      <c r="AJ238" s="427"/>
      <c r="AK238" s="427"/>
      <c r="AL238" s="427"/>
      <c r="AM238" s="427"/>
      <c r="AN238" s="427"/>
      <c r="AO238" s="427"/>
      <c r="AP238" s="427"/>
      <c r="AQ238" s="427"/>
      <c r="AR238" s="427"/>
      <c r="AS238" s="427"/>
      <c r="AT238" s="427"/>
      <c r="AU238" s="427"/>
      <c r="AV238" s="427"/>
      <c r="AW238" s="427"/>
      <c r="AX238" s="427"/>
      <c r="AY238" s="427"/>
      <c r="AZ238" s="427"/>
      <c r="BA238" s="427"/>
      <c r="BB238" s="427"/>
      <c r="BC238" s="427"/>
      <c r="BD238" s="427"/>
      <c r="BE238" s="427"/>
      <c r="BF238" s="427"/>
      <c r="BG238" s="427"/>
      <c r="BH238" s="427"/>
      <c r="BI238" s="427"/>
      <c r="BJ238" s="427"/>
      <c r="BK238" s="427"/>
      <c r="BL238" s="427"/>
      <c r="BM238" s="427"/>
      <c r="BN238" s="427"/>
      <c r="BO238" s="427"/>
      <c r="BP238" s="427"/>
      <c r="BQ238" s="427"/>
      <c r="BR238" s="427"/>
      <c r="BS238" s="427"/>
      <c r="BT238" s="427"/>
      <c r="BU238" s="427"/>
      <c r="BV238" s="427"/>
      <c r="BW238" s="427"/>
      <c r="BX238" s="427"/>
      <c r="BY238" s="427"/>
      <c r="BZ238" s="427"/>
      <c r="CA238" s="427"/>
    </row>
    <row r="239" spans="1:79" ht="23.1" customHeight="1" x14ac:dyDescent="0.15">
      <c r="A239" s="427"/>
      <c r="B239" s="427"/>
      <c r="C239" s="427"/>
      <c r="D239" s="427"/>
      <c r="E239" s="427"/>
      <c r="F239" s="427"/>
      <c r="G239" s="427"/>
      <c r="H239" s="427"/>
      <c r="I239" s="427"/>
      <c r="J239" s="427"/>
      <c r="K239" s="427"/>
      <c r="L239" s="427"/>
      <c r="M239" s="427"/>
      <c r="N239" s="427"/>
      <c r="O239" s="427"/>
      <c r="P239" s="427"/>
      <c r="Q239" s="427"/>
      <c r="R239" s="427"/>
      <c r="S239" s="427"/>
      <c r="T239" s="427"/>
      <c r="U239" s="427"/>
      <c r="V239" s="427"/>
      <c r="W239" s="427"/>
      <c r="X239" s="427"/>
      <c r="Y239" s="427"/>
      <c r="Z239" s="427"/>
      <c r="AA239" s="427"/>
      <c r="AB239" s="427"/>
      <c r="AC239" s="427"/>
      <c r="AD239" s="427"/>
      <c r="AE239" s="427"/>
      <c r="AF239" s="427"/>
      <c r="AG239" s="427"/>
      <c r="AH239" s="427"/>
      <c r="AI239" s="427"/>
      <c r="AJ239" s="427"/>
      <c r="AK239" s="427"/>
      <c r="AL239" s="427"/>
      <c r="AM239" s="427"/>
      <c r="AN239" s="427"/>
      <c r="AO239" s="427"/>
      <c r="AP239" s="427"/>
      <c r="AQ239" s="427"/>
      <c r="AR239" s="427"/>
      <c r="AS239" s="427"/>
      <c r="AT239" s="427"/>
      <c r="AU239" s="427"/>
      <c r="AV239" s="427"/>
      <c r="AW239" s="427"/>
      <c r="AX239" s="427"/>
      <c r="AY239" s="427"/>
      <c r="AZ239" s="427"/>
      <c r="BA239" s="427"/>
      <c r="BB239" s="427"/>
      <c r="BC239" s="427"/>
      <c r="BD239" s="427"/>
      <c r="BE239" s="427"/>
      <c r="BF239" s="427"/>
      <c r="BG239" s="427"/>
      <c r="BH239" s="427"/>
      <c r="BI239" s="427"/>
      <c r="BJ239" s="427"/>
      <c r="BK239" s="427"/>
      <c r="BL239" s="427"/>
      <c r="BM239" s="427"/>
      <c r="BN239" s="427"/>
      <c r="BO239" s="427"/>
      <c r="BP239" s="427"/>
      <c r="BQ239" s="427"/>
      <c r="BR239" s="427"/>
      <c r="BS239" s="427"/>
      <c r="BT239" s="427"/>
      <c r="BU239" s="427"/>
      <c r="BV239" s="427"/>
      <c r="BW239" s="427"/>
      <c r="BX239" s="427"/>
      <c r="BY239" s="427"/>
      <c r="BZ239" s="427"/>
      <c r="CA239" s="427"/>
    </row>
    <row r="240" spans="1:79" ht="23.1" customHeight="1" x14ac:dyDescent="0.15">
      <c r="A240" s="427"/>
      <c r="B240" s="427"/>
      <c r="C240" s="427"/>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7"/>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7"/>
      <c r="AY240" s="427"/>
      <c r="AZ240" s="427"/>
      <c r="BA240" s="427"/>
      <c r="BB240" s="427"/>
      <c r="BC240" s="427"/>
      <c r="BD240" s="427"/>
      <c r="BE240" s="427"/>
      <c r="BF240" s="427"/>
      <c r="BG240" s="427"/>
      <c r="BH240" s="427"/>
      <c r="BI240" s="427"/>
      <c r="BJ240" s="427"/>
      <c r="BK240" s="427"/>
      <c r="BL240" s="427"/>
      <c r="BM240" s="427"/>
      <c r="BN240" s="427"/>
      <c r="BO240" s="427"/>
      <c r="BP240" s="427"/>
      <c r="BQ240" s="427"/>
      <c r="BR240" s="427"/>
      <c r="BS240" s="427"/>
      <c r="BT240" s="427"/>
      <c r="BU240" s="427"/>
      <c r="BV240" s="427"/>
      <c r="BW240" s="427"/>
      <c r="BX240" s="427"/>
      <c r="BY240" s="427"/>
      <c r="BZ240" s="427"/>
      <c r="CA240" s="427"/>
    </row>
    <row r="241" spans="1:79" ht="23.1" customHeight="1" x14ac:dyDescent="0.15">
      <c r="A241" s="427"/>
      <c r="B241" s="427"/>
      <c r="C241" s="427"/>
      <c r="D241" s="427"/>
      <c r="E241" s="427"/>
      <c r="F241" s="427"/>
      <c r="G241" s="427"/>
      <c r="H241" s="427"/>
      <c r="I241" s="427"/>
      <c r="J241" s="427"/>
      <c r="K241" s="427"/>
      <c r="L241" s="427"/>
      <c r="M241" s="427"/>
      <c r="N241" s="427"/>
      <c r="O241" s="427"/>
      <c r="P241" s="427"/>
      <c r="Q241" s="427"/>
      <c r="R241" s="427"/>
      <c r="S241" s="427"/>
      <c r="T241" s="427"/>
      <c r="U241" s="427"/>
      <c r="V241" s="427"/>
      <c r="W241" s="427"/>
      <c r="X241" s="427"/>
      <c r="Y241" s="427"/>
      <c r="Z241" s="427"/>
      <c r="AA241" s="427"/>
      <c r="AB241" s="427"/>
      <c r="AC241" s="427"/>
      <c r="AD241" s="427"/>
      <c r="AE241" s="427"/>
      <c r="AF241" s="427"/>
      <c r="AG241" s="427"/>
      <c r="AH241" s="427"/>
      <c r="AI241" s="427"/>
      <c r="AJ241" s="427"/>
      <c r="AK241" s="427"/>
      <c r="AL241" s="427"/>
      <c r="AM241" s="427"/>
      <c r="AN241" s="427"/>
      <c r="AO241" s="427"/>
      <c r="AP241" s="427"/>
      <c r="AQ241" s="427"/>
      <c r="AR241" s="427"/>
      <c r="AS241" s="427"/>
      <c r="AT241" s="427"/>
      <c r="AU241" s="427"/>
      <c r="AV241" s="427"/>
      <c r="AW241" s="427"/>
      <c r="AX241" s="427"/>
      <c r="AY241" s="427"/>
      <c r="AZ241" s="427"/>
      <c r="BA241" s="427"/>
      <c r="BB241" s="427"/>
      <c r="BC241" s="427"/>
      <c r="BD241" s="427"/>
      <c r="BE241" s="427"/>
      <c r="BF241" s="427"/>
      <c r="BG241" s="427"/>
      <c r="BH241" s="427"/>
      <c r="BI241" s="427"/>
      <c r="BJ241" s="427"/>
      <c r="BK241" s="427"/>
      <c r="BL241" s="427"/>
      <c r="BM241" s="427"/>
      <c r="BN241" s="427"/>
      <c r="BO241" s="427"/>
      <c r="BP241" s="427"/>
      <c r="BQ241" s="427"/>
      <c r="BR241" s="427"/>
      <c r="BS241" s="427"/>
      <c r="BT241" s="427"/>
      <c r="BU241" s="427"/>
      <c r="BV241" s="427"/>
      <c r="BW241" s="427"/>
      <c r="BX241" s="427"/>
      <c r="BY241" s="427"/>
      <c r="BZ241" s="427"/>
      <c r="CA241" s="427"/>
    </row>
    <row r="242" spans="1:79" ht="23.1" customHeight="1" x14ac:dyDescent="0.15">
      <c r="A242" s="427"/>
      <c r="B242" s="427"/>
      <c r="C242" s="427"/>
      <c r="D242" s="427"/>
      <c r="E242" s="427"/>
      <c r="F242" s="427"/>
      <c r="G242" s="427"/>
      <c r="H242" s="427"/>
      <c r="I242" s="427"/>
      <c r="J242" s="427"/>
      <c r="K242" s="427"/>
      <c r="L242" s="427"/>
      <c r="M242" s="427"/>
      <c r="N242" s="427"/>
      <c r="O242" s="427"/>
      <c r="P242" s="427"/>
      <c r="Q242" s="427"/>
      <c r="R242" s="427"/>
      <c r="S242" s="427"/>
      <c r="T242" s="427"/>
      <c r="U242" s="427"/>
      <c r="V242" s="427"/>
      <c r="W242" s="427"/>
      <c r="X242" s="427"/>
      <c r="Y242" s="427"/>
      <c r="Z242" s="427"/>
      <c r="AA242" s="427"/>
      <c r="AB242" s="427"/>
      <c r="AC242" s="427"/>
      <c r="AD242" s="427"/>
      <c r="AE242" s="427"/>
      <c r="AF242" s="427"/>
      <c r="AG242" s="427"/>
      <c r="AH242" s="427"/>
      <c r="AI242" s="427"/>
      <c r="AJ242" s="427"/>
      <c r="AK242" s="427"/>
      <c r="AL242" s="427"/>
      <c r="AM242" s="427"/>
      <c r="AN242" s="427"/>
      <c r="AO242" s="427"/>
      <c r="AP242" s="427"/>
      <c r="AQ242" s="427"/>
      <c r="AR242" s="427"/>
      <c r="AS242" s="427"/>
      <c r="AT242" s="427"/>
      <c r="AU242" s="427"/>
      <c r="AV242" s="427"/>
      <c r="AW242" s="427"/>
      <c r="AX242" s="427"/>
      <c r="AY242" s="427"/>
      <c r="AZ242" s="427"/>
      <c r="BA242" s="427"/>
      <c r="BB242" s="427"/>
      <c r="BC242" s="427"/>
      <c r="BD242" s="427"/>
      <c r="BE242" s="427"/>
      <c r="BF242" s="427"/>
      <c r="BG242" s="427"/>
      <c r="BH242" s="427"/>
      <c r="BI242" s="427"/>
      <c r="BJ242" s="427"/>
      <c r="BK242" s="427"/>
      <c r="BL242" s="427"/>
      <c r="BM242" s="427"/>
      <c r="BN242" s="427"/>
      <c r="BO242" s="427"/>
      <c r="BP242" s="427"/>
      <c r="BQ242" s="427"/>
      <c r="BR242" s="427"/>
      <c r="BS242" s="427"/>
      <c r="BT242" s="427"/>
      <c r="BU242" s="427"/>
      <c r="BV242" s="427"/>
      <c r="BW242" s="427"/>
      <c r="BX242" s="427"/>
      <c r="BY242" s="427"/>
      <c r="BZ242" s="427"/>
      <c r="CA242" s="427"/>
    </row>
    <row r="243" spans="1:79" ht="23.1" customHeight="1" x14ac:dyDescent="0.15">
      <c r="A243" s="427"/>
      <c r="B243" s="427"/>
      <c r="C243" s="427"/>
      <c r="D243" s="427"/>
      <c r="E243" s="427"/>
      <c r="F243" s="427"/>
      <c r="G243" s="427"/>
      <c r="H243" s="427"/>
      <c r="I243" s="427"/>
      <c r="J243" s="427"/>
      <c r="K243" s="427"/>
      <c r="L243" s="427"/>
      <c r="M243" s="427"/>
      <c r="N243" s="427"/>
      <c r="O243" s="427"/>
      <c r="P243" s="427"/>
      <c r="Q243" s="427"/>
      <c r="R243" s="427"/>
      <c r="S243" s="427"/>
      <c r="T243" s="427"/>
      <c r="U243" s="427"/>
      <c r="V243" s="427"/>
      <c r="W243" s="427"/>
      <c r="X243" s="427"/>
      <c r="Y243" s="427"/>
      <c r="Z243" s="427"/>
      <c r="AA243" s="427"/>
      <c r="AB243" s="427"/>
      <c r="AC243" s="427"/>
      <c r="AD243" s="427"/>
      <c r="AE243" s="427"/>
      <c r="AF243" s="427"/>
      <c r="AG243" s="427"/>
      <c r="AH243" s="427"/>
      <c r="AI243" s="427"/>
      <c r="AJ243" s="427"/>
      <c r="AK243" s="427"/>
      <c r="AL243" s="427"/>
      <c r="AM243" s="427"/>
      <c r="AN243" s="427"/>
      <c r="AO243" s="427"/>
      <c r="AP243" s="427"/>
      <c r="AQ243" s="427"/>
      <c r="AR243" s="427"/>
      <c r="AS243" s="427"/>
      <c r="AT243" s="427"/>
      <c r="AU243" s="427"/>
      <c r="AV243" s="427"/>
      <c r="AW243" s="427"/>
      <c r="AX243" s="427"/>
      <c r="AY243" s="427"/>
      <c r="AZ243" s="427"/>
      <c r="BA243" s="427"/>
      <c r="BB243" s="427"/>
      <c r="BC243" s="427"/>
      <c r="BD243" s="427"/>
      <c r="BE243" s="427"/>
      <c r="BF243" s="427"/>
      <c r="BG243" s="427"/>
      <c r="BH243" s="427"/>
      <c r="BI243" s="427"/>
      <c r="BJ243" s="427"/>
      <c r="BK243" s="427"/>
      <c r="BL243" s="427"/>
      <c r="BM243" s="427"/>
      <c r="BN243" s="427"/>
      <c r="BO243" s="427"/>
      <c r="BP243" s="427"/>
      <c r="BQ243" s="427"/>
      <c r="BR243" s="427"/>
      <c r="BS243" s="427"/>
      <c r="BT243" s="427"/>
      <c r="BU243" s="427"/>
      <c r="BV243" s="427"/>
      <c r="BW243" s="427"/>
      <c r="BX243" s="427"/>
      <c r="BY243" s="427"/>
      <c r="BZ243" s="427"/>
      <c r="CA243" s="427"/>
    </row>
    <row r="244" spans="1:79" ht="23.1" customHeight="1" x14ac:dyDescent="0.15">
      <c r="A244" s="427"/>
      <c r="B244" s="427"/>
      <c r="C244" s="427"/>
      <c r="D244" s="427"/>
      <c r="E244" s="427"/>
      <c r="F244" s="427"/>
      <c r="G244" s="427"/>
      <c r="H244" s="427"/>
      <c r="I244" s="427"/>
      <c r="J244" s="427"/>
      <c r="K244" s="427"/>
      <c r="L244" s="427"/>
      <c r="M244" s="427"/>
      <c r="N244" s="427"/>
      <c r="O244" s="427"/>
      <c r="P244" s="427"/>
      <c r="Q244" s="427"/>
      <c r="R244" s="427"/>
      <c r="S244" s="427"/>
      <c r="T244" s="427"/>
      <c r="U244" s="427"/>
      <c r="V244" s="427"/>
      <c r="W244" s="427"/>
      <c r="X244" s="427"/>
      <c r="Y244" s="427"/>
      <c r="Z244" s="427"/>
      <c r="AA244" s="427"/>
      <c r="AB244" s="427"/>
      <c r="AC244" s="427"/>
      <c r="AD244" s="427"/>
      <c r="AE244" s="427"/>
      <c r="AF244" s="427"/>
      <c r="AG244" s="427"/>
      <c r="AH244" s="427"/>
      <c r="AI244" s="427"/>
      <c r="AJ244" s="427"/>
      <c r="AK244" s="427"/>
      <c r="AL244" s="427"/>
      <c r="AM244" s="427"/>
      <c r="AN244" s="427"/>
      <c r="AO244" s="427"/>
      <c r="AP244" s="427"/>
      <c r="AQ244" s="427"/>
      <c r="AR244" s="427"/>
      <c r="AS244" s="427"/>
      <c r="AT244" s="427"/>
      <c r="AU244" s="427"/>
      <c r="AV244" s="427"/>
      <c r="AW244" s="427"/>
      <c r="AX244" s="427"/>
      <c r="AY244" s="427"/>
      <c r="AZ244" s="427"/>
      <c r="BA244" s="427"/>
      <c r="BB244" s="427"/>
      <c r="BC244" s="427"/>
      <c r="BD244" s="427"/>
      <c r="BE244" s="427"/>
      <c r="BF244" s="427"/>
      <c r="BG244" s="427"/>
      <c r="BH244" s="427"/>
      <c r="BI244" s="427"/>
      <c r="BJ244" s="427"/>
      <c r="BK244" s="427"/>
      <c r="BL244" s="427"/>
      <c r="BM244" s="427"/>
      <c r="BN244" s="427"/>
      <c r="BO244" s="427"/>
      <c r="BP244" s="427"/>
      <c r="BQ244" s="427"/>
      <c r="BR244" s="427"/>
      <c r="BS244" s="427"/>
      <c r="BT244" s="427"/>
      <c r="BU244" s="427"/>
      <c r="BV244" s="427"/>
      <c r="BW244" s="427"/>
      <c r="BX244" s="427"/>
      <c r="BY244" s="427"/>
      <c r="BZ244" s="427"/>
      <c r="CA244" s="427"/>
    </row>
    <row r="245" spans="1:79" ht="23.1" customHeight="1" x14ac:dyDescent="0.15">
      <c r="A245" s="427"/>
      <c r="B245" s="427"/>
      <c r="C245" s="427"/>
      <c r="D245" s="427"/>
      <c r="E245" s="427"/>
      <c r="F245" s="427"/>
      <c r="G245" s="427"/>
      <c r="H245" s="427"/>
      <c r="I245" s="427"/>
      <c r="J245" s="427"/>
      <c r="K245" s="427"/>
      <c r="L245" s="427"/>
      <c r="M245" s="427"/>
      <c r="N245" s="427"/>
      <c r="O245" s="427"/>
      <c r="P245" s="427"/>
      <c r="Q245" s="427"/>
      <c r="R245" s="427"/>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7"/>
      <c r="BC245" s="427"/>
      <c r="BD245" s="427"/>
      <c r="BE245" s="427"/>
      <c r="BF245" s="427"/>
      <c r="BG245" s="427"/>
      <c r="BH245" s="427"/>
      <c r="BI245" s="427"/>
      <c r="BJ245" s="427"/>
      <c r="BK245" s="427"/>
      <c r="BL245" s="427"/>
      <c r="BM245" s="427"/>
      <c r="BN245" s="427"/>
      <c r="BO245" s="427"/>
      <c r="BP245" s="427"/>
      <c r="BQ245" s="427"/>
      <c r="BR245" s="427"/>
      <c r="BS245" s="427"/>
      <c r="BT245" s="427"/>
      <c r="BU245" s="427"/>
      <c r="BV245" s="427"/>
      <c r="BW245" s="427"/>
      <c r="BX245" s="427"/>
      <c r="BY245" s="427"/>
      <c r="BZ245" s="427"/>
      <c r="CA245" s="427"/>
    </row>
    <row r="246" spans="1:79" ht="23.1" customHeight="1" x14ac:dyDescent="0.15">
      <c r="A246" s="427"/>
      <c r="B246" s="427"/>
      <c r="C246" s="427"/>
      <c r="D246" s="427"/>
      <c r="E246" s="427"/>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7"/>
      <c r="AC246" s="427"/>
      <c r="AD246" s="427"/>
      <c r="AE246" s="427"/>
      <c r="AF246" s="427"/>
      <c r="AG246" s="427"/>
      <c r="AH246" s="427"/>
      <c r="AI246" s="427"/>
      <c r="AJ246" s="427"/>
      <c r="AK246" s="427"/>
      <c r="AL246" s="427"/>
      <c r="AM246" s="427"/>
      <c r="AN246" s="427"/>
      <c r="AO246" s="427"/>
      <c r="AP246" s="427"/>
      <c r="AQ246" s="427"/>
      <c r="AR246" s="427"/>
      <c r="AS246" s="427"/>
      <c r="AT246" s="427"/>
      <c r="AU246" s="427"/>
      <c r="AV246" s="427"/>
      <c r="AW246" s="427"/>
      <c r="AX246" s="427"/>
      <c r="AY246" s="427"/>
      <c r="AZ246" s="427"/>
      <c r="BA246" s="427"/>
      <c r="BB246" s="427"/>
      <c r="BC246" s="427"/>
      <c r="BD246" s="427"/>
      <c r="BE246" s="427"/>
      <c r="BF246" s="427"/>
      <c r="BG246" s="427"/>
      <c r="BH246" s="427"/>
      <c r="BI246" s="427"/>
      <c r="BJ246" s="427"/>
      <c r="BK246" s="427"/>
      <c r="BL246" s="427"/>
      <c r="BM246" s="427"/>
      <c r="BN246" s="427"/>
      <c r="BO246" s="427"/>
      <c r="BP246" s="427"/>
      <c r="BQ246" s="427"/>
      <c r="BR246" s="427"/>
      <c r="BS246" s="427"/>
      <c r="BT246" s="427"/>
      <c r="BU246" s="427"/>
      <c r="BV246" s="427"/>
      <c r="BW246" s="427"/>
      <c r="BX246" s="427"/>
      <c r="BY246" s="427"/>
      <c r="BZ246" s="427"/>
      <c r="CA246" s="427"/>
    </row>
    <row r="247" spans="1:79" ht="23.1" customHeight="1" x14ac:dyDescent="0.15">
      <c r="A247" s="427"/>
      <c r="B247" s="427"/>
      <c r="C247" s="427"/>
      <c r="D247" s="427"/>
      <c r="E247" s="427"/>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7"/>
      <c r="AY247" s="427"/>
      <c r="AZ247" s="427"/>
      <c r="BA247" s="427"/>
      <c r="BB247" s="427"/>
      <c r="BC247" s="427"/>
      <c r="BD247" s="427"/>
      <c r="BE247" s="427"/>
      <c r="BF247" s="427"/>
      <c r="BG247" s="427"/>
      <c r="BH247" s="427"/>
      <c r="BI247" s="427"/>
      <c r="BJ247" s="427"/>
      <c r="BK247" s="427"/>
      <c r="BL247" s="427"/>
      <c r="BM247" s="427"/>
      <c r="BN247" s="427"/>
      <c r="BO247" s="427"/>
      <c r="BP247" s="427"/>
      <c r="BQ247" s="427"/>
      <c r="BR247" s="427"/>
      <c r="BS247" s="427"/>
      <c r="BT247" s="427"/>
      <c r="BU247" s="427"/>
      <c r="BV247" s="427"/>
      <c r="BW247" s="427"/>
      <c r="BX247" s="427"/>
      <c r="BY247" s="427"/>
      <c r="BZ247" s="427"/>
      <c r="CA247" s="427"/>
    </row>
    <row r="248" spans="1:79" ht="23.1" customHeight="1" x14ac:dyDescent="0.15">
      <c r="A248" s="427"/>
      <c r="B248" s="427"/>
      <c r="C248" s="427"/>
      <c r="D248" s="427"/>
      <c r="E248" s="427"/>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c r="AG248" s="427"/>
      <c r="AH248" s="427"/>
      <c r="AI248" s="427"/>
      <c r="AJ248" s="427"/>
      <c r="AK248" s="427"/>
      <c r="AL248" s="427"/>
      <c r="AM248" s="427"/>
      <c r="AN248" s="427"/>
      <c r="AO248" s="427"/>
      <c r="AP248" s="427"/>
      <c r="AQ248" s="427"/>
      <c r="AR248" s="427"/>
      <c r="AS248" s="427"/>
      <c r="AT248" s="427"/>
      <c r="AU248" s="427"/>
      <c r="AV248" s="427"/>
      <c r="AW248" s="427"/>
      <c r="AX248" s="427"/>
      <c r="AY248" s="427"/>
      <c r="AZ248" s="427"/>
      <c r="BA248" s="427"/>
      <c r="BB248" s="427"/>
      <c r="BC248" s="427"/>
      <c r="BD248" s="427"/>
      <c r="BE248" s="427"/>
      <c r="BF248" s="427"/>
      <c r="BG248" s="427"/>
      <c r="BH248" s="427"/>
      <c r="BI248" s="427"/>
      <c r="BJ248" s="427"/>
      <c r="BK248" s="427"/>
      <c r="BL248" s="427"/>
      <c r="BM248" s="427"/>
      <c r="BN248" s="427"/>
      <c r="BO248" s="427"/>
      <c r="BP248" s="427"/>
      <c r="BQ248" s="427"/>
      <c r="BR248" s="427"/>
      <c r="BS248" s="427"/>
      <c r="BT248" s="427"/>
      <c r="BU248" s="427"/>
      <c r="BV248" s="427"/>
      <c r="BW248" s="427"/>
      <c r="BX248" s="427"/>
      <c r="BY248" s="427"/>
      <c r="BZ248" s="427"/>
      <c r="CA248" s="427"/>
    </row>
    <row r="249" spans="1:79" ht="23.1" customHeight="1" x14ac:dyDescent="0.15">
      <c r="A249" s="427"/>
      <c r="B249" s="427"/>
      <c r="C249" s="427"/>
      <c r="D249" s="427"/>
      <c r="E249" s="427"/>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427"/>
      <c r="AY249" s="427"/>
      <c r="AZ249" s="427"/>
      <c r="BA249" s="427"/>
      <c r="BB249" s="427"/>
      <c r="BC249" s="427"/>
      <c r="BD249" s="427"/>
      <c r="BE249" s="427"/>
      <c r="BF249" s="427"/>
      <c r="BG249" s="427"/>
      <c r="BH249" s="427"/>
      <c r="BI249" s="427"/>
      <c r="BJ249" s="427"/>
      <c r="BK249" s="427"/>
      <c r="BL249" s="427"/>
      <c r="BM249" s="427"/>
      <c r="BN249" s="427"/>
      <c r="BO249" s="427"/>
      <c r="BP249" s="427"/>
      <c r="BQ249" s="427"/>
      <c r="BR249" s="427"/>
      <c r="BS249" s="427"/>
      <c r="BT249" s="427"/>
      <c r="BU249" s="427"/>
      <c r="BV249" s="427"/>
      <c r="BW249" s="427"/>
      <c r="BX249" s="427"/>
      <c r="BY249" s="427"/>
      <c r="BZ249" s="427"/>
      <c r="CA249" s="427"/>
    </row>
    <row r="250" spans="1:79" ht="23.1" customHeight="1" x14ac:dyDescent="0.15">
      <c r="A250" s="427"/>
      <c r="B250" s="427"/>
      <c r="C250" s="427"/>
      <c r="D250" s="427"/>
      <c r="E250" s="427"/>
      <c r="F250" s="427"/>
      <c r="G250" s="427"/>
      <c r="H250" s="427"/>
      <c r="I250" s="427"/>
      <c r="J250" s="427"/>
      <c r="K250" s="427"/>
      <c r="L250" s="427"/>
      <c r="M250" s="427"/>
      <c r="N250" s="427"/>
      <c r="O250" s="427"/>
      <c r="P250" s="427"/>
      <c r="Q250" s="427"/>
      <c r="R250" s="427"/>
      <c r="S250" s="427"/>
      <c r="T250" s="427"/>
      <c r="U250" s="427"/>
      <c r="V250" s="427"/>
      <c r="W250" s="427"/>
      <c r="X250" s="427"/>
      <c r="Y250" s="427"/>
      <c r="Z250" s="427"/>
      <c r="AA250" s="427"/>
      <c r="AB250" s="427"/>
      <c r="AC250" s="427"/>
      <c r="AD250" s="427"/>
      <c r="AE250" s="427"/>
      <c r="AF250" s="427"/>
      <c r="AG250" s="427"/>
      <c r="AH250" s="427"/>
      <c r="AI250" s="427"/>
      <c r="AJ250" s="427"/>
      <c r="AK250" s="427"/>
      <c r="AL250" s="427"/>
      <c r="AM250" s="427"/>
      <c r="AN250" s="427"/>
      <c r="AO250" s="427"/>
      <c r="AP250" s="427"/>
      <c r="AQ250" s="427"/>
      <c r="AR250" s="427"/>
      <c r="AS250" s="427"/>
      <c r="AT250" s="427"/>
      <c r="AU250" s="427"/>
      <c r="AV250" s="427"/>
      <c r="AW250" s="427"/>
      <c r="AX250" s="427"/>
      <c r="AY250" s="427"/>
      <c r="AZ250" s="427"/>
      <c r="BA250" s="427"/>
      <c r="BB250" s="427"/>
      <c r="BC250" s="427"/>
      <c r="BD250" s="427"/>
      <c r="BE250" s="427"/>
      <c r="BF250" s="427"/>
      <c r="BG250" s="427"/>
      <c r="BH250" s="427"/>
      <c r="BI250" s="427"/>
      <c r="BJ250" s="427"/>
      <c r="BK250" s="427"/>
      <c r="BL250" s="427"/>
      <c r="BM250" s="427"/>
      <c r="BN250" s="427"/>
      <c r="BO250" s="427"/>
      <c r="BP250" s="427"/>
      <c r="BQ250" s="427"/>
      <c r="BR250" s="427"/>
      <c r="BS250" s="427"/>
      <c r="BT250" s="427"/>
      <c r="BU250" s="427"/>
      <c r="BV250" s="427"/>
      <c r="BW250" s="427"/>
      <c r="BX250" s="427"/>
      <c r="BY250" s="427"/>
      <c r="BZ250" s="427"/>
      <c r="CA250" s="427"/>
    </row>
    <row r="251" spans="1:79" ht="23.1" customHeight="1" x14ac:dyDescent="0.15">
      <c r="A251" s="427"/>
      <c r="B251" s="427"/>
      <c r="C251" s="427"/>
      <c r="D251" s="427"/>
      <c r="E251" s="427"/>
      <c r="F251" s="427"/>
      <c r="G251" s="427"/>
      <c r="H251" s="427"/>
      <c r="I251" s="427"/>
      <c r="J251" s="427"/>
      <c r="K251" s="427"/>
      <c r="L251" s="427"/>
      <c r="M251" s="427"/>
      <c r="N251" s="427"/>
      <c r="O251" s="427"/>
      <c r="P251" s="427"/>
      <c r="Q251" s="427"/>
      <c r="R251" s="427"/>
      <c r="S251" s="427"/>
      <c r="T251" s="427"/>
      <c r="U251" s="427"/>
      <c r="V251" s="427"/>
      <c r="W251" s="427"/>
      <c r="X251" s="427"/>
      <c r="Y251" s="427"/>
      <c r="Z251" s="427"/>
      <c r="AA251" s="427"/>
      <c r="AB251" s="427"/>
      <c r="AC251" s="427"/>
      <c r="AD251" s="427"/>
      <c r="AE251" s="427"/>
      <c r="AF251" s="427"/>
      <c r="AG251" s="427"/>
      <c r="AH251" s="427"/>
      <c r="AI251" s="427"/>
      <c r="AJ251" s="427"/>
      <c r="AK251" s="427"/>
      <c r="AL251" s="427"/>
      <c r="AM251" s="427"/>
      <c r="AN251" s="427"/>
      <c r="AO251" s="427"/>
      <c r="AP251" s="427"/>
      <c r="AQ251" s="427"/>
      <c r="AR251" s="427"/>
      <c r="AS251" s="427"/>
      <c r="AT251" s="427"/>
      <c r="AU251" s="427"/>
      <c r="AV251" s="427"/>
      <c r="AW251" s="427"/>
      <c r="AX251" s="427"/>
      <c r="AY251" s="427"/>
      <c r="AZ251" s="427"/>
      <c r="BA251" s="427"/>
      <c r="BB251" s="427"/>
      <c r="BC251" s="427"/>
      <c r="BD251" s="427"/>
      <c r="BE251" s="427"/>
      <c r="BF251" s="427"/>
      <c r="BG251" s="427"/>
      <c r="BH251" s="427"/>
      <c r="BI251" s="427"/>
      <c r="BJ251" s="427"/>
      <c r="BK251" s="427"/>
      <c r="BL251" s="427"/>
      <c r="BM251" s="427"/>
      <c r="BN251" s="427"/>
      <c r="BO251" s="427"/>
      <c r="BP251" s="427"/>
      <c r="BQ251" s="427"/>
      <c r="BR251" s="427"/>
      <c r="BS251" s="427"/>
      <c r="BT251" s="427"/>
      <c r="BU251" s="427"/>
      <c r="BV251" s="427"/>
      <c r="BW251" s="427"/>
      <c r="BX251" s="427"/>
      <c r="BY251" s="427"/>
      <c r="BZ251" s="427"/>
      <c r="CA251" s="427"/>
    </row>
    <row r="252" spans="1:79" ht="23.1" customHeight="1" x14ac:dyDescent="0.15">
      <c r="A252" s="427"/>
      <c r="B252" s="427"/>
      <c r="C252" s="427"/>
      <c r="D252" s="427"/>
      <c r="E252" s="427"/>
      <c r="F252" s="427"/>
      <c r="G252" s="427"/>
      <c r="H252" s="427"/>
      <c r="I252" s="427"/>
      <c r="J252" s="427"/>
      <c r="K252" s="427"/>
      <c r="L252" s="427"/>
      <c r="M252" s="427"/>
      <c r="N252" s="427"/>
      <c r="O252" s="427"/>
      <c r="P252" s="427"/>
      <c r="Q252" s="427"/>
      <c r="R252" s="427"/>
      <c r="S252" s="427"/>
      <c r="T252" s="427"/>
      <c r="U252" s="427"/>
      <c r="V252" s="427"/>
      <c r="W252" s="427"/>
      <c r="X252" s="427"/>
      <c r="Y252" s="427"/>
      <c r="Z252" s="427"/>
      <c r="AA252" s="427"/>
      <c r="AB252" s="427"/>
      <c r="AC252" s="427"/>
      <c r="AD252" s="427"/>
      <c r="AE252" s="427"/>
      <c r="AF252" s="427"/>
      <c r="AG252" s="427"/>
      <c r="AH252" s="427"/>
      <c r="AI252" s="427"/>
      <c r="AJ252" s="427"/>
      <c r="AK252" s="427"/>
      <c r="AL252" s="427"/>
      <c r="AM252" s="427"/>
      <c r="AN252" s="427"/>
      <c r="AO252" s="427"/>
      <c r="AP252" s="427"/>
      <c r="AQ252" s="427"/>
      <c r="AR252" s="427"/>
      <c r="AS252" s="427"/>
      <c r="AT252" s="427"/>
      <c r="AU252" s="427"/>
      <c r="AV252" s="427"/>
      <c r="AW252" s="427"/>
      <c r="AX252" s="427"/>
      <c r="AY252" s="427"/>
      <c r="AZ252" s="427"/>
      <c r="BA252" s="427"/>
      <c r="BB252" s="427"/>
      <c r="BC252" s="427"/>
      <c r="BD252" s="427"/>
      <c r="BE252" s="427"/>
      <c r="BF252" s="427"/>
      <c r="BG252" s="427"/>
      <c r="BH252" s="427"/>
      <c r="BI252" s="427"/>
      <c r="BJ252" s="427"/>
      <c r="BK252" s="427"/>
      <c r="BL252" s="427"/>
      <c r="BM252" s="427"/>
      <c r="BN252" s="427"/>
      <c r="BO252" s="427"/>
      <c r="BP252" s="427"/>
      <c r="BQ252" s="427"/>
      <c r="BR252" s="427"/>
      <c r="BS252" s="427"/>
      <c r="BT252" s="427"/>
      <c r="BU252" s="427"/>
      <c r="BV252" s="427"/>
      <c r="BW252" s="427"/>
      <c r="BX252" s="427"/>
      <c r="BY252" s="427"/>
      <c r="BZ252" s="427"/>
      <c r="CA252" s="427"/>
    </row>
    <row r="253" spans="1:79" ht="23.1" customHeight="1" x14ac:dyDescent="0.15">
      <c r="A253" s="427"/>
      <c r="B253" s="427"/>
      <c r="C253" s="427"/>
      <c r="D253" s="427"/>
      <c r="E253" s="427"/>
      <c r="F253" s="427"/>
      <c r="G253" s="427"/>
      <c r="H253" s="427"/>
      <c r="I253" s="427"/>
      <c r="J253" s="427"/>
      <c r="K253" s="427"/>
      <c r="L253" s="427"/>
      <c r="M253" s="427"/>
      <c r="N253" s="427"/>
      <c r="O253" s="427"/>
      <c r="P253" s="427"/>
      <c r="Q253" s="427"/>
      <c r="R253" s="427"/>
      <c r="S253" s="427"/>
      <c r="T253" s="427"/>
      <c r="U253" s="427"/>
      <c r="V253" s="427"/>
      <c r="W253" s="427"/>
      <c r="X253" s="427"/>
      <c r="Y253" s="427"/>
      <c r="Z253" s="427"/>
      <c r="AA253" s="427"/>
      <c r="AB253" s="427"/>
      <c r="AC253" s="427"/>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7"/>
      <c r="AY253" s="427"/>
      <c r="AZ253" s="427"/>
      <c r="BA253" s="427"/>
      <c r="BB253" s="427"/>
      <c r="BC253" s="427"/>
      <c r="BD253" s="427"/>
      <c r="BE253" s="427"/>
      <c r="BF253" s="427"/>
      <c r="BG253" s="427"/>
      <c r="BH253" s="427"/>
      <c r="BI253" s="427"/>
      <c r="BJ253" s="427"/>
      <c r="BK253" s="427"/>
      <c r="BL253" s="427"/>
      <c r="BM253" s="427"/>
      <c r="BN253" s="427"/>
      <c r="BO253" s="427"/>
      <c r="BP253" s="427"/>
      <c r="BQ253" s="427"/>
      <c r="BR253" s="427"/>
      <c r="BS253" s="427"/>
      <c r="BT253" s="427"/>
      <c r="BU253" s="427"/>
      <c r="BV253" s="427"/>
      <c r="BW253" s="427"/>
      <c r="BX253" s="427"/>
      <c r="BY253" s="427"/>
      <c r="BZ253" s="427"/>
      <c r="CA253" s="427"/>
    </row>
    <row r="254" spans="1:79" ht="23.1" customHeight="1" x14ac:dyDescent="0.15">
      <c r="A254" s="427"/>
      <c r="B254" s="427"/>
      <c r="C254" s="427"/>
      <c r="D254" s="427"/>
      <c r="E254" s="427"/>
      <c r="F254" s="427"/>
      <c r="G254" s="427"/>
      <c r="H254" s="427"/>
      <c r="I254" s="427"/>
      <c r="J254" s="427"/>
      <c r="K254" s="427"/>
      <c r="L254" s="427"/>
      <c r="M254" s="427"/>
      <c r="N254" s="427"/>
      <c r="O254" s="427"/>
      <c r="P254" s="427"/>
      <c r="Q254" s="427"/>
      <c r="R254" s="427"/>
      <c r="S254" s="427"/>
      <c r="T254" s="427"/>
      <c r="U254" s="427"/>
      <c r="V254" s="427"/>
      <c r="W254" s="427"/>
      <c r="X254" s="427"/>
      <c r="Y254" s="427"/>
      <c r="Z254" s="427"/>
      <c r="AA254" s="427"/>
      <c r="AB254" s="427"/>
      <c r="AC254" s="427"/>
      <c r="AD254" s="427"/>
      <c r="AE254" s="427"/>
      <c r="AF254" s="427"/>
      <c r="AG254" s="427"/>
      <c r="AH254" s="427"/>
      <c r="AI254" s="427"/>
      <c r="AJ254" s="427"/>
      <c r="AK254" s="427"/>
      <c r="AL254" s="427"/>
      <c r="AM254" s="427"/>
      <c r="AN254" s="427"/>
      <c r="AO254" s="427"/>
      <c r="AP254" s="427"/>
      <c r="AQ254" s="427"/>
      <c r="AR254" s="427"/>
      <c r="AS254" s="427"/>
      <c r="AT254" s="427"/>
      <c r="AU254" s="427"/>
      <c r="AV254" s="427"/>
      <c r="AW254" s="427"/>
      <c r="AX254" s="427"/>
      <c r="AY254" s="427"/>
      <c r="AZ254" s="427"/>
      <c r="BA254" s="427"/>
      <c r="BB254" s="427"/>
      <c r="BC254" s="427"/>
      <c r="BD254" s="427"/>
      <c r="BE254" s="427"/>
      <c r="BF254" s="427"/>
      <c r="BG254" s="427"/>
      <c r="BH254" s="427"/>
      <c r="BI254" s="427"/>
      <c r="BJ254" s="427"/>
      <c r="BK254" s="427"/>
      <c r="BL254" s="427"/>
      <c r="BM254" s="427"/>
      <c r="BN254" s="427"/>
      <c r="BO254" s="427"/>
      <c r="BP254" s="427"/>
      <c r="BQ254" s="427"/>
      <c r="BR254" s="427"/>
      <c r="BS254" s="427"/>
      <c r="BT254" s="427"/>
      <c r="BU254" s="427"/>
      <c r="BV254" s="427"/>
      <c r="BW254" s="427"/>
      <c r="BX254" s="427"/>
      <c r="BY254" s="427"/>
      <c r="BZ254" s="427"/>
      <c r="CA254" s="427"/>
    </row>
    <row r="255" spans="1:79" ht="23.1" customHeight="1" x14ac:dyDescent="0.15">
      <c r="A255" s="427"/>
      <c r="B255" s="427"/>
      <c r="C255" s="427"/>
      <c r="D255" s="427"/>
      <c r="E255" s="427"/>
      <c r="F255" s="427"/>
      <c r="G255" s="427"/>
      <c r="H255" s="427"/>
      <c r="I255" s="427"/>
      <c r="J255" s="427"/>
      <c r="K255" s="427"/>
      <c r="L255" s="427"/>
      <c r="M255" s="427"/>
      <c r="N255" s="427"/>
      <c r="O255" s="427"/>
      <c r="P255" s="427"/>
      <c r="Q255" s="427"/>
      <c r="R255" s="427"/>
      <c r="S255" s="427"/>
      <c r="T255" s="427"/>
      <c r="U255" s="427"/>
      <c r="V255" s="427"/>
      <c r="W255" s="427"/>
      <c r="X255" s="427"/>
      <c r="Y255" s="427"/>
      <c r="Z255" s="427"/>
      <c r="AA255" s="427"/>
      <c r="AB255" s="427"/>
      <c r="AC255" s="427"/>
      <c r="AD255" s="427"/>
      <c r="AE255" s="427"/>
      <c r="AF255" s="427"/>
      <c r="AG255" s="427"/>
      <c r="AH255" s="427"/>
      <c r="AI255" s="427"/>
      <c r="AJ255" s="427"/>
      <c r="AK255" s="427"/>
      <c r="AL255" s="427"/>
      <c r="AM255" s="427"/>
      <c r="AN255" s="427"/>
      <c r="AO255" s="427"/>
      <c r="AP255" s="427"/>
      <c r="AQ255" s="427"/>
      <c r="AR255" s="427"/>
      <c r="AS255" s="427"/>
      <c r="AT255" s="427"/>
      <c r="AU255" s="427"/>
      <c r="AV255" s="427"/>
      <c r="AW255" s="427"/>
      <c r="AX255" s="427"/>
      <c r="AY255" s="427"/>
      <c r="AZ255" s="427"/>
      <c r="BA255" s="427"/>
      <c r="BB255" s="427"/>
      <c r="BC255" s="427"/>
      <c r="BD255" s="427"/>
      <c r="BE255" s="427"/>
      <c r="BF255" s="427"/>
      <c r="BG255" s="427"/>
      <c r="BH255" s="427"/>
      <c r="BI255" s="427"/>
      <c r="BJ255" s="427"/>
      <c r="BK255" s="427"/>
      <c r="BL255" s="427"/>
      <c r="BM255" s="427"/>
      <c r="BN255" s="427"/>
      <c r="BO255" s="427"/>
      <c r="BP255" s="427"/>
      <c r="BQ255" s="427"/>
      <c r="BR255" s="427"/>
      <c r="BS255" s="427"/>
      <c r="BT255" s="427"/>
      <c r="BU255" s="427"/>
      <c r="BV255" s="427"/>
      <c r="BW255" s="427"/>
      <c r="BX255" s="427"/>
      <c r="BY255" s="427"/>
      <c r="BZ255" s="427"/>
      <c r="CA255" s="427"/>
    </row>
    <row r="256" spans="1:79" ht="23.1" customHeight="1" x14ac:dyDescent="0.15">
      <c r="A256" s="427"/>
      <c r="B256" s="427"/>
      <c r="C256" s="427"/>
      <c r="D256" s="427"/>
      <c r="E256" s="427"/>
      <c r="F256" s="427"/>
      <c r="G256" s="427"/>
      <c r="H256" s="427"/>
      <c r="I256" s="427"/>
      <c r="J256" s="427"/>
      <c r="K256" s="427"/>
      <c r="L256" s="427"/>
      <c r="M256" s="427"/>
      <c r="N256" s="427"/>
      <c r="O256" s="427"/>
      <c r="P256" s="427"/>
      <c r="Q256" s="427"/>
      <c r="R256" s="427"/>
      <c r="S256" s="427"/>
      <c r="T256" s="427"/>
      <c r="U256" s="427"/>
      <c r="V256" s="427"/>
      <c r="W256" s="427"/>
      <c r="X256" s="427"/>
      <c r="Y256" s="427"/>
      <c r="Z256" s="427"/>
      <c r="AA256" s="427"/>
      <c r="AB256" s="427"/>
      <c r="AC256" s="427"/>
      <c r="AD256" s="427"/>
      <c r="AE256" s="427"/>
      <c r="AF256" s="427"/>
      <c r="AG256" s="427"/>
      <c r="AH256" s="427"/>
      <c r="AI256" s="427"/>
      <c r="AJ256" s="427"/>
      <c r="AK256" s="427"/>
      <c r="AL256" s="427"/>
      <c r="AM256" s="427"/>
      <c r="AN256" s="427"/>
      <c r="AO256" s="427"/>
      <c r="AP256" s="427"/>
      <c r="AQ256" s="427"/>
      <c r="AR256" s="427"/>
      <c r="AS256" s="427"/>
      <c r="AT256" s="427"/>
      <c r="AU256" s="427"/>
      <c r="AV256" s="427"/>
      <c r="AW256" s="427"/>
      <c r="AX256" s="427"/>
      <c r="AY256" s="427"/>
      <c r="AZ256" s="427"/>
      <c r="BA256" s="427"/>
      <c r="BB256" s="427"/>
      <c r="BC256" s="427"/>
      <c r="BD256" s="427"/>
      <c r="BE256" s="427"/>
      <c r="BF256" s="427"/>
      <c r="BG256" s="427"/>
      <c r="BH256" s="427"/>
      <c r="BI256" s="427"/>
      <c r="BJ256" s="427"/>
      <c r="BK256" s="427"/>
      <c r="BL256" s="427"/>
      <c r="BM256" s="427"/>
      <c r="BN256" s="427"/>
      <c r="BO256" s="427"/>
      <c r="BP256" s="427"/>
      <c r="BQ256" s="427"/>
      <c r="BR256" s="427"/>
      <c r="BS256" s="427"/>
      <c r="BT256" s="427"/>
      <c r="BU256" s="427"/>
      <c r="BV256" s="427"/>
      <c r="BW256" s="427"/>
      <c r="BX256" s="427"/>
      <c r="BY256" s="427"/>
      <c r="BZ256" s="427"/>
      <c r="CA256" s="427"/>
    </row>
    <row r="257" spans="1:79" ht="23.1" customHeight="1" x14ac:dyDescent="0.15">
      <c r="A257" s="427"/>
      <c r="B257" s="427"/>
      <c r="C257" s="427"/>
      <c r="D257" s="427"/>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427"/>
      <c r="AC257" s="427"/>
      <c r="AD257" s="427"/>
      <c r="AE257" s="427"/>
      <c r="AF257" s="427"/>
      <c r="AG257" s="427"/>
      <c r="AH257" s="427"/>
      <c r="AI257" s="427"/>
      <c r="AJ257" s="427"/>
      <c r="AK257" s="427"/>
      <c r="AL257" s="427"/>
      <c r="AM257" s="427"/>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7"/>
      <c r="BR257" s="427"/>
      <c r="BS257" s="427"/>
      <c r="BT257" s="427"/>
      <c r="BU257" s="427"/>
      <c r="BV257" s="427"/>
      <c r="BW257" s="427"/>
      <c r="BX257" s="427"/>
      <c r="BY257" s="427"/>
      <c r="BZ257" s="427"/>
      <c r="CA257" s="427"/>
    </row>
    <row r="258" spans="1:79" ht="23.1" customHeight="1" x14ac:dyDescent="0.15">
      <c r="A258" s="427"/>
      <c r="B258" s="427"/>
      <c r="C258" s="427"/>
      <c r="D258" s="427"/>
      <c r="E258" s="427"/>
      <c r="F258" s="427"/>
      <c r="G258" s="427"/>
      <c r="H258" s="427"/>
      <c r="I258" s="427"/>
      <c r="J258" s="427"/>
      <c r="K258" s="427"/>
      <c r="L258" s="427"/>
      <c r="M258" s="427"/>
      <c r="N258" s="427"/>
      <c r="O258" s="427"/>
      <c r="P258" s="427"/>
      <c r="Q258" s="427"/>
      <c r="R258" s="427"/>
      <c r="S258" s="427"/>
      <c r="T258" s="427"/>
      <c r="U258" s="427"/>
      <c r="V258" s="427"/>
      <c r="W258" s="427"/>
      <c r="X258" s="427"/>
      <c r="Y258" s="427"/>
      <c r="Z258" s="427"/>
      <c r="AA258" s="427"/>
      <c r="AB258" s="427"/>
      <c r="AC258" s="427"/>
      <c r="AD258" s="427"/>
      <c r="AE258" s="427"/>
      <c r="AF258" s="427"/>
      <c r="AG258" s="427"/>
      <c r="AH258" s="427"/>
      <c r="AI258" s="427"/>
      <c r="AJ258" s="427"/>
      <c r="AK258" s="427"/>
      <c r="AL258" s="427"/>
      <c r="AM258" s="427"/>
      <c r="AN258" s="427"/>
      <c r="AO258" s="427"/>
      <c r="AP258" s="427"/>
      <c r="AQ258" s="427"/>
      <c r="AR258" s="427"/>
      <c r="AS258" s="427"/>
      <c r="AT258" s="427"/>
      <c r="AU258" s="427"/>
      <c r="AV258" s="427"/>
      <c r="AW258" s="427"/>
      <c r="AX258" s="427"/>
      <c r="AY258" s="427"/>
      <c r="AZ258" s="427"/>
      <c r="BA258" s="427"/>
      <c r="BB258" s="427"/>
      <c r="BC258" s="427"/>
      <c r="BD258" s="427"/>
      <c r="BE258" s="427"/>
      <c r="BF258" s="427"/>
      <c r="BG258" s="427"/>
      <c r="BH258" s="427"/>
      <c r="BI258" s="427"/>
      <c r="BJ258" s="427"/>
      <c r="BK258" s="427"/>
      <c r="BL258" s="427"/>
      <c r="BM258" s="427"/>
      <c r="BN258" s="427"/>
      <c r="BO258" s="427"/>
      <c r="BP258" s="427"/>
      <c r="BQ258" s="427"/>
      <c r="BR258" s="427"/>
      <c r="BS258" s="427"/>
      <c r="BT258" s="427"/>
      <c r="BU258" s="427"/>
      <c r="BV258" s="427"/>
      <c r="BW258" s="427"/>
      <c r="BX258" s="427"/>
      <c r="BY258" s="427"/>
      <c r="BZ258" s="427"/>
      <c r="CA258" s="427"/>
    </row>
    <row r="259" spans="1:79" ht="23.1" customHeight="1" x14ac:dyDescent="0.15">
      <c r="A259" s="427"/>
      <c r="B259" s="427"/>
      <c r="C259" s="427"/>
      <c r="D259" s="427"/>
      <c r="E259" s="427"/>
      <c r="F259" s="427"/>
      <c r="G259" s="427"/>
      <c r="H259" s="427"/>
      <c r="I259" s="427"/>
      <c r="J259" s="427"/>
      <c r="K259" s="427"/>
      <c r="L259" s="427"/>
      <c r="M259" s="427"/>
      <c r="N259" s="427"/>
      <c r="O259" s="427"/>
      <c r="P259" s="427"/>
      <c r="Q259" s="427"/>
      <c r="R259" s="427"/>
      <c r="S259" s="427"/>
      <c r="T259" s="427"/>
      <c r="U259" s="427"/>
      <c r="V259" s="427"/>
      <c r="W259" s="427"/>
      <c r="X259" s="427"/>
      <c r="Y259" s="427"/>
      <c r="Z259" s="427"/>
      <c r="AA259" s="427"/>
      <c r="AB259" s="427"/>
      <c r="AC259" s="427"/>
      <c r="AD259" s="427"/>
      <c r="AE259" s="427"/>
      <c r="AF259" s="427"/>
      <c r="AG259" s="427"/>
      <c r="AH259" s="427"/>
      <c r="AI259" s="427"/>
      <c r="AJ259" s="427"/>
      <c r="AK259" s="427"/>
      <c r="AL259" s="427"/>
      <c r="AM259" s="427"/>
      <c r="AN259" s="427"/>
      <c r="AO259" s="427"/>
      <c r="AP259" s="427"/>
      <c r="AQ259" s="427"/>
      <c r="AR259" s="427"/>
      <c r="AS259" s="427"/>
      <c r="AT259" s="427"/>
      <c r="AU259" s="427"/>
      <c r="AV259" s="427"/>
      <c r="AW259" s="427"/>
      <c r="AX259" s="427"/>
      <c r="AY259" s="427"/>
      <c r="AZ259" s="427"/>
      <c r="BA259" s="427"/>
      <c r="BB259" s="427"/>
      <c r="BC259" s="427"/>
      <c r="BD259" s="427"/>
      <c r="BE259" s="427"/>
      <c r="BF259" s="427"/>
      <c r="BG259" s="427"/>
      <c r="BH259" s="427"/>
      <c r="BI259" s="427"/>
      <c r="BJ259" s="427"/>
      <c r="BK259" s="427"/>
      <c r="BL259" s="427"/>
      <c r="BM259" s="427"/>
      <c r="BN259" s="427"/>
      <c r="BO259" s="427"/>
      <c r="BP259" s="427"/>
      <c r="BQ259" s="427"/>
      <c r="BR259" s="427"/>
      <c r="BS259" s="427"/>
      <c r="BT259" s="427"/>
      <c r="BU259" s="427"/>
      <c r="BV259" s="427"/>
      <c r="BW259" s="427"/>
      <c r="BX259" s="427"/>
      <c r="BY259" s="427"/>
      <c r="BZ259" s="427"/>
      <c r="CA259" s="427"/>
    </row>
    <row r="260" spans="1:79" ht="23.1" customHeight="1" x14ac:dyDescent="0.15">
      <c r="A260" s="427"/>
      <c r="B260" s="427"/>
      <c r="C260" s="427"/>
      <c r="D260" s="427"/>
      <c r="E260" s="427"/>
      <c r="F260" s="427"/>
      <c r="G260" s="427"/>
      <c r="H260" s="427"/>
      <c r="I260" s="427"/>
      <c r="J260" s="427"/>
      <c r="K260" s="427"/>
      <c r="L260" s="427"/>
      <c r="M260" s="427"/>
      <c r="N260" s="427"/>
      <c r="O260" s="427"/>
      <c r="P260" s="427"/>
      <c r="Q260" s="427"/>
      <c r="R260" s="427"/>
      <c r="S260" s="427"/>
      <c r="T260" s="427"/>
      <c r="U260" s="427"/>
      <c r="V260" s="427"/>
      <c r="W260" s="427"/>
      <c r="X260" s="427"/>
      <c r="Y260" s="427"/>
      <c r="Z260" s="427"/>
      <c r="AA260" s="427"/>
      <c r="AB260" s="427"/>
      <c r="AC260" s="427"/>
      <c r="AD260" s="427"/>
      <c r="AE260" s="427"/>
      <c r="AF260" s="427"/>
      <c r="AG260" s="427"/>
      <c r="AH260" s="427"/>
      <c r="AI260" s="427"/>
      <c r="AJ260" s="427"/>
      <c r="AK260" s="427"/>
      <c r="AL260" s="427"/>
      <c r="AM260" s="427"/>
      <c r="AN260" s="427"/>
      <c r="AO260" s="427"/>
      <c r="AP260" s="427"/>
      <c r="AQ260" s="427"/>
      <c r="AR260" s="427"/>
      <c r="AS260" s="427"/>
      <c r="AT260" s="427"/>
      <c r="AU260" s="427"/>
      <c r="AV260" s="427"/>
      <c r="AW260" s="427"/>
      <c r="AX260" s="427"/>
      <c r="AY260" s="427"/>
      <c r="AZ260" s="427"/>
      <c r="BA260" s="427"/>
      <c r="BB260" s="427"/>
      <c r="BC260" s="427"/>
      <c r="BD260" s="427"/>
      <c r="BE260" s="427"/>
      <c r="BF260" s="427"/>
      <c r="BG260" s="427"/>
      <c r="BH260" s="427"/>
      <c r="BI260" s="427"/>
      <c r="BJ260" s="427"/>
      <c r="BK260" s="427"/>
      <c r="BL260" s="427"/>
      <c r="BM260" s="427"/>
      <c r="BN260" s="427"/>
      <c r="BO260" s="427"/>
      <c r="BP260" s="427"/>
      <c r="BQ260" s="427"/>
      <c r="BR260" s="427"/>
      <c r="BS260" s="427"/>
      <c r="BT260" s="427"/>
      <c r="BU260" s="427"/>
      <c r="BV260" s="427"/>
      <c r="BW260" s="427"/>
      <c r="BX260" s="427"/>
      <c r="BY260" s="427"/>
      <c r="BZ260" s="427"/>
      <c r="CA260" s="427"/>
    </row>
    <row r="261" spans="1:79" ht="23.1" customHeight="1" x14ac:dyDescent="0.15">
      <c r="A261" s="427"/>
      <c r="B261" s="427"/>
      <c r="C261" s="427"/>
      <c r="D261" s="427"/>
      <c r="E261" s="427"/>
      <c r="F261" s="427"/>
      <c r="G261" s="427"/>
      <c r="H261" s="427"/>
      <c r="I261" s="427"/>
      <c r="J261" s="427"/>
      <c r="K261" s="427"/>
      <c r="L261" s="427"/>
      <c r="M261" s="427"/>
      <c r="N261" s="427"/>
      <c r="O261" s="427"/>
      <c r="P261" s="427"/>
      <c r="Q261" s="427"/>
      <c r="R261" s="427"/>
      <c r="S261" s="427"/>
      <c r="T261" s="427"/>
      <c r="U261" s="427"/>
      <c r="V261" s="427"/>
      <c r="W261" s="427"/>
      <c r="X261" s="427"/>
      <c r="Y261" s="427"/>
      <c r="Z261" s="427"/>
      <c r="AA261" s="427"/>
      <c r="AB261" s="427"/>
      <c r="AC261" s="427"/>
      <c r="AD261" s="427"/>
      <c r="AE261" s="427"/>
      <c r="AF261" s="427"/>
      <c r="AG261" s="427"/>
      <c r="AH261" s="427"/>
      <c r="AI261" s="427"/>
      <c r="AJ261" s="427"/>
      <c r="AK261" s="427"/>
      <c r="AL261" s="427"/>
      <c r="AM261" s="427"/>
      <c r="AN261" s="427"/>
      <c r="AO261" s="427"/>
      <c r="AP261" s="427"/>
      <c r="AQ261" s="427"/>
      <c r="AR261" s="427"/>
      <c r="AS261" s="427"/>
      <c r="AT261" s="427"/>
      <c r="AU261" s="427"/>
      <c r="AV261" s="427"/>
      <c r="AW261" s="427"/>
      <c r="AX261" s="427"/>
      <c r="AY261" s="427"/>
      <c r="AZ261" s="427"/>
      <c r="BA261" s="427"/>
      <c r="BB261" s="427"/>
      <c r="BC261" s="427"/>
      <c r="BD261" s="427"/>
      <c r="BE261" s="427"/>
      <c r="BF261" s="427"/>
      <c r="BG261" s="427"/>
      <c r="BH261" s="427"/>
      <c r="BI261" s="427"/>
      <c r="BJ261" s="427"/>
      <c r="BK261" s="427"/>
      <c r="BL261" s="427"/>
      <c r="BM261" s="427"/>
      <c r="BN261" s="427"/>
      <c r="BO261" s="427"/>
      <c r="BP261" s="427"/>
      <c r="BQ261" s="427"/>
      <c r="BR261" s="427"/>
      <c r="BS261" s="427"/>
      <c r="BT261" s="427"/>
      <c r="BU261" s="427"/>
      <c r="BV261" s="427"/>
      <c r="BW261" s="427"/>
      <c r="BX261" s="427"/>
      <c r="BY261" s="427"/>
      <c r="BZ261" s="427"/>
      <c r="CA261" s="427"/>
    </row>
    <row r="262" spans="1:79" ht="23.1" customHeight="1" x14ac:dyDescent="0.15">
      <c r="A262" s="427"/>
      <c r="B262" s="427"/>
      <c r="C262" s="427"/>
      <c r="D262" s="427"/>
      <c r="E262" s="427"/>
      <c r="F262" s="427"/>
      <c r="G262" s="427"/>
      <c r="H262" s="427"/>
      <c r="I262" s="427"/>
      <c r="J262" s="427"/>
      <c r="K262" s="427"/>
      <c r="L262" s="427"/>
      <c r="M262" s="427"/>
      <c r="N262" s="427"/>
      <c r="O262" s="427"/>
      <c r="P262" s="427"/>
      <c r="Q262" s="427"/>
      <c r="R262" s="427"/>
      <c r="S262" s="427"/>
      <c r="T262" s="427"/>
      <c r="U262" s="427"/>
      <c r="V262" s="427"/>
      <c r="W262" s="427"/>
      <c r="X262" s="427"/>
      <c r="Y262" s="427"/>
      <c r="Z262" s="427"/>
      <c r="AA262" s="427"/>
      <c r="AB262" s="427"/>
      <c r="AC262" s="427"/>
      <c r="AD262" s="427"/>
      <c r="AE262" s="427"/>
      <c r="AF262" s="427"/>
      <c r="AG262" s="427"/>
      <c r="AH262" s="427"/>
      <c r="AI262" s="427"/>
      <c r="AJ262" s="427"/>
      <c r="AK262" s="427"/>
      <c r="AL262" s="427"/>
      <c r="AM262" s="427"/>
      <c r="AN262" s="427"/>
      <c r="AO262" s="427"/>
      <c r="AP262" s="427"/>
      <c r="AQ262" s="427"/>
      <c r="AR262" s="427"/>
      <c r="AS262" s="427"/>
      <c r="AT262" s="427"/>
      <c r="AU262" s="427"/>
      <c r="AV262" s="427"/>
      <c r="AW262" s="427"/>
      <c r="AX262" s="427"/>
      <c r="AY262" s="427"/>
      <c r="AZ262" s="427"/>
      <c r="BA262" s="427"/>
      <c r="BB262" s="427"/>
      <c r="BC262" s="427"/>
      <c r="BD262" s="427"/>
      <c r="BE262" s="427"/>
      <c r="BF262" s="427"/>
      <c r="BG262" s="427"/>
      <c r="BH262" s="427"/>
      <c r="BI262" s="427"/>
      <c r="BJ262" s="427"/>
      <c r="BK262" s="427"/>
      <c r="BL262" s="427"/>
      <c r="BM262" s="427"/>
      <c r="BN262" s="427"/>
      <c r="BO262" s="427"/>
      <c r="BP262" s="427"/>
      <c r="BQ262" s="427"/>
      <c r="BR262" s="427"/>
      <c r="BS262" s="427"/>
      <c r="BT262" s="427"/>
      <c r="BU262" s="427"/>
      <c r="BV262" s="427"/>
      <c r="BW262" s="427"/>
      <c r="BX262" s="427"/>
      <c r="BY262" s="427"/>
      <c r="BZ262" s="427"/>
      <c r="CA262" s="427"/>
    </row>
    <row r="263" spans="1:79" ht="23.1" customHeight="1" x14ac:dyDescent="0.15">
      <c r="A263" s="427"/>
      <c r="B263" s="427"/>
      <c r="C263" s="427"/>
      <c r="D263" s="427"/>
      <c r="E263" s="427"/>
      <c r="F263" s="427"/>
      <c r="G263" s="427"/>
      <c r="H263" s="427"/>
      <c r="I263" s="427"/>
      <c r="J263" s="427"/>
      <c r="K263" s="427"/>
      <c r="L263" s="427"/>
      <c r="M263" s="427"/>
      <c r="N263" s="427"/>
      <c r="O263" s="427"/>
      <c r="P263" s="427"/>
      <c r="Q263" s="427"/>
      <c r="R263" s="427"/>
      <c r="S263" s="427"/>
      <c r="T263" s="427"/>
      <c r="U263" s="427"/>
      <c r="V263" s="427"/>
      <c r="W263" s="427"/>
      <c r="X263" s="427"/>
      <c r="Y263" s="427"/>
      <c r="Z263" s="427"/>
      <c r="AA263" s="427"/>
      <c r="AB263" s="427"/>
      <c r="AC263" s="427"/>
      <c r="AD263" s="427"/>
      <c r="AE263" s="427"/>
      <c r="AF263" s="427"/>
      <c r="AG263" s="427"/>
      <c r="AH263" s="427"/>
      <c r="AI263" s="427"/>
      <c r="AJ263" s="427"/>
      <c r="AK263" s="427"/>
      <c r="AL263" s="427"/>
      <c r="AM263" s="427"/>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7"/>
      <c r="BR263" s="427"/>
      <c r="BS263" s="427"/>
      <c r="BT263" s="427"/>
      <c r="BU263" s="427"/>
      <c r="BV263" s="427"/>
      <c r="BW263" s="427"/>
      <c r="BX263" s="427"/>
      <c r="BY263" s="427"/>
      <c r="BZ263" s="427"/>
      <c r="CA263" s="427"/>
    </row>
    <row r="264" spans="1:79" ht="23.1" customHeight="1" x14ac:dyDescent="0.15">
      <c r="A264" s="427"/>
      <c r="B264" s="427"/>
      <c r="C264" s="427"/>
      <c r="D264" s="427"/>
      <c r="E264" s="427"/>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7"/>
      <c r="AC264" s="427"/>
      <c r="AD264" s="427"/>
      <c r="AE264" s="427"/>
      <c r="AF264" s="427"/>
      <c r="AG264" s="427"/>
      <c r="AH264" s="427"/>
      <c r="AI264" s="427"/>
      <c r="AJ264" s="427"/>
      <c r="AK264" s="427"/>
      <c r="AL264" s="427"/>
      <c r="AM264" s="427"/>
      <c r="AN264" s="427"/>
      <c r="AO264" s="427"/>
      <c r="AP264" s="427"/>
      <c r="AQ264" s="427"/>
      <c r="AR264" s="427"/>
      <c r="AS264" s="427"/>
      <c r="AT264" s="427"/>
      <c r="AU264" s="427"/>
      <c r="AV264" s="427"/>
      <c r="AW264" s="427"/>
      <c r="AX264" s="427"/>
      <c r="AY264" s="427"/>
      <c r="AZ264" s="427"/>
      <c r="BA264" s="427"/>
      <c r="BB264" s="427"/>
      <c r="BC264" s="427"/>
      <c r="BD264" s="427"/>
      <c r="BE264" s="427"/>
      <c r="BF264" s="427"/>
      <c r="BG264" s="427"/>
      <c r="BH264" s="427"/>
      <c r="BI264" s="427"/>
      <c r="BJ264" s="427"/>
      <c r="BK264" s="427"/>
      <c r="BL264" s="427"/>
      <c r="BM264" s="427"/>
      <c r="BN264" s="427"/>
      <c r="BO264" s="427"/>
      <c r="BP264" s="427"/>
      <c r="BQ264" s="427"/>
      <c r="BR264" s="427"/>
      <c r="BS264" s="427"/>
      <c r="BT264" s="427"/>
      <c r="BU264" s="427"/>
      <c r="BV264" s="427"/>
      <c r="BW264" s="427"/>
      <c r="BX264" s="427"/>
      <c r="BY264" s="427"/>
      <c r="BZ264" s="427"/>
      <c r="CA264" s="427"/>
    </row>
    <row r="265" spans="1:79" ht="23.1" customHeight="1" x14ac:dyDescent="0.15">
      <c r="A265" s="427"/>
      <c r="B265" s="427"/>
      <c r="C265" s="427"/>
      <c r="D265" s="427"/>
      <c r="E265" s="427"/>
      <c r="F265" s="427"/>
      <c r="G265" s="427"/>
      <c r="H265" s="427"/>
      <c r="I265" s="427"/>
      <c r="J265" s="427"/>
      <c r="K265" s="427"/>
      <c r="L265" s="427"/>
      <c r="M265" s="427"/>
      <c r="N265" s="427"/>
      <c r="O265" s="427"/>
      <c r="P265" s="427"/>
      <c r="Q265" s="427"/>
      <c r="R265" s="427"/>
      <c r="S265" s="427"/>
      <c r="T265" s="427"/>
      <c r="U265" s="427"/>
      <c r="V265" s="427"/>
      <c r="W265" s="427"/>
      <c r="X265" s="427"/>
      <c r="Y265" s="427"/>
      <c r="Z265" s="427"/>
      <c r="AA265" s="427"/>
      <c r="AB265" s="427"/>
      <c r="AC265" s="427"/>
      <c r="AD265" s="427"/>
      <c r="AE265" s="427"/>
      <c r="AF265" s="427"/>
      <c r="AG265" s="427"/>
      <c r="AH265" s="427"/>
      <c r="AI265" s="427"/>
      <c r="AJ265" s="427"/>
      <c r="AK265" s="427"/>
      <c r="AL265" s="427"/>
      <c r="AM265" s="427"/>
      <c r="AN265" s="427"/>
      <c r="AO265" s="427"/>
      <c r="AP265" s="427"/>
      <c r="AQ265" s="427"/>
      <c r="AR265" s="427"/>
      <c r="AS265" s="427"/>
      <c r="AT265" s="427"/>
      <c r="AU265" s="427"/>
      <c r="AV265" s="427"/>
      <c r="AW265" s="427"/>
      <c r="AX265" s="427"/>
      <c r="AY265" s="427"/>
      <c r="AZ265" s="427"/>
      <c r="BA265" s="427"/>
      <c r="BB265" s="427"/>
      <c r="BC265" s="427"/>
      <c r="BD265" s="427"/>
      <c r="BE265" s="427"/>
      <c r="BF265" s="427"/>
      <c r="BG265" s="427"/>
      <c r="BH265" s="427"/>
      <c r="BI265" s="427"/>
      <c r="BJ265" s="427"/>
      <c r="BK265" s="427"/>
      <c r="BL265" s="427"/>
      <c r="BM265" s="427"/>
      <c r="BN265" s="427"/>
      <c r="BO265" s="427"/>
      <c r="BP265" s="427"/>
      <c r="BQ265" s="427"/>
      <c r="BR265" s="427"/>
      <c r="BS265" s="427"/>
      <c r="BT265" s="427"/>
      <c r="BU265" s="427"/>
      <c r="BV265" s="427"/>
      <c r="BW265" s="427"/>
      <c r="BX265" s="427"/>
      <c r="BY265" s="427"/>
      <c r="BZ265" s="427"/>
      <c r="CA265" s="427"/>
    </row>
    <row r="266" spans="1:79" ht="23.1" customHeight="1" x14ac:dyDescent="0.15">
      <c r="A266" s="427"/>
      <c r="B266" s="427"/>
      <c r="C266" s="427"/>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7"/>
      <c r="AA266" s="427"/>
      <c r="AB266" s="427"/>
      <c r="AC266" s="427"/>
      <c r="AD266" s="427"/>
      <c r="AE266" s="427"/>
      <c r="AF266" s="427"/>
      <c r="AG266" s="427"/>
      <c r="AH266" s="427"/>
      <c r="AI266" s="427"/>
      <c r="AJ266" s="427"/>
      <c r="AK266" s="427"/>
      <c r="AL266" s="427"/>
      <c r="AM266" s="427"/>
      <c r="AN266" s="427"/>
      <c r="AO266" s="427"/>
      <c r="AP266" s="427"/>
      <c r="AQ266" s="427"/>
      <c r="AR266" s="427"/>
      <c r="AS266" s="427"/>
      <c r="AT266" s="427"/>
      <c r="AU266" s="427"/>
      <c r="AV266" s="427"/>
      <c r="AW266" s="427"/>
      <c r="AX266" s="427"/>
      <c r="AY266" s="427"/>
      <c r="AZ266" s="427"/>
      <c r="BA266" s="427"/>
      <c r="BB266" s="427"/>
      <c r="BC266" s="427"/>
      <c r="BD266" s="427"/>
      <c r="BE266" s="427"/>
      <c r="BF266" s="427"/>
      <c r="BG266" s="427"/>
      <c r="BH266" s="427"/>
      <c r="BI266" s="427"/>
      <c r="BJ266" s="427"/>
      <c r="BK266" s="427"/>
      <c r="BL266" s="427"/>
      <c r="BM266" s="427"/>
      <c r="BN266" s="427"/>
      <c r="BO266" s="427"/>
      <c r="BP266" s="427"/>
      <c r="BQ266" s="427"/>
      <c r="BR266" s="427"/>
      <c r="BS266" s="427"/>
      <c r="BT266" s="427"/>
      <c r="BU266" s="427"/>
      <c r="BV266" s="427"/>
      <c r="BW266" s="427"/>
      <c r="BX266" s="427"/>
      <c r="BY266" s="427"/>
      <c r="BZ266" s="427"/>
      <c r="CA266" s="427"/>
    </row>
    <row r="267" spans="1:79" ht="23.1" customHeight="1" x14ac:dyDescent="0.15">
      <c r="A267" s="427"/>
      <c r="B267" s="427"/>
      <c r="C267" s="427"/>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7"/>
      <c r="AC267" s="427"/>
      <c r="AD267" s="427"/>
      <c r="AE267" s="427"/>
      <c r="AF267" s="427"/>
      <c r="AG267" s="427"/>
      <c r="AH267" s="427"/>
      <c r="AI267" s="427"/>
      <c r="AJ267" s="427"/>
      <c r="AK267" s="427"/>
      <c r="AL267" s="427"/>
      <c r="AM267" s="427"/>
      <c r="AN267" s="427"/>
      <c r="AO267" s="427"/>
      <c r="AP267" s="427"/>
      <c r="AQ267" s="427"/>
      <c r="AR267" s="427"/>
      <c r="AS267" s="427"/>
      <c r="AT267" s="427"/>
      <c r="AU267" s="427"/>
      <c r="AV267" s="427"/>
      <c r="AW267" s="427"/>
      <c r="AX267" s="427"/>
      <c r="AY267" s="427"/>
      <c r="AZ267" s="427"/>
      <c r="BA267" s="427"/>
      <c r="BB267" s="427"/>
      <c r="BC267" s="427"/>
      <c r="BD267" s="427"/>
      <c r="BE267" s="427"/>
      <c r="BF267" s="427"/>
      <c r="BG267" s="427"/>
      <c r="BH267" s="427"/>
      <c r="BI267" s="427"/>
      <c r="BJ267" s="427"/>
      <c r="BK267" s="427"/>
      <c r="BL267" s="427"/>
      <c r="BM267" s="427"/>
      <c r="BN267" s="427"/>
      <c r="BO267" s="427"/>
      <c r="BP267" s="427"/>
      <c r="BQ267" s="427"/>
      <c r="BR267" s="427"/>
      <c r="BS267" s="427"/>
      <c r="BT267" s="427"/>
      <c r="BU267" s="427"/>
      <c r="BV267" s="427"/>
      <c r="BW267" s="427"/>
      <c r="BX267" s="427"/>
      <c r="BY267" s="427"/>
      <c r="BZ267" s="427"/>
      <c r="CA267" s="427"/>
    </row>
    <row r="268" spans="1:79" ht="23.1" customHeight="1" x14ac:dyDescent="0.15">
      <c r="A268" s="427"/>
      <c r="B268" s="427"/>
      <c r="C268" s="427"/>
      <c r="D268" s="427"/>
      <c r="E268" s="427"/>
      <c r="F268" s="427"/>
      <c r="G268" s="427"/>
      <c r="H268" s="427"/>
      <c r="I268" s="427"/>
      <c r="J268" s="427"/>
      <c r="K268" s="427"/>
      <c r="L268" s="427"/>
      <c r="M268" s="427"/>
      <c r="N268" s="427"/>
      <c r="O268" s="427"/>
      <c r="P268" s="427"/>
      <c r="Q268" s="427"/>
      <c r="R268" s="427"/>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7"/>
      <c r="BC268" s="427"/>
      <c r="BD268" s="427"/>
      <c r="BE268" s="427"/>
      <c r="BF268" s="427"/>
      <c r="BG268" s="427"/>
      <c r="BH268" s="427"/>
      <c r="BI268" s="427"/>
      <c r="BJ268" s="427"/>
      <c r="BK268" s="427"/>
      <c r="BL268" s="427"/>
      <c r="BM268" s="427"/>
      <c r="BN268" s="427"/>
      <c r="BO268" s="427"/>
      <c r="BP268" s="427"/>
      <c r="BQ268" s="427"/>
      <c r="BR268" s="427"/>
      <c r="BS268" s="427"/>
      <c r="BT268" s="427"/>
      <c r="BU268" s="427"/>
      <c r="BV268" s="427"/>
      <c r="BW268" s="427"/>
      <c r="BX268" s="427"/>
      <c r="BY268" s="427"/>
      <c r="BZ268" s="427"/>
      <c r="CA268" s="427"/>
    </row>
    <row r="269" spans="1:79" ht="23.1" customHeight="1" x14ac:dyDescent="0.15">
      <c r="A269" s="427"/>
      <c r="B269" s="427"/>
      <c r="C269" s="427"/>
      <c r="D269" s="427"/>
      <c r="E269" s="427"/>
      <c r="F269" s="427"/>
      <c r="G269" s="427"/>
      <c r="H269" s="427"/>
      <c r="I269" s="427"/>
      <c r="J269" s="427"/>
      <c r="K269" s="427"/>
      <c r="L269" s="427"/>
      <c r="M269" s="427"/>
      <c r="N269" s="427"/>
      <c r="O269" s="427"/>
      <c r="P269" s="427"/>
      <c r="Q269" s="427"/>
      <c r="R269" s="427"/>
      <c r="S269" s="427"/>
      <c r="T269" s="427"/>
      <c r="U269" s="427"/>
      <c r="V269" s="427"/>
      <c r="W269" s="427"/>
      <c r="X269" s="427"/>
      <c r="Y269" s="427"/>
      <c r="Z269" s="427"/>
      <c r="AA269" s="427"/>
      <c r="AB269" s="427"/>
      <c r="AC269" s="427"/>
      <c r="AD269" s="427"/>
      <c r="AE269" s="427"/>
      <c r="AF269" s="427"/>
      <c r="AG269" s="427"/>
      <c r="AH269" s="427"/>
      <c r="AI269" s="427"/>
      <c r="AJ269" s="427"/>
      <c r="AK269" s="427"/>
      <c r="AL269" s="427"/>
      <c r="AM269" s="427"/>
      <c r="AN269" s="427"/>
      <c r="AO269" s="427"/>
      <c r="AP269" s="427"/>
      <c r="AQ269" s="427"/>
      <c r="AR269" s="427"/>
      <c r="AS269" s="427"/>
      <c r="AT269" s="427"/>
      <c r="AU269" s="427"/>
      <c r="AV269" s="427"/>
      <c r="AW269" s="427"/>
      <c r="AX269" s="427"/>
      <c r="AY269" s="427"/>
      <c r="AZ269" s="427"/>
      <c r="BA269" s="427"/>
      <c r="BB269" s="427"/>
      <c r="BC269" s="427"/>
      <c r="BD269" s="427"/>
      <c r="BE269" s="427"/>
      <c r="BF269" s="427"/>
      <c r="BG269" s="427"/>
      <c r="BH269" s="427"/>
      <c r="BI269" s="427"/>
      <c r="BJ269" s="427"/>
      <c r="BK269" s="427"/>
      <c r="BL269" s="427"/>
      <c r="BM269" s="427"/>
      <c r="BN269" s="427"/>
      <c r="BO269" s="427"/>
      <c r="BP269" s="427"/>
      <c r="BQ269" s="427"/>
      <c r="BR269" s="427"/>
      <c r="BS269" s="427"/>
      <c r="BT269" s="427"/>
      <c r="BU269" s="427"/>
      <c r="BV269" s="427"/>
      <c r="BW269" s="427"/>
      <c r="BX269" s="427"/>
      <c r="BY269" s="427"/>
      <c r="BZ269" s="427"/>
      <c r="CA269" s="427"/>
    </row>
    <row r="270" spans="1:79" ht="23.1" customHeight="1" x14ac:dyDescent="0.15">
      <c r="A270" s="427"/>
      <c r="B270" s="427"/>
      <c r="C270" s="427"/>
      <c r="D270" s="427"/>
      <c r="E270" s="427"/>
      <c r="F270" s="427"/>
      <c r="G270" s="427"/>
      <c r="H270" s="427"/>
      <c r="I270" s="427"/>
      <c r="J270" s="427"/>
      <c r="K270" s="427"/>
      <c r="L270" s="427"/>
      <c r="M270" s="427"/>
      <c r="N270" s="427"/>
      <c r="O270" s="427"/>
      <c r="P270" s="427"/>
      <c r="Q270" s="427"/>
      <c r="R270" s="427"/>
      <c r="S270" s="427"/>
      <c r="T270" s="427"/>
      <c r="U270" s="427"/>
      <c r="V270" s="427"/>
      <c r="W270" s="427"/>
      <c r="X270" s="427"/>
      <c r="Y270" s="427"/>
      <c r="Z270" s="427"/>
      <c r="AA270" s="427"/>
      <c r="AB270" s="427"/>
      <c r="AC270" s="427"/>
      <c r="AD270" s="427"/>
      <c r="AE270" s="427"/>
      <c r="AF270" s="427"/>
      <c r="AG270" s="427"/>
      <c r="AH270" s="427"/>
      <c r="AI270" s="427"/>
      <c r="AJ270" s="427"/>
      <c r="AK270" s="427"/>
      <c r="AL270" s="427"/>
      <c r="AM270" s="427"/>
      <c r="AN270" s="427"/>
      <c r="AO270" s="427"/>
      <c r="AP270" s="427"/>
      <c r="AQ270" s="427"/>
      <c r="AR270" s="427"/>
      <c r="AS270" s="427"/>
      <c r="AT270" s="427"/>
      <c r="AU270" s="427"/>
      <c r="AV270" s="427"/>
      <c r="AW270" s="427"/>
      <c r="AX270" s="427"/>
      <c r="AY270" s="427"/>
      <c r="AZ270" s="427"/>
      <c r="BA270" s="427"/>
      <c r="BB270" s="427"/>
      <c r="BC270" s="427"/>
      <c r="BD270" s="427"/>
      <c r="BE270" s="427"/>
      <c r="BF270" s="427"/>
      <c r="BG270" s="427"/>
      <c r="BH270" s="427"/>
      <c r="BI270" s="427"/>
      <c r="BJ270" s="427"/>
      <c r="BK270" s="427"/>
      <c r="BL270" s="427"/>
      <c r="BM270" s="427"/>
      <c r="BN270" s="427"/>
      <c r="BO270" s="427"/>
      <c r="BP270" s="427"/>
      <c r="BQ270" s="427"/>
      <c r="BR270" s="427"/>
      <c r="BS270" s="427"/>
      <c r="BT270" s="427"/>
      <c r="BU270" s="427"/>
      <c r="BV270" s="427"/>
      <c r="BW270" s="427"/>
      <c r="BX270" s="427"/>
      <c r="BY270" s="427"/>
      <c r="BZ270" s="427"/>
      <c r="CA270" s="427"/>
    </row>
    <row r="271" spans="1:79" ht="23.1" customHeight="1" x14ac:dyDescent="0.15"/>
    <row r="272" spans="1:79" ht="23.1" customHeight="1" x14ac:dyDescent="0.15"/>
    <row r="273" ht="23.1" customHeight="1" x14ac:dyDescent="0.15"/>
    <row r="274" ht="23.1" customHeight="1" x14ac:dyDescent="0.15"/>
    <row r="275" ht="23.1" customHeight="1" x14ac:dyDescent="0.15"/>
    <row r="276" ht="23.1" customHeight="1" x14ac:dyDescent="0.15"/>
    <row r="277" ht="23.1" customHeight="1" x14ac:dyDescent="0.15"/>
    <row r="278" ht="23.1" customHeight="1" x14ac:dyDescent="0.15"/>
    <row r="279" ht="23.1" customHeight="1" x14ac:dyDescent="0.15"/>
    <row r="280" ht="23.1" customHeight="1" x14ac:dyDescent="0.15"/>
    <row r="281" ht="23.1" customHeight="1" x14ac:dyDescent="0.15"/>
    <row r="282" ht="23.1" customHeight="1" x14ac:dyDescent="0.15"/>
    <row r="283" ht="23.1" customHeight="1" x14ac:dyDescent="0.15"/>
    <row r="284" ht="23.1" customHeight="1" x14ac:dyDescent="0.15"/>
    <row r="285" ht="23.1" customHeight="1" x14ac:dyDescent="0.15"/>
    <row r="286" ht="23.1" customHeight="1" x14ac:dyDescent="0.15"/>
    <row r="287" ht="23.1" customHeight="1" x14ac:dyDescent="0.15"/>
    <row r="288" ht="23.1" customHeight="1" x14ac:dyDescent="0.15"/>
    <row r="289" ht="23.1" customHeight="1" x14ac:dyDescent="0.15"/>
    <row r="290" ht="23.1" customHeight="1" x14ac:dyDescent="0.15"/>
    <row r="291" ht="23.1" customHeight="1" x14ac:dyDescent="0.15"/>
    <row r="292" ht="23.1" customHeight="1" x14ac:dyDescent="0.15"/>
    <row r="293" ht="23.1" customHeight="1" x14ac:dyDescent="0.15"/>
    <row r="294" ht="23.1" customHeight="1" x14ac:dyDescent="0.15"/>
    <row r="295" ht="23.1" customHeight="1" x14ac:dyDescent="0.15"/>
    <row r="296" ht="23.1" customHeight="1" x14ac:dyDescent="0.15"/>
    <row r="297" ht="23.1" customHeight="1" x14ac:dyDescent="0.15"/>
    <row r="298" ht="23.1" customHeight="1" x14ac:dyDescent="0.15"/>
    <row r="299" ht="23.1" customHeight="1" x14ac:dyDescent="0.15"/>
    <row r="300" ht="23.1" customHeight="1" x14ac:dyDescent="0.15"/>
    <row r="301" ht="23.1" customHeight="1" x14ac:dyDescent="0.15"/>
    <row r="302" ht="23.1" customHeight="1" x14ac:dyDescent="0.15"/>
    <row r="303" ht="23.1" customHeight="1" x14ac:dyDescent="0.15"/>
    <row r="304" ht="23.1" customHeight="1" x14ac:dyDescent="0.15"/>
    <row r="305" ht="23.1" customHeight="1" x14ac:dyDescent="0.15"/>
    <row r="306" ht="23.1" customHeight="1" x14ac:dyDescent="0.15"/>
    <row r="307" ht="23.1" customHeight="1" x14ac:dyDescent="0.15"/>
    <row r="308" ht="23.1" customHeight="1" x14ac:dyDescent="0.15"/>
    <row r="309" ht="23.1" customHeight="1" x14ac:dyDescent="0.15"/>
    <row r="310" ht="23.1" customHeight="1" x14ac:dyDescent="0.15"/>
    <row r="311" ht="23.1" customHeight="1" x14ac:dyDescent="0.15"/>
    <row r="312" ht="23.1" customHeight="1" x14ac:dyDescent="0.15"/>
    <row r="313" ht="23.1" customHeight="1" x14ac:dyDescent="0.15"/>
    <row r="314" ht="23.1" customHeight="1" x14ac:dyDescent="0.15"/>
    <row r="315" ht="23.1" customHeight="1" x14ac:dyDescent="0.15"/>
    <row r="316" ht="23.1" customHeight="1" x14ac:dyDescent="0.15"/>
    <row r="317" ht="23.1" customHeight="1" x14ac:dyDescent="0.15"/>
    <row r="318" ht="23.1" customHeight="1" x14ac:dyDescent="0.15"/>
    <row r="319" ht="23.1" customHeight="1" x14ac:dyDescent="0.15"/>
    <row r="320" ht="23.1" customHeight="1" x14ac:dyDescent="0.15"/>
    <row r="321" ht="23.1" customHeight="1" x14ac:dyDescent="0.15"/>
    <row r="322" ht="23.1" customHeight="1" x14ac:dyDescent="0.15"/>
    <row r="323" ht="23.1" customHeight="1" x14ac:dyDescent="0.15"/>
    <row r="324" ht="23.1" customHeight="1" x14ac:dyDescent="0.15"/>
    <row r="325" ht="23.1" customHeight="1" x14ac:dyDescent="0.15"/>
    <row r="326" ht="23.1" customHeight="1" x14ac:dyDescent="0.15"/>
    <row r="327" ht="23.1" customHeight="1" x14ac:dyDescent="0.15"/>
    <row r="328" ht="23.1" customHeight="1" x14ac:dyDescent="0.15"/>
    <row r="329" ht="23.1" customHeight="1" x14ac:dyDescent="0.15"/>
    <row r="330" ht="23.1" customHeight="1" x14ac:dyDescent="0.15"/>
    <row r="331" ht="23.1" customHeight="1" x14ac:dyDescent="0.15"/>
    <row r="332" ht="23.1" customHeight="1" x14ac:dyDescent="0.15"/>
    <row r="333" ht="23.1" customHeight="1" x14ac:dyDescent="0.15"/>
    <row r="334" ht="23.1" customHeight="1" x14ac:dyDescent="0.15"/>
    <row r="335" ht="23.1" customHeight="1" x14ac:dyDescent="0.15"/>
    <row r="336" ht="23.1" customHeight="1" x14ac:dyDescent="0.15"/>
    <row r="337" ht="23.1" customHeight="1" x14ac:dyDescent="0.15"/>
    <row r="338" ht="23.1" customHeight="1" x14ac:dyDescent="0.15"/>
    <row r="339" ht="23.1" customHeight="1" x14ac:dyDescent="0.15"/>
    <row r="340" ht="23.1" customHeight="1" x14ac:dyDescent="0.15"/>
    <row r="341" ht="23.1" customHeight="1" x14ac:dyDescent="0.15"/>
    <row r="342" ht="23.1" customHeight="1" x14ac:dyDescent="0.15"/>
    <row r="343" ht="23.1" customHeight="1" x14ac:dyDescent="0.15"/>
    <row r="344" ht="23.1" customHeight="1" x14ac:dyDescent="0.15"/>
    <row r="345" ht="23.1" customHeight="1" x14ac:dyDescent="0.15"/>
    <row r="346" ht="23.1" customHeight="1" x14ac:dyDescent="0.15"/>
    <row r="347" ht="23.1" customHeight="1" x14ac:dyDescent="0.15"/>
    <row r="348" ht="23.1" customHeight="1" x14ac:dyDescent="0.15"/>
    <row r="349" ht="23.1" customHeight="1" x14ac:dyDescent="0.15"/>
    <row r="350" ht="23.1" customHeight="1" x14ac:dyDescent="0.15"/>
    <row r="351" ht="23.1" customHeight="1" x14ac:dyDescent="0.15"/>
    <row r="352" ht="23.1" customHeight="1" x14ac:dyDescent="0.15"/>
    <row r="353" ht="23.1" customHeight="1" x14ac:dyDescent="0.15"/>
    <row r="354" ht="23.1" customHeight="1" x14ac:dyDescent="0.15"/>
    <row r="355" ht="23.1" customHeight="1" x14ac:dyDescent="0.15"/>
    <row r="356" ht="23.1" customHeight="1" x14ac:dyDescent="0.15"/>
    <row r="357" ht="23.1" customHeight="1" x14ac:dyDescent="0.15"/>
    <row r="358" ht="23.1" customHeight="1" x14ac:dyDescent="0.15"/>
    <row r="359" ht="23.1" customHeight="1" x14ac:dyDescent="0.15"/>
    <row r="360" ht="23.1" customHeight="1" x14ac:dyDescent="0.15"/>
    <row r="361" ht="23.1" customHeight="1" x14ac:dyDescent="0.15"/>
    <row r="362" ht="23.1" customHeight="1" x14ac:dyDescent="0.15"/>
    <row r="363" ht="23.1" customHeight="1" x14ac:dyDescent="0.15"/>
    <row r="364" ht="23.1" customHeight="1" x14ac:dyDescent="0.15"/>
    <row r="365" ht="23.1" customHeight="1" x14ac:dyDescent="0.15"/>
    <row r="366" ht="23.1" customHeight="1" x14ac:dyDescent="0.15"/>
    <row r="367" ht="23.1" customHeight="1" x14ac:dyDescent="0.15"/>
    <row r="368" ht="23.1" customHeight="1" x14ac:dyDescent="0.15"/>
    <row r="369" ht="23.1" customHeight="1" x14ac:dyDescent="0.15"/>
    <row r="370" ht="23.1" customHeight="1" x14ac:dyDescent="0.15"/>
    <row r="371" ht="23.1" customHeight="1" x14ac:dyDescent="0.15"/>
    <row r="372" ht="23.1" customHeight="1" x14ac:dyDescent="0.15"/>
    <row r="373" ht="23.1" customHeight="1" x14ac:dyDescent="0.15"/>
    <row r="374" ht="23.1" customHeight="1" x14ac:dyDescent="0.15"/>
    <row r="375" ht="23.1" customHeight="1" x14ac:dyDescent="0.15"/>
    <row r="376" ht="23.1" customHeight="1" x14ac:dyDescent="0.15"/>
    <row r="377" ht="23.1" customHeight="1" x14ac:dyDescent="0.15"/>
    <row r="378" ht="23.1" customHeight="1" x14ac:dyDescent="0.15"/>
    <row r="379" ht="23.1" customHeight="1" x14ac:dyDescent="0.15"/>
    <row r="380" ht="23.1" customHeight="1" x14ac:dyDescent="0.15"/>
    <row r="381" ht="23.1" customHeight="1" x14ac:dyDescent="0.15"/>
    <row r="382" ht="23.1" customHeight="1" x14ac:dyDescent="0.15"/>
    <row r="383" ht="23.1" customHeight="1" x14ac:dyDescent="0.15"/>
    <row r="384" ht="23.1" customHeight="1" x14ac:dyDescent="0.15"/>
    <row r="385" ht="23.1" customHeight="1" x14ac:dyDescent="0.15"/>
    <row r="386" ht="23.1" customHeight="1" x14ac:dyDescent="0.15"/>
    <row r="387" ht="23.1" customHeight="1" x14ac:dyDescent="0.15"/>
    <row r="388" ht="23.1" customHeight="1" x14ac:dyDescent="0.15"/>
    <row r="389" ht="23.1" customHeight="1" x14ac:dyDescent="0.15"/>
    <row r="390" ht="23.1" customHeight="1" x14ac:dyDescent="0.15"/>
    <row r="391" ht="23.1" customHeight="1" x14ac:dyDescent="0.15"/>
    <row r="392" ht="23.1" customHeight="1" x14ac:dyDescent="0.15"/>
    <row r="393" ht="23.1" customHeight="1" x14ac:dyDescent="0.15"/>
    <row r="394" ht="23.1" customHeight="1" x14ac:dyDescent="0.15"/>
    <row r="395" ht="23.1" customHeight="1" x14ac:dyDescent="0.15"/>
    <row r="396" ht="23.1" customHeight="1" x14ac:dyDescent="0.15"/>
    <row r="397" ht="23.1" customHeight="1" x14ac:dyDescent="0.15"/>
    <row r="398" ht="23.1" customHeight="1" x14ac:dyDescent="0.15"/>
    <row r="399" ht="23.1" customHeight="1" x14ac:dyDescent="0.15"/>
    <row r="400" ht="23.1" customHeight="1" x14ac:dyDescent="0.15"/>
    <row r="401" ht="23.1" customHeight="1" x14ac:dyDescent="0.15"/>
    <row r="402" ht="23.1" customHeight="1" x14ac:dyDescent="0.15"/>
    <row r="403" ht="23.1" customHeight="1" x14ac:dyDescent="0.15"/>
    <row r="404" ht="23.1" customHeight="1" x14ac:dyDescent="0.15"/>
    <row r="405" ht="23.1" customHeight="1" x14ac:dyDescent="0.15"/>
    <row r="406" ht="23.1" customHeight="1" x14ac:dyDescent="0.15"/>
    <row r="407" ht="23.1" customHeight="1" x14ac:dyDescent="0.15"/>
    <row r="408" ht="23.1" customHeight="1" x14ac:dyDescent="0.15"/>
    <row r="409" ht="23.1" customHeight="1" x14ac:dyDescent="0.15"/>
    <row r="410" ht="23.1" customHeight="1" x14ac:dyDescent="0.15"/>
    <row r="411" ht="23.1" customHeight="1" x14ac:dyDescent="0.15"/>
    <row r="412" ht="23.1" customHeight="1" x14ac:dyDescent="0.15"/>
    <row r="413" ht="23.1" customHeight="1" x14ac:dyDescent="0.15"/>
    <row r="414" ht="23.1" customHeight="1" x14ac:dyDescent="0.15"/>
    <row r="415" ht="23.1" customHeight="1" x14ac:dyDescent="0.15"/>
    <row r="416" ht="23.1" customHeight="1" x14ac:dyDescent="0.15"/>
    <row r="417" ht="23.1" customHeight="1" x14ac:dyDescent="0.15"/>
    <row r="418" ht="23.1" customHeight="1" x14ac:dyDescent="0.15"/>
    <row r="419" ht="23.1" customHeight="1" x14ac:dyDescent="0.15"/>
    <row r="420" ht="23.1" customHeight="1" x14ac:dyDescent="0.15"/>
    <row r="421" ht="23.1" customHeight="1" x14ac:dyDescent="0.15"/>
    <row r="422" ht="23.1" customHeight="1" x14ac:dyDescent="0.15"/>
    <row r="423" ht="23.1" customHeight="1" x14ac:dyDescent="0.15"/>
    <row r="424" ht="23.1" customHeight="1" x14ac:dyDescent="0.15"/>
    <row r="425" ht="23.1" customHeight="1" x14ac:dyDescent="0.15"/>
    <row r="426" ht="23.1" customHeight="1" x14ac:dyDescent="0.15"/>
    <row r="427" ht="23.1" customHeight="1" x14ac:dyDescent="0.15"/>
    <row r="428" ht="23.1" customHeight="1" x14ac:dyDescent="0.15"/>
    <row r="429" ht="23.1" customHeight="1" x14ac:dyDescent="0.15"/>
    <row r="430" ht="23.1" customHeight="1" x14ac:dyDescent="0.15"/>
    <row r="431" ht="23.1" customHeight="1" x14ac:dyDescent="0.15"/>
    <row r="432" ht="23.1" customHeight="1" x14ac:dyDescent="0.15"/>
    <row r="433" ht="23.1" customHeight="1" x14ac:dyDescent="0.15"/>
    <row r="434" ht="23.1" customHeight="1" x14ac:dyDescent="0.15"/>
    <row r="435" ht="23.1" customHeight="1" x14ac:dyDescent="0.15"/>
    <row r="436" ht="23.1" customHeight="1" x14ac:dyDescent="0.15"/>
    <row r="437" ht="23.1" customHeight="1" x14ac:dyDescent="0.15"/>
    <row r="438" ht="23.1" customHeight="1" x14ac:dyDescent="0.15"/>
    <row r="439" ht="23.1" customHeight="1" x14ac:dyDescent="0.15"/>
    <row r="440" ht="23.1" customHeight="1" x14ac:dyDescent="0.15"/>
    <row r="441" ht="23.1" customHeight="1" x14ac:dyDescent="0.15"/>
    <row r="442" ht="23.1" customHeight="1" x14ac:dyDescent="0.15"/>
    <row r="443" ht="23.1" customHeight="1" x14ac:dyDescent="0.15"/>
    <row r="444" ht="23.1" customHeight="1" x14ac:dyDescent="0.15"/>
    <row r="445" ht="23.1" customHeight="1" x14ac:dyDescent="0.15"/>
    <row r="446" ht="23.1" customHeight="1" x14ac:dyDescent="0.15"/>
    <row r="447" ht="23.1" customHeight="1" x14ac:dyDescent="0.15"/>
    <row r="448" ht="23.1" customHeight="1" x14ac:dyDescent="0.15"/>
    <row r="449" ht="23.1" customHeight="1" x14ac:dyDescent="0.15"/>
    <row r="450" ht="23.1" customHeight="1" x14ac:dyDescent="0.15"/>
    <row r="451" ht="23.1" customHeight="1" x14ac:dyDescent="0.15"/>
    <row r="452" ht="23.1" customHeight="1" x14ac:dyDescent="0.15"/>
    <row r="453" ht="23.1" customHeight="1" x14ac:dyDescent="0.15"/>
    <row r="454" ht="23.1" customHeight="1" x14ac:dyDescent="0.15"/>
    <row r="455" ht="23.1" customHeight="1" x14ac:dyDescent="0.15"/>
    <row r="456" ht="23.1" customHeight="1" x14ac:dyDescent="0.15"/>
    <row r="457" ht="23.1" customHeight="1" x14ac:dyDescent="0.15"/>
    <row r="458" ht="23.1" customHeight="1" x14ac:dyDescent="0.15"/>
    <row r="459" ht="23.1" customHeight="1" x14ac:dyDescent="0.15"/>
    <row r="460" ht="23.1" customHeight="1" x14ac:dyDescent="0.15"/>
    <row r="461" ht="23.1" customHeight="1" x14ac:dyDescent="0.15"/>
    <row r="462" ht="23.1" customHeight="1" x14ac:dyDescent="0.15"/>
    <row r="463" ht="23.1" customHeight="1" x14ac:dyDescent="0.15"/>
    <row r="464" ht="23.1" customHeight="1" x14ac:dyDescent="0.15"/>
    <row r="465" ht="23.1" customHeight="1" x14ac:dyDescent="0.15"/>
    <row r="466" ht="23.1" customHeight="1" x14ac:dyDescent="0.15"/>
    <row r="467" ht="23.1" customHeight="1" x14ac:dyDescent="0.15"/>
    <row r="468" ht="23.1" customHeight="1" x14ac:dyDescent="0.15"/>
    <row r="469" ht="23.1" customHeight="1" x14ac:dyDescent="0.15"/>
    <row r="470" ht="23.1" customHeight="1" x14ac:dyDescent="0.15"/>
    <row r="471" ht="23.1" customHeight="1" x14ac:dyDescent="0.15"/>
    <row r="472" ht="23.1" customHeight="1" x14ac:dyDescent="0.15"/>
    <row r="473" ht="23.1" customHeight="1" x14ac:dyDescent="0.15"/>
    <row r="474" ht="23.1" customHeight="1" x14ac:dyDescent="0.15"/>
    <row r="475" ht="23.1" customHeight="1" x14ac:dyDescent="0.15"/>
    <row r="476" ht="23.1" customHeight="1" x14ac:dyDescent="0.15"/>
    <row r="477" ht="23.1" customHeight="1" x14ac:dyDescent="0.15"/>
    <row r="478" ht="23.1" customHeight="1" x14ac:dyDescent="0.15"/>
    <row r="479" ht="23.1" customHeight="1" x14ac:dyDescent="0.15"/>
    <row r="480" ht="23.1" customHeight="1" x14ac:dyDescent="0.15"/>
    <row r="481" ht="23.1" customHeight="1" x14ac:dyDescent="0.15"/>
    <row r="482" ht="23.1" customHeight="1" x14ac:dyDescent="0.15"/>
    <row r="483" ht="23.1" customHeight="1" x14ac:dyDescent="0.15"/>
    <row r="484" ht="23.1" customHeight="1" x14ac:dyDescent="0.15"/>
    <row r="485" ht="23.1" customHeight="1" x14ac:dyDescent="0.15"/>
    <row r="486" ht="23.1" customHeight="1" x14ac:dyDescent="0.15"/>
    <row r="487" ht="23.1" customHeight="1" x14ac:dyDescent="0.15"/>
    <row r="488" ht="23.1" customHeight="1" x14ac:dyDescent="0.15"/>
    <row r="489" ht="23.1" customHeight="1" x14ac:dyDescent="0.15"/>
    <row r="490" ht="23.1" customHeight="1" x14ac:dyDescent="0.15"/>
    <row r="491" ht="23.1" customHeight="1" x14ac:dyDescent="0.15"/>
    <row r="492" ht="23.1" customHeight="1" x14ac:dyDescent="0.15"/>
    <row r="493" ht="23.1" customHeight="1" x14ac:dyDescent="0.15"/>
    <row r="494" ht="23.1" customHeight="1" x14ac:dyDescent="0.15"/>
    <row r="495" ht="23.1" customHeight="1" x14ac:dyDescent="0.15"/>
    <row r="496" ht="23.1" customHeight="1" x14ac:dyDescent="0.15"/>
    <row r="497" ht="23.1" customHeight="1" x14ac:dyDescent="0.15"/>
    <row r="498" ht="23.1" customHeight="1" x14ac:dyDescent="0.15"/>
    <row r="499" ht="23.1" customHeight="1" x14ac:dyDescent="0.15"/>
    <row r="500" ht="23.1" customHeight="1" x14ac:dyDescent="0.15"/>
    <row r="501" ht="23.1" customHeight="1" x14ac:dyDescent="0.15"/>
    <row r="502" ht="23.1" customHeight="1" x14ac:dyDescent="0.15"/>
    <row r="503" ht="23.1" customHeight="1" x14ac:dyDescent="0.15"/>
    <row r="504" ht="23.1" customHeight="1" x14ac:dyDescent="0.15"/>
    <row r="505" ht="23.1" customHeight="1" x14ac:dyDescent="0.15"/>
    <row r="506" ht="23.1" customHeight="1" x14ac:dyDescent="0.15"/>
    <row r="507" ht="23.1" customHeight="1" x14ac:dyDescent="0.15"/>
    <row r="508" ht="23.1" customHeight="1" x14ac:dyDescent="0.15"/>
    <row r="509" ht="23.1" customHeight="1" x14ac:dyDescent="0.15"/>
    <row r="510" ht="23.1" customHeight="1" x14ac:dyDescent="0.15"/>
    <row r="511" ht="23.1" customHeight="1" x14ac:dyDescent="0.15"/>
    <row r="512" ht="23.1" customHeight="1" x14ac:dyDescent="0.15"/>
    <row r="513" ht="23.1" customHeight="1" x14ac:dyDescent="0.15"/>
    <row r="514" ht="23.1" customHeight="1" x14ac:dyDescent="0.15"/>
    <row r="515" ht="23.1" customHeight="1" x14ac:dyDescent="0.15"/>
    <row r="516" ht="23.1" customHeight="1" x14ac:dyDescent="0.15"/>
    <row r="517" ht="23.1" customHeight="1" x14ac:dyDescent="0.15"/>
    <row r="518" ht="23.1" customHeight="1" x14ac:dyDescent="0.15"/>
    <row r="519" ht="23.1" customHeight="1" x14ac:dyDescent="0.15"/>
    <row r="520" ht="23.1" customHeight="1" x14ac:dyDescent="0.15"/>
    <row r="521" ht="23.1" customHeight="1" x14ac:dyDescent="0.15"/>
    <row r="522" ht="23.1" customHeight="1" x14ac:dyDescent="0.15"/>
    <row r="523" ht="23.1" customHeight="1" x14ac:dyDescent="0.15"/>
    <row r="524" ht="23.1" customHeight="1" x14ac:dyDescent="0.15"/>
    <row r="525" ht="23.1" customHeight="1" x14ac:dyDescent="0.15"/>
    <row r="526" ht="23.1" customHeight="1" x14ac:dyDescent="0.15"/>
    <row r="527" ht="23.1" customHeight="1" x14ac:dyDescent="0.15"/>
    <row r="528" ht="23.1" customHeight="1" x14ac:dyDescent="0.15"/>
    <row r="529" ht="23.1" customHeight="1" x14ac:dyDescent="0.15"/>
    <row r="530" ht="23.1" customHeight="1" x14ac:dyDescent="0.15"/>
    <row r="531" ht="23.1" customHeight="1" x14ac:dyDescent="0.15"/>
    <row r="532" ht="23.1" customHeight="1" x14ac:dyDescent="0.15"/>
    <row r="533" ht="23.1" customHeight="1" x14ac:dyDescent="0.15"/>
    <row r="534" ht="23.1" customHeight="1" x14ac:dyDescent="0.15"/>
    <row r="535" ht="23.1" customHeight="1" x14ac:dyDescent="0.15"/>
    <row r="536" ht="23.1" customHeight="1" x14ac:dyDescent="0.15"/>
    <row r="537" ht="23.1" customHeight="1" x14ac:dyDescent="0.15"/>
    <row r="538" ht="23.1" customHeight="1" x14ac:dyDescent="0.15"/>
    <row r="539" ht="23.1" customHeight="1" x14ac:dyDescent="0.15"/>
    <row r="540" ht="23.1" customHeight="1" x14ac:dyDescent="0.15"/>
    <row r="541" ht="23.1" customHeight="1" x14ac:dyDescent="0.15"/>
    <row r="542" ht="23.1" customHeight="1" x14ac:dyDescent="0.15"/>
    <row r="543" ht="23.1" customHeight="1" x14ac:dyDescent="0.15"/>
    <row r="544" ht="23.1" customHeight="1" x14ac:dyDescent="0.15"/>
    <row r="545" ht="23.1" customHeight="1" x14ac:dyDescent="0.15"/>
    <row r="546" ht="23.1" customHeight="1" x14ac:dyDescent="0.15"/>
    <row r="547" ht="23.1" customHeight="1" x14ac:dyDescent="0.15"/>
    <row r="548" ht="23.1" customHeight="1" x14ac:dyDescent="0.15"/>
    <row r="549" ht="23.1" customHeight="1" x14ac:dyDescent="0.15"/>
    <row r="550" ht="23.1" customHeight="1" x14ac:dyDescent="0.15"/>
    <row r="551" ht="23.1" customHeight="1" x14ac:dyDescent="0.15"/>
    <row r="552" ht="23.1" customHeight="1" x14ac:dyDescent="0.15"/>
    <row r="553" ht="23.1" customHeight="1" x14ac:dyDescent="0.15"/>
    <row r="554" ht="23.1" customHeight="1" x14ac:dyDescent="0.15"/>
    <row r="555" ht="23.1" customHeight="1" x14ac:dyDescent="0.15"/>
    <row r="556" ht="23.1" customHeight="1" x14ac:dyDescent="0.15"/>
    <row r="557" ht="23.1" customHeight="1" x14ac:dyDescent="0.15"/>
    <row r="558" ht="23.1" customHeight="1" x14ac:dyDescent="0.15"/>
    <row r="559" ht="23.1" customHeight="1" x14ac:dyDescent="0.15"/>
    <row r="560" ht="23.1" customHeight="1" x14ac:dyDescent="0.15"/>
    <row r="561" ht="23.1" customHeight="1" x14ac:dyDescent="0.15"/>
    <row r="562" ht="23.1" customHeight="1" x14ac:dyDescent="0.15"/>
    <row r="563" ht="23.1" customHeight="1" x14ac:dyDescent="0.15"/>
    <row r="564" ht="23.1" customHeight="1" x14ac:dyDescent="0.15"/>
    <row r="565" ht="23.1" customHeight="1" x14ac:dyDescent="0.15"/>
    <row r="566" ht="23.1" customHeight="1" x14ac:dyDescent="0.15"/>
    <row r="567" ht="23.1" customHeight="1" x14ac:dyDescent="0.15"/>
    <row r="568" ht="23.1" customHeight="1" x14ac:dyDescent="0.15"/>
    <row r="569" ht="23.1" customHeight="1" x14ac:dyDescent="0.15"/>
    <row r="570" ht="23.1" customHeight="1" x14ac:dyDescent="0.15"/>
    <row r="571" ht="23.1" customHeight="1" x14ac:dyDescent="0.15"/>
    <row r="572" ht="23.1" customHeight="1" x14ac:dyDescent="0.15"/>
    <row r="573" ht="23.1" customHeight="1" x14ac:dyDescent="0.15"/>
    <row r="574" ht="23.1" customHeight="1" x14ac:dyDescent="0.15"/>
    <row r="575" ht="23.1" customHeight="1" x14ac:dyDescent="0.15"/>
    <row r="576" ht="23.1" customHeight="1" x14ac:dyDescent="0.15"/>
    <row r="577" ht="23.1" customHeight="1" x14ac:dyDescent="0.15"/>
    <row r="578" ht="23.1" customHeight="1" x14ac:dyDescent="0.15"/>
    <row r="579" ht="23.1" customHeight="1" x14ac:dyDescent="0.15"/>
    <row r="580" ht="23.1" customHeight="1" x14ac:dyDescent="0.15"/>
    <row r="581" ht="23.1" customHeight="1" x14ac:dyDescent="0.15"/>
    <row r="582" ht="23.1" customHeight="1" x14ac:dyDescent="0.15"/>
    <row r="583" ht="23.1" customHeight="1" x14ac:dyDescent="0.15"/>
    <row r="584" ht="23.1" customHeight="1" x14ac:dyDescent="0.15"/>
    <row r="585" ht="23.1" customHeight="1" x14ac:dyDescent="0.15"/>
    <row r="586" ht="23.1" customHeight="1" x14ac:dyDescent="0.15"/>
    <row r="587" ht="23.1" customHeight="1" x14ac:dyDescent="0.15"/>
    <row r="588" ht="23.1" customHeight="1" x14ac:dyDescent="0.15"/>
    <row r="589" ht="23.1" customHeight="1" x14ac:dyDescent="0.15"/>
    <row r="590" ht="23.1" customHeight="1" x14ac:dyDescent="0.15"/>
    <row r="591" ht="23.1" customHeight="1" x14ac:dyDescent="0.15"/>
    <row r="592" ht="23.1" customHeight="1" x14ac:dyDescent="0.15"/>
    <row r="593" ht="23.1" customHeight="1" x14ac:dyDescent="0.15"/>
    <row r="594" ht="23.1" customHeight="1" x14ac:dyDescent="0.15"/>
    <row r="595" ht="23.1" customHeight="1" x14ac:dyDescent="0.15"/>
    <row r="596" ht="23.1" customHeight="1" x14ac:dyDescent="0.15"/>
    <row r="597" ht="23.1" customHeight="1" x14ac:dyDescent="0.15"/>
    <row r="598" ht="23.1" customHeight="1" x14ac:dyDescent="0.15"/>
    <row r="599" ht="23.1" customHeight="1" x14ac:dyDescent="0.15"/>
    <row r="600" ht="23.1" customHeight="1" x14ac:dyDescent="0.15"/>
    <row r="601" ht="23.1" customHeight="1" x14ac:dyDescent="0.15"/>
    <row r="602" ht="23.1" customHeight="1" x14ac:dyDescent="0.15"/>
    <row r="603" ht="23.1" customHeight="1" x14ac:dyDescent="0.15"/>
    <row r="604" ht="23.1" customHeight="1" x14ac:dyDescent="0.15"/>
    <row r="605" ht="23.1" customHeight="1" x14ac:dyDescent="0.15"/>
    <row r="606" ht="23.1" customHeight="1" x14ac:dyDescent="0.15"/>
    <row r="607" ht="23.1" customHeight="1" x14ac:dyDescent="0.15"/>
    <row r="608" ht="23.1" customHeight="1" x14ac:dyDescent="0.15"/>
    <row r="609" ht="23.1" customHeight="1" x14ac:dyDescent="0.15"/>
    <row r="610" ht="23.1" customHeight="1" x14ac:dyDescent="0.15"/>
    <row r="611" ht="23.1" customHeight="1" x14ac:dyDescent="0.15"/>
    <row r="612" ht="23.1" customHeight="1" x14ac:dyDescent="0.15"/>
    <row r="613" ht="23.1" customHeight="1" x14ac:dyDescent="0.15"/>
    <row r="614" ht="23.1" customHeight="1" x14ac:dyDescent="0.15"/>
    <row r="615" ht="23.1" customHeight="1" x14ac:dyDescent="0.15"/>
    <row r="616" ht="23.1" customHeight="1" x14ac:dyDescent="0.15"/>
    <row r="617" ht="23.1" customHeight="1" x14ac:dyDescent="0.15"/>
    <row r="618" ht="23.1" customHeight="1" x14ac:dyDescent="0.15"/>
    <row r="619" ht="23.1" customHeight="1" x14ac:dyDescent="0.15"/>
    <row r="620" ht="23.1" customHeight="1" x14ac:dyDescent="0.15"/>
    <row r="621" ht="23.1" customHeight="1" x14ac:dyDescent="0.15"/>
    <row r="622" ht="23.1" customHeight="1" x14ac:dyDescent="0.15"/>
    <row r="623" ht="23.1" customHeight="1" x14ac:dyDescent="0.15"/>
    <row r="624" ht="23.1" customHeight="1" x14ac:dyDescent="0.15"/>
    <row r="625" ht="23.1" customHeight="1" x14ac:dyDescent="0.15"/>
    <row r="626" ht="23.1" customHeight="1" x14ac:dyDescent="0.15"/>
    <row r="627" ht="23.1" customHeight="1" x14ac:dyDescent="0.15"/>
    <row r="628" ht="23.1" customHeight="1" x14ac:dyDescent="0.15"/>
    <row r="629" ht="23.1" customHeight="1" x14ac:dyDescent="0.15"/>
    <row r="630" ht="23.1" customHeight="1" x14ac:dyDescent="0.15"/>
    <row r="631" ht="23.1" customHeight="1" x14ac:dyDescent="0.15"/>
    <row r="632" ht="23.1" customHeight="1" x14ac:dyDescent="0.15"/>
    <row r="633" ht="23.1" customHeight="1" x14ac:dyDescent="0.15"/>
    <row r="634" ht="23.1" customHeight="1" x14ac:dyDescent="0.15"/>
    <row r="635" ht="23.1" customHeight="1" x14ac:dyDescent="0.15"/>
    <row r="636" ht="23.1" customHeight="1" x14ac:dyDescent="0.15"/>
    <row r="637" ht="23.1" customHeight="1" x14ac:dyDescent="0.15"/>
    <row r="638" ht="23.1" customHeight="1" x14ac:dyDescent="0.15"/>
    <row r="639" ht="23.1" customHeight="1" x14ac:dyDescent="0.15"/>
    <row r="640" ht="23.1" customHeight="1" x14ac:dyDescent="0.15"/>
    <row r="641" ht="23.1" customHeight="1" x14ac:dyDescent="0.15"/>
    <row r="642" ht="23.1" customHeight="1" x14ac:dyDescent="0.15"/>
    <row r="643" ht="23.1" customHeight="1" x14ac:dyDescent="0.15"/>
    <row r="644" ht="23.1" customHeight="1" x14ac:dyDescent="0.15"/>
    <row r="645" ht="23.1" customHeight="1" x14ac:dyDescent="0.15"/>
    <row r="646" ht="23.1" customHeight="1" x14ac:dyDescent="0.15"/>
    <row r="647" ht="23.1" customHeight="1" x14ac:dyDescent="0.15"/>
    <row r="648" ht="23.1" customHeight="1" x14ac:dyDescent="0.15"/>
    <row r="649" ht="23.1" customHeight="1" x14ac:dyDescent="0.15"/>
    <row r="650" ht="23.1" customHeight="1" x14ac:dyDescent="0.15"/>
    <row r="651" ht="23.1" customHeight="1" x14ac:dyDescent="0.15"/>
    <row r="652" ht="23.1" customHeight="1" x14ac:dyDescent="0.15"/>
    <row r="653" ht="23.1" customHeight="1" x14ac:dyDescent="0.15"/>
    <row r="654" ht="23.1" customHeight="1" x14ac:dyDescent="0.15"/>
    <row r="655" ht="23.1" customHeight="1" x14ac:dyDescent="0.15"/>
    <row r="656" ht="23.1" customHeight="1" x14ac:dyDescent="0.15"/>
    <row r="657" ht="23.1" customHeight="1" x14ac:dyDescent="0.15"/>
    <row r="658" ht="23.1" customHeight="1" x14ac:dyDescent="0.15"/>
    <row r="659" ht="23.1" customHeight="1" x14ac:dyDescent="0.15"/>
    <row r="660" ht="23.1" customHeight="1" x14ac:dyDescent="0.15"/>
    <row r="661" ht="23.1" customHeight="1" x14ac:dyDescent="0.15"/>
    <row r="662" ht="23.1" customHeight="1" x14ac:dyDescent="0.15"/>
    <row r="663" ht="23.1" customHeight="1" x14ac:dyDescent="0.15"/>
    <row r="664" ht="23.1" customHeight="1" x14ac:dyDescent="0.15"/>
    <row r="665" ht="23.1" customHeight="1" x14ac:dyDescent="0.15"/>
    <row r="666" ht="23.1" customHeight="1" x14ac:dyDescent="0.15"/>
    <row r="667" ht="23.1" customHeight="1" x14ac:dyDescent="0.15"/>
    <row r="668" ht="23.1" customHeight="1" x14ac:dyDescent="0.15"/>
    <row r="669" ht="23.1" customHeight="1" x14ac:dyDescent="0.15"/>
    <row r="670" ht="23.1" customHeight="1" x14ac:dyDescent="0.15"/>
    <row r="671" ht="23.1" customHeight="1" x14ac:dyDescent="0.15"/>
    <row r="672" ht="23.1" customHeight="1" x14ac:dyDescent="0.15"/>
    <row r="673" ht="23.1" customHeight="1" x14ac:dyDescent="0.15"/>
    <row r="674" ht="23.1" customHeight="1" x14ac:dyDescent="0.15"/>
    <row r="675" ht="23.1" customHeight="1" x14ac:dyDescent="0.15"/>
    <row r="676" ht="23.1" customHeight="1" x14ac:dyDescent="0.15"/>
    <row r="677" ht="23.1" customHeight="1" x14ac:dyDescent="0.15"/>
    <row r="678" ht="23.1" customHeight="1" x14ac:dyDescent="0.15"/>
    <row r="679" ht="23.1" customHeight="1" x14ac:dyDescent="0.15"/>
    <row r="680" ht="23.1" customHeight="1" x14ac:dyDescent="0.15"/>
    <row r="681" ht="23.1" customHeight="1" x14ac:dyDescent="0.15"/>
    <row r="682" ht="23.1" customHeight="1" x14ac:dyDescent="0.15"/>
    <row r="683" ht="23.1" customHeight="1" x14ac:dyDescent="0.15"/>
    <row r="684" ht="23.1" customHeight="1" x14ac:dyDescent="0.15"/>
    <row r="685" ht="23.1" customHeight="1" x14ac:dyDescent="0.15"/>
    <row r="686" ht="23.1" customHeight="1" x14ac:dyDescent="0.15"/>
    <row r="687" ht="23.1" customHeight="1" x14ac:dyDescent="0.15"/>
    <row r="688" ht="23.1" customHeight="1" x14ac:dyDescent="0.15"/>
    <row r="689" ht="23.1" customHeight="1" x14ac:dyDescent="0.15"/>
    <row r="690" ht="23.1" customHeight="1" x14ac:dyDescent="0.15"/>
    <row r="691" ht="23.1" customHeight="1" x14ac:dyDescent="0.15"/>
    <row r="692" ht="23.1" customHeight="1" x14ac:dyDescent="0.15"/>
    <row r="693" ht="23.1" customHeight="1" x14ac:dyDescent="0.15"/>
    <row r="694" ht="23.1" customHeight="1" x14ac:dyDescent="0.15"/>
    <row r="695" ht="23.1" customHeight="1" x14ac:dyDescent="0.15"/>
    <row r="696" ht="23.1" customHeight="1" x14ac:dyDescent="0.15"/>
    <row r="697" ht="23.1" customHeight="1" x14ac:dyDescent="0.15"/>
    <row r="698" ht="23.1" customHeight="1" x14ac:dyDescent="0.15"/>
    <row r="699" ht="23.1" customHeight="1" x14ac:dyDescent="0.15"/>
    <row r="700" ht="23.1" customHeight="1" x14ac:dyDescent="0.15"/>
    <row r="701" ht="23.1" customHeight="1" x14ac:dyDescent="0.15"/>
    <row r="702" ht="23.1" customHeight="1" x14ac:dyDescent="0.15"/>
    <row r="703" ht="23.1" customHeight="1" x14ac:dyDescent="0.15"/>
    <row r="704" ht="23.1" customHeight="1" x14ac:dyDescent="0.15"/>
    <row r="705" ht="23.1" customHeight="1" x14ac:dyDescent="0.15"/>
    <row r="706" ht="23.1" customHeight="1" x14ac:dyDescent="0.15"/>
    <row r="707" ht="23.1" customHeight="1" x14ac:dyDescent="0.15"/>
    <row r="708" ht="23.1" customHeight="1" x14ac:dyDescent="0.15"/>
    <row r="709" ht="23.1" customHeight="1" x14ac:dyDescent="0.15"/>
    <row r="710" ht="23.1" customHeight="1" x14ac:dyDescent="0.15"/>
    <row r="711" ht="23.1" customHeight="1" x14ac:dyDescent="0.15"/>
    <row r="712" ht="23.1" customHeight="1" x14ac:dyDescent="0.15"/>
    <row r="713" ht="23.1" customHeight="1" x14ac:dyDescent="0.15"/>
    <row r="714" ht="23.1" customHeight="1" x14ac:dyDescent="0.15"/>
    <row r="715" ht="23.1" customHeight="1" x14ac:dyDescent="0.15"/>
    <row r="716" ht="23.1" customHeight="1" x14ac:dyDescent="0.15"/>
    <row r="717" ht="23.1" customHeight="1" x14ac:dyDescent="0.15"/>
    <row r="718" ht="23.1" customHeight="1" x14ac:dyDescent="0.15"/>
    <row r="719" ht="23.1" customHeight="1" x14ac:dyDescent="0.15"/>
    <row r="720" ht="23.1" customHeight="1" x14ac:dyDescent="0.15"/>
    <row r="721" ht="23.1" customHeight="1" x14ac:dyDescent="0.15"/>
    <row r="722" ht="23.1" customHeight="1" x14ac:dyDescent="0.15"/>
    <row r="723" ht="23.1" customHeight="1" x14ac:dyDescent="0.15"/>
    <row r="724" ht="23.1" customHeight="1" x14ac:dyDescent="0.15"/>
    <row r="725" ht="23.1" customHeight="1" x14ac:dyDescent="0.15"/>
    <row r="726" ht="23.1" customHeight="1" x14ac:dyDescent="0.15"/>
    <row r="727" ht="23.1" customHeight="1" x14ac:dyDescent="0.15"/>
    <row r="728" ht="23.1" customHeight="1" x14ac:dyDescent="0.15"/>
    <row r="729" ht="23.1" customHeight="1" x14ac:dyDescent="0.15"/>
    <row r="730" ht="23.1" customHeight="1" x14ac:dyDescent="0.15"/>
    <row r="731" ht="23.1" customHeight="1" x14ac:dyDescent="0.15"/>
    <row r="732" ht="23.1" customHeight="1" x14ac:dyDescent="0.15"/>
    <row r="733" ht="23.1" customHeight="1" x14ac:dyDescent="0.15"/>
    <row r="734" ht="23.1" customHeight="1" x14ac:dyDescent="0.15"/>
    <row r="735" ht="23.1" customHeight="1" x14ac:dyDescent="0.15"/>
    <row r="736" ht="23.1" customHeight="1" x14ac:dyDescent="0.15"/>
    <row r="737" ht="23.1" customHeight="1" x14ac:dyDescent="0.15"/>
    <row r="738" ht="23.1" customHeight="1" x14ac:dyDescent="0.15"/>
    <row r="739" ht="23.1" customHeight="1" x14ac:dyDescent="0.15"/>
    <row r="740" ht="23.1" customHeight="1" x14ac:dyDescent="0.15"/>
    <row r="741" ht="23.1" customHeight="1" x14ac:dyDescent="0.15"/>
    <row r="742" ht="23.1" customHeight="1" x14ac:dyDescent="0.15"/>
    <row r="743" ht="23.1" customHeight="1" x14ac:dyDescent="0.15"/>
    <row r="744" ht="23.1" customHeight="1" x14ac:dyDescent="0.15"/>
    <row r="745" ht="23.1" customHeight="1" x14ac:dyDescent="0.15"/>
    <row r="746" ht="23.1" customHeight="1" x14ac:dyDescent="0.15"/>
    <row r="747" ht="23.1" customHeight="1" x14ac:dyDescent="0.15"/>
    <row r="748" ht="23.1" customHeight="1" x14ac:dyDescent="0.15"/>
    <row r="749" ht="23.1" customHeight="1" x14ac:dyDescent="0.15"/>
    <row r="750" ht="23.1" customHeight="1" x14ac:dyDescent="0.15"/>
    <row r="751" ht="23.1" customHeight="1" x14ac:dyDescent="0.15"/>
    <row r="752" ht="23.1" customHeight="1" x14ac:dyDescent="0.15"/>
    <row r="753" ht="23.1" customHeight="1" x14ac:dyDescent="0.15"/>
    <row r="754" ht="23.1" customHeight="1" x14ac:dyDescent="0.15"/>
    <row r="755" ht="23.1" customHeight="1" x14ac:dyDescent="0.15"/>
    <row r="756" ht="23.1" customHeight="1" x14ac:dyDescent="0.15"/>
    <row r="757" ht="23.1" customHeight="1" x14ac:dyDescent="0.15"/>
    <row r="758" ht="23.1" customHeight="1" x14ac:dyDescent="0.15"/>
    <row r="759" ht="23.1" customHeight="1" x14ac:dyDescent="0.15"/>
    <row r="760" ht="23.1" customHeight="1" x14ac:dyDescent="0.15"/>
    <row r="761" ht="23.1" customHeight="1" x14ac:dyDescent="0.15"/>
    <row r="762" ht="23.1" customHeight="1" x14ac:dyDescent="0.15"/>
    <row r="763" ht="23.1" customHeight="1" x14ac:dyDescent="0.15"/>
    <row r="764" ht="23.1" customHeight="1" x14ac:dyDescent="0.15"/>
    <row r="765" ht="23.1" customHeight="1" x14ac:dyDescent="0.15"/>
    <row r="766" ht="23.1" customHeight="1" x14ac:dyDescent="0.15"/>
    <row r="767" ht="23.1" customHeight="1" x14ac:dyDescent="0.15"/>
    <row r="768" ht="23.1" customHeight="1" x14ac:dyDescent="0.15"/>
    <row r="769" ht="23.1" customHeight="1" x14ac:dyDescent="0.15"/>
    <row r="770" ht="23.1" customHeight="1" x14ac:dyDescent="0.15"/>
    <row r="771" ht="23.1" customHeight="1" x14ac:dyDescent="0.15"/>
    <row r="772" ht="23.1" customHeight="1" x14ac:dyDescent="0.15"/>
    <row r="773" ht="23.1" customHeight="1" x14ac:dyDescent="0.15"/>
    <row r="774" ht="23.1" customHeight="1" x14ac:dyDescent="0.15"/>
    <row r="775" ht="23.1" customHeight="1" x14ac:dyDescent="0.15"/>
    <row r="776" ht="23.1" customHeight="1" x14ac:dyDescent="0.15"/>
    <row r="777" ht="23.1" customHeight="1" x14ac:dyDescent="0.15"/>
    <row r="778" ht="23.1" customHeight="1" x14ac:dyDescent="0.15"/>
    <row r="779" ht="23.1" customHeight="1" x14ac:dyDescent="0.15"/>
    <row r="780" ht="23.1" customHeight="1" x14ac:dyDescent="0.15"/>
    <row r="781" ht="23.1" customHeight="1" x14ac:dyDescent="0.15"/>
    <row r="782" ht="23.1" customHeight="1" x14ac:dyDescent="0.15"/>
    <row r="783" ht="23.1" customHeight="1" x14ac:dyDescent="0.15"/>
    <row r="784" ht="23.1" customHeight="1" x14ac:dyDescent="0.15"/>
    <row r="785" ht="23.1" customHeight="1" x14ac:dyDescent="0.15"/>
    <row r="786" ht="23.1" customHeight="1" x14ac:dyDescent="0.15"/>
    <row r="787" ht="23.1" customHeight="1" x14ac:dyDescent="0.15"/>
    <row r="788" ht="23.1" customHeight="1" x14ac:dyDescent="0.15"/>
    <row r="789" ht="23.1" customHeight="1" x14ac:dyDescent="0.15"/>
    <row r="790" ht="23.1" customHeight="1" x14ac:dyDescent="0.15"/>
    <row r="791" ht="23.1" customHeight="1" x14ac:dyDescent="0.15"/>
    <row r="792" ht="23.1" customHeight="1" x14ac:dyDescent="0.15"/>
    <row r="793" ht="23.1" customHeight="1" x14ac:dyDescent="0.15"/>
    <row r="794" ht="23.1" customHeight="1" x14ac:dyDescent="0.15"/>
    <row r="795" ht="23.1" customHeight="1" x14ac:dyDescent="0.15"/>
    <row r="796" ht="23.1" customHeight="1" x14ac:dyDescent="0.15"/>
    <row r="797" ht="23.1" customHeight="1" x14ac:dyDescent="0.15"/>
    <row r="798" ht="23.1" customHeight="1" x14ac:dyDescent="0.15"/>
    <row r="799" ht="23.1" customHeight="1" x14ac:dyDescent="0.15"/>
    <row r="800" ht="23.1" customHeight="1" x14ac:dyDescent="0.15"/>
    <row r="801" ht="23.1" customHeight="1" x14ac:dyDescent="0.15"/>
    <row r="802" ht="23.1" customHeight="1" x14ac:dyDescent="0.15"/>
    <row r="803" ht="23.1" customHeight="1" x14ac:dyDescent="0.15"/>
    <row r="804" ht="23.1" customHeight="1" x14ac:dyDescent="0.15"/>
    <row r="805" ht="23.1" customHeight="1" x14ac:dyDescent="0.15"/>
    <row r="806" ht="23.1" customHeight="1" x14ac:dyDescent="0.15"/>
    <row r="807" ht="23.1" customHeight="1" x14ac:dyDescent="0.15"/>
    <row r="808" ht="23.1" customHeight="1" x14ac:dyDescent="0.15"/>
    <row r="809" ht="23.1" customHeight="1" x14ac:dyDescent="0.15"/>
    <row r="810" ht="23.1" customHeight="1" x14ac:dyDescent="0.15"/>
    <row r="811" ht="23.1" customHeight="1" x14ac:dyDescent="0.15"/>
    <row r="812" ht="23.1" customHeight="1" x14ac:dyDescent="0.15"/>
    <row r="813" ht="23.1" customHeight="1" x14ac:dyDescent="0.15"/>
    <row r="814" ht="23.1" customHeight="1" x14ac:dyDescent="0.15"/>
    <row r="815" ht="23.1" customHeight="1" x14ac:dyDescent="0.15"/>
    <row r="816" ht="23.1" customHeight="1" x14ac:dyDescent="0.15"/>
    <row r="817" ht="23.1" customHeight="1" x14ac:dyDescent="0.15"/>
    <row r="818" ht="23.1" customHeight="1" x14ac:dyDescent="0.15"/>
    <row r="819" ht="23.1" customHeight="1" x14ac:dyDescent="0.15"/>
    <row r="820" ht="23.1" customHeight="1" x14ac:dyDescent="0.15"/>
    <row r="821" ht="23.1" customHeight="1" x14ac:dyDescent="0.15"/>
    <row r="822" ht="23.1" customHeight="1" x14ac:dyDescent="0.15"/>
    <row r="823" ht="23.1" customHeight="1" x14ac:dyDescent="0.15"/>
    <row r="824" ht="23.1" customHeight="1" x14ac:dyDescent="0.15"/>
    <row r="825" ht="23.1" customHeight="1" x14ac:dyDescent="0.15"/>
    <row r="826" ht="23.1" customHeight="1" x14ac:dyDescent="0.15"/>
    <row r="827" ht="23.1" customHeight="1" x14ac:dyDescent="0.15"/>
    <row r="828" ht="23.1" customHeight="1" x14ac:dyDescent="0.15"/>
    <row r="829" ht="23.1" customHeight="1" x14ac:dyDescent="0.15"/>
    <row r="830" ht="23.1" customHeight="1" x14ac:dyDescent="0.15"/>
    <row r="831" ht="23.1" customHeight="1" x14ac:dyDescent="0.15"/>
    <row r="832" ht="23.1" customHeight="1" x14ac:dyDescent="0.15"/>
    <row r="833" ht="23.1" customHeight="1" x14ac:dyDescent="0.15"/>
    <row r="834" ht="23.1" customHeight="1" x14ac:dyDescent="0.15"/>
    <row r="835" ht="23.1" customHeight="1" x14ac:dyDescent="0.15"/>
    <row r="836" ht="23.1" customHeight="1" x14ac:dyDescent="0.15"/>
    <row r="837" ht="23.1" customHeight="1" x14ac:dyDescent="0.15"/>
    <row r="838" ht="23.1" customHeight="1" x14ac:dyDescent="0.15"/>
    <row r="839" ht="23.1" customHeight="1" x14ac:dyDescent="0.15"/>
    <row r="840" ht="23.1" customHeight="1" x14ac:dyDescent="0.15"/>
    <row r="841" ht="23.1" customHeight="1" x14ac:dyDescent="0.15"/>
    <row r="842" ht="23.1" customHeight="1" x14ac:dyDescent="0.15"/>
    <row r="843" ht="23.1" customHeight="1" x14ac:dyDescent="0.15"/>
    <row r="844" ht="23.1" customHeight="1" x14ac:dyDescent="0.15"/>
    <row r="845" ht="23.1" customHeight="1" x14ac:dyDescent="0.15"/>
    <row r="846" ht="23.1" customHeight="1" x14ac:dyDescent="0.15"/>
    <row r="847" ht="23.1" customHeight="1" x14ac:dyDescent="0.15"/>
    <row r="848" ht="23.1" customHeight="1" x14ac:dyDescent="0.15"/>
    <row r="849" ht="23.1" customHeight="1" x14ac:dyDescent="0.15"/>
    <row r="850" ht="23.1" customHeight="1" x14ac:dyDescent="0.15"/>
    <row r="851" ht="23.1" customHeight="1" x14ac:dyDescent="0.15"/>
    <row r="852" ht="23.1" customHeight="1" x14ac:dyDescent="0.15"/>
    <row r="853" ht="23.1" customHeight="1" x14ac:dyDescent="0.15"/>
    <row r="854" ht="23.1" customHeight="1" x14ac:dyDescent="0.15"/>
    <row r="855" ht="23.1" customHeight="1" x14ac:dyDescent="0.15"/>
    <row r="856" ht="23.1" customHeight="1" x14ac:dyDescent="0.15"/>
    <row r="857" ht="23.1" customHeight="1" x14ac:dyDescent="0.15"/>
    <row r="858" ht="23.1" customHeight="1" x14ac:dyDescent="0.15"/>
    <row r="859" ht="23.1" customHeight="1" x14ac:dyDescent="0.15"/>
    <row r="860" ht="23.1" customHeight="1" x14ac:dyDescent="0.15"/>
    <row r="861" ht="23.1" customHeight="1" x14ac:dyDescent="0.15"/>
    <row r="862" ht="23.1" customHeight="1" x14ac:dyDescent="0.15"/>
    <row r="863" ht="23.1" customHeight="1" x14ac:dyDescent="0.15"/>
    <row r="864" ht="23.1" customHeight="1" x14ac:dyDescent="0.15"/>
    <row r="865" ht="23.1" customHeight="1" x14ac:dyDescent="0.15"/>
    <row r="866" ht="23.1" customHeight="1" x14ac:dyDescent="0.15"/>
    <row r="867" ht="23.1" customHeight="1" x14ac:dyDescent="0.15"/>
    <row r="868" ht="23.1" customHeight="1" x14ac:dyDescent="0.15"/>
    <row r="869" ht="23.1" customHeight="1" x14ac:dyDescent="0.15"/>
    <row r="870" ht="23.1" customHeight="1" x14ac:dyDescent="0.15"/>
    <row r="871" ht="23.1" customHeight="1" x14ac:dyDescent="0.15"/>
    <row r="872" ht="23.1" customHeight="1" x14ac:dyDescent="0.15"/>
    <row r="873" ht="23.1" customHeight="1" x14ac:dyDescent="0.15"/>
    <row r="874" ht="23.1" customHeight="1" x14ac:dyDescent="0.15"/>
    <row r="875" ht="23.1" customHeight="1" x14ac:dyDescent="0.15"/>
    <row r="876" ht="23.1" customHeight="1" x14ac:dyDescent="0.15"/>
    <row r="877" ht="23.1" customHeight="1" x14ac:dyDescent="0.15"/>
    <row r="878" ht="23.1" customHeight="1" x14ac:dyDescent="0.15"/>
    <row r="879" ht="23.1" customHeight="1" x14ac:dyDescent="0.15"/>
    <row r="880" ht="23.1" customHeight="1" x14ac:dyDescent="0.15"/>
    <row r="881" ht="23.1" customHeight="1" x14ac:dyDescent="0.15"/>
    <row r="882" ht="23.1" customHeight="1" x14ac:dyDescent="0.15"/>
    <row r="883" ht="23.1" customHeight="1" x14ac:dyDescent="0.15"/>
    <row r="884" ht="23.1" customHeight="1" x14ac:dyDescent="0.15"/>
    <row r="885" ht="23.1" customHeight="1" x14ac:dyDescent="0.15"/>
    <row r="886" ht="23.1" customHeight="1" x14ac:dyDescent="0.15"/>
    <row r="887" ht="23.1" customHeight="1" x14ac:dyDescent="0.15"/>
    <row r="888" ht="23.1" customHeight="1" x14ac:dyDescent="0.15"/>
    <row r="889" ht="23.1" customHeight="1" x14ac:dyDescent="0.15"/>
    <row r="890" ht="23.1" customHeight="1" x14ac:dyDescent="0.15"/>
    <row r="891" ht="23.1" customHeight="1" x14ac:dyDescent="0.15"/>
    <row r="892" ht="23.1" customHeight="1" x14ac:dyDescent="0.15"/>
    <row r="893" ht="23.1" customHeight="1" x14ac:dyDescent="0.15"/>
    <row r="894" ht="23.1" customHeight="1" x14ac:dyDescent="0.15"/>
    <row r="895" ht="23.1" customHeight="1" x14ac:dyDescent="0.15"/>
    <row r="896" ht="23.1" customHeight="1" x14ac:dyDescent="0.15"/>
    <row r="897" ht="23.1" customHeight="1" x14ac:dyDescent="0.15"/>
    <row r="898" ht="23.1" customHeight="1" x14ac:dyDescent="0.15"/>
    <row r="899" ht="23.1" customHeight="1" x14ac:dyDescent="0.15"/>
    <row r="900" ht="23.1" customHeight="1" x14ac:dyDescent="0.15"/>
    <row r="901" ht="23.1" customHeight="1" x14ac:dyDescent="0.15"/>
    <row r="902" ht="23.1" customHeight="1" x14ac:dyDescent="0.15"/>
    <row r="903" ht="23.1" customHeight="1" x14ac:dyDescent="0.15"/>
    <row r="904" ht="23.1" customHeight="1" x14ac:dyDescent="0.15"/>
    <row r="905" ht="23.1" customHeight="1" x14ac:dyDescent="0.15"/>
    <row r="906" ht="23.1" customHeight="1" x14ac:dyDescent="0.15"/>
    <row r="907" ht="23.1" customHeight="1" x14ac:dyDescent="0.15"/>
    <row r="908" ht="23.1" customHeight="1" x14ac:dyDescent="0.15"/>
    <row r="909" ht="23.1" customHeight="1" x14ac:dyDescent="0.15"/>
    <row r="910" ht="23.1" customHeight="1" x14ac:dyDescent="0.15"/>
    <row r="911" ht="23.1" customHeight="1" x14ac:dyDescent="0.15"/>
    <row r="912" ht="23.1" customHeight="1" x14ac:dyDescent="0.15"/>
    <row r="913" ht="23.1" customHeight="1" x14ac:dyDescent="0.15"/>
    <row r="914" ht="23.1" customHeight="1" x14ac:dyDescent="0.15"/>
    <row r="915" ht="23.1" customHeight="1" x14ac:dyDescent="0.15"/>
    <row r="916" ht="23.1" customHeight="1" x14ac:dyDescent="0.15"/>
    <row r="917" ht="23.1" customHeight="1" x14ac:dyDescent="0.15"/>
    <row r="918" ht="23.1" customHeight="1" x14ac:dyDescent="0.15"/>
    <row r="919" ht="23.1" customHeight="1" x14ac:dyDescent="0.15"/>
    <row r="920" ht="23.1" customHeight="1" x14ac:dyDescent="0.15"/>
    <row r="921" ht="23.1" customHeight="1" x14ac:dyDescent="0.15"/>
    <row r="922" ht="23.1" customHeight="1" x14ac:dyDescent="0.15"/>
    <row r="923" ht="23.1" customHeight="1" x14ac:dyDescent="0.15"/>
    <row r="924" ht="23.1" customHeight="1" x14ac:dyDescent="0.15"/>
    <row r="925" ht="23.1" customHeight="1" x14ac:dyDescent="0.15"/>
    <row r="926" ht="23.1" customHeight="1" x14ac:dyDescent="0.15"/>
    <row r="927" ht="23.1" customHeight="1" x14ac:dyDescent="0.15"/>
    <row r="928" ht="23.1" customHeight="1" x14ac:dyDescent="0.15"/>
    <row r="929" ht="23.1" customHeight="1" x14ac:dyDescent="0.15"/>
    <row r="930" ht="23.1" customHeight="1" x14ac:dyDescent="0.15"/>
    <row r="931" ht="23.1" customHeight="1" x14ac:dyDescent="0.15"/>
    <row r="932" ht="23.1" customHeight="1" x14ac:dyDescent="0.15"/>
    <row r="933" ht="23.1" customHeight="1" x14ac:dyDescent="0.15"/>
    <row r="934" ht="23.1" customHeight="1" x14ac:dyDescent="0.15"/>
    <row r="935" ht="23.1" customHeight="1" x14ac:dyDescent="0.15"/>
    <row r="936" ht="23.1" customHeight="1" x14ac:dyDescent="0.15"/>
    <row r="937" ht="23.1" customHeight="1" x14ac:dyDescent="0.15"/>
    <row r="938" ht="23.1" customHeight="1" x14ac:dyDescent="0.15"/>
    <row r="939" ht="23.1" customHeight="1" x14ac:dyDescent="0.15"/>
    <row r="940" ht="23.1" customHeight="1" x14ac:dyDescent="0.15"/>
    <row r="941" ht="23.1" customHeight="1" x14ac:dyDescent="0.15"/>
    <row r="942" ht="23.1" customHeight="1" x14ac:dyDescent="0.15"/>
    <row r="943" ht="23.1" customHeight="1" x14ac:dyDescent="0.15"/>
    <row r="944" ht="23.1" customHeight="1" x14ac:dyDescent="0.15"/>
    <row r="945" ht="23.1" customHeight="1" x14ac:dyDescent="0.15"/>
    <row r="946" ht="23.1" customHeight="1" x14ac:dyDescent="0.15"/>
    <row r="947" ht="23.1" customHeight="1" x14ac:dyDescent="0.15"/>
    <row r="948" ht="23.1" customHeight="1" x14ac:dyDescent="0.15"/>
    <row r="949" ht="23.1" customHeight="1" x14ac:dyDescent="0.15"/>
    <row r="950" ht="23.1" customHeight="1" x14ac:dyDescent="0.15"/>
    <row r="951" ht="23.1" customHeight="1" x14ac:dyDescent="0.15"/>
    <row r="952" ht="23.1" customHeight="1" x14ac:dyDescent="0.15"/>
    <row r="953" ht="23.1" customHeight="1" x14ac:dyDescent="0.15"/>
    <row r="954" ht="23.1" customHeight="1" x14ac:dyDescent="0.15"/>
    <row r="955" ht="23.1" customHeight="1" x14ac:dyDescent="0.15"/>
    <row r="956" ht="23.1" customHeight="1" x14ac:dyDescent="0.15"/>
    <row r="957" ht="23.1" customHeight="1" x14ac:dyDescent="0.15"/>
    <row r="958" ht="23.1" customHeight="1" x14ac:dyDescent="0.15"/>
    <row r="959" ht="23.1" customHeight="1" x14ac:dyDescent="0.15"/>
    <row r="960" ht="23.1" customHeight="1" x14ac:dyDescent="0.15"/>
    <row r="961" ht="23.1" customHeight="1" x14ac:dyDescent="0.15"/>
    <row r="962" ht="23.1" customHeight="1" x14ac:dyDescent="0.15"/>
    <row r="963" ht="23.1" customHeight="1" x14ac:dyDescent="0.15"/>
    <row r="964" ht="23.1" customHeight="1" x14ac:dyDescent="0.15"/>
    <row r="965" ht="23.1" customHeight="1" x14ac:dyDescent="0.15"/>
    <row r="966" ht="23.1" customHeight="1" x14ac:dyDescent="0.15"/>
    <row r="967" ht="23.1" customHeight="1" x14ac:dyDescent="0.15"/>
    <row r="968" ht="23.1" customHeight="1" x14ac:dyDescent="0.15"/>
    <row r="969" ht="23.1" customHeight="1" x14ac:dyDescent="0.15"/>
    <row r="970" ht="23.1" customHeight="1" x14ac:dyDescent="0.15"/>
    <row r="971" ht="23.1" customHeight="1" x14ac:dyDescent="0.15"/>
    <row r="972" ht="23.1" customHeight="1" x14ac:dyDescent="0.15"/>
    <row r="973" ht="23.1" customHeight="1" x14ac:dyDescent="0.15"/>
    <row r="974" ht="23.1" customHeight="1" x14ac:dyDescent="0.15"/>
    <row r="975" ht="23.1" customHeight="1" x14ac:dyDescent="0.15"/>
    <row r="976" ht="23.1" customHeight="1" x14ac:dyDescent="0.15"/>
    <row r="977" ht="23.1" customHeight="1" x14ac:dyDescent="0.15"/>
    <row r="978" ht="23.1" customHeight="1" x14ac:dyDescent="0.15"/>
    <row r="979" ht="23.1" customHeight="1" x14ac:dyDescent="0.15"/>
    <row r="980" ht="23.1" customHeight="1" x14ac:dyDescent="0.15"/>
    <row r="981" ht="23.1" customHeight="1" x14ac:dyDescent="0.15"/>
    <row r="982" ht="23.1" customHeight="1" x14ac:dyDescent="0.15"/>
    <row r="983" ht="23.1" customHeight="1" x14ac:dyDescent="0.15"/>
    <row r="984" ht="23.1" customHeight="1" x14ac:dyDescent="0.15"/>
    <row r="985" ht="23.1" customHeight="1" x14ac:dyDescent="0.15"/>
    <row r="986" ht="23.1" customHeight="1" x14ac:dyDescent="0.15"/>
    <row r="987" ht="23.1" customHeight="1" x14ac:dyDescent="0.15"/>
    <row r="988" ht="23.1" customHeight="1" x14ac:dyDescent="0.15"/>
    <row r="989" ht="23.1" customHeight="1" x14ac:dyDescent="0.15"/>
    <row r="990" ht="23.1" customHeight="1" x14ac:dyDescent="0.15"/>
    <row r="991" ht="23.1" customHeight="1" x14ac:dyDescent="0.15"/>
    <row r="992" ht="23.1" customHeight="1" x14ac:dyDescent="0.15"/>
    <row r="993" ht="23.1" customHeight="1" x14ac:dyDescent="0.15"/>
    <row r="994" ht="23.1" customHeight="1" x14ac:dyDescent="0.15"/>
    <row r="995" ht="23.1" customHeight="1" x14ac:dyDescent="0.15"/>
    <row r="996" ht="23.1" customHeight="1" x14ac:dyDescent="0.15"/>
    <row r="997" ht="23.1" customHeight="1" x14ac:dyDescent="0.15"/>
    <row r="998" ht="23.1" customHeight="1" x14ac:dyDescent="0.15"/>
    <row r="999" ht="23.1" customHeight="1" x14ac:dyDescent="0.15"/>
    <row r="1000" ht="23.1" customHeight="1" x14ac:dyDescent="0.15"/>
    <row r="1001" ht="23.1" customHeight="1" x14ac:dyDescent="0.15"/>
    <row r="1002" ht="23.1" customHeight="1" x14ac:dyDescent="0.15"/>
    <row r="1003" ht="23.1" customHeight="1" x14ac:dyDescent="0.15"/>
    <row r="1004" ht="23.1" customHeight="1" x14ac:dyDescent="0.15"/>
    <row r="1005" ht="23.1" customHeight="1" x14ac:dyDescent="0.15"/>
    <row r="1006" ht="23.1" customHeight="1" x14ac:dyDescent="0.15"/>
    <row r="1007" ht="23.1" customHeight="1" x14ac:dyDescent="0.15"/>
    <row r="1008" ht="23.1" customHeight="1" x14ac:dyDescent="0.15"/>
    <row r="1009" ht="23.1" customHeight="1" x14ac:dyDescent="0.15"/>
    <row r="1010" ht="23.1" customHeight="1" x14ac:dyDescent="0.15"/>
    <row r="1011" ht="23.1" customHeight="1" x14ac:dyDescent="0.15"/>
    <row r="1012" ht="23.1" customHeight="1" x14ac:dyDescent="0.15"/>
    <row r="1013" ht="23.1" customHeight="1" x14ac:dyDescent="0.15"/>
    <row r="1014" ht="23.1" customHeight="1" x14ac:dyDescent="0.15"/>
    <row r="1015" ht="23.1" customHeight="1" x14ac:dyDescent="0.15"/>
    <row r="1016" ht="23.1" customHeight="1" x14ac:dyDescent="0.15"/>
    <row r="1017" ht="23.1" customHeight="1" x14ac:dyDescent="0.15"/>
    <row r="1018" ht="23.1" customHeight="1" x14ac:dyDescent="0.15"/>
    <row r="1019" ht="23.1" customHeight="1" x14ac:dyDescent="0.15"/>
    <row r="1020" ht="23.1" customHeight="1" x14ac:dyDescent="0.15"/>
    <row r="1021" ht="23.1" customHeight="1" x14ac:dyDescent="0.15"/>
    <row r="1022" ht="23.1" customHeight="1" x14ac:dyDescent="0.15"/>
    <row r="1023" ht="23.1" customHeight="1" x14ac:dyDescent="0.15"/>
    <row r="1024" ht="23.1" customHeight="1" x14ac:dyDescent="0.15"/>
    <row r="1025" ht="23.1" customHeight="1" x14ac:dyDescent="0.15"/>
    <row r="1026" ht="23.1" customHeight="1" x14ac:dyDescent="0.15"/>
    <row r="1027" ht="23.1" customHeight="1" x14ac:dyDescent="0.15"/>
    <row r="1028" ht="23.1" customHeight="1" x14ac:dyDescent="0.15"/>
    <row r="1029" ht="23.1" customHeight="1" x14ac:dyDescent="0.15"/>
    <row r="1030" ht="23.1" customHeight="1" x14ac:dyDescent="0.15"/>
    <row r="1031" ht="23.1" customHeight="1" x14ac:dyDescent="0.15"/>
    <row r="1032" ht="23.1" customHeight="1" x14ac:dyDescent="0.15"/>
    <row r="1033" ht="23.1" customHeight="1" x14ac:dyDescent="0.15"/>
    <row r="1034" ht="23.1" customHeight="1" x14ac:dyDescent="0.15"/>
    <row r="1035" ht="23.1" customHeight="1" x14ac:dyDescent="0.15"/>
    <row r="1036" ht="23.1" customHeight="1" x14ac:dyDescent="0.15"/>
    <row r="1037" ht="23.1" customHeight="1" x14ac:dyDescent="0.15"/>
    <row r="1038" ht="23.1" customHeight="1" x14ac:dyDescent="0.15"/>
    <row r="1039" ht="23.1" customHeight="1" x14ac:dyDescent="0.15"/>
    <row r="1040" ht="23.1" customHeight="1" x14ac:dyDescent="0.15"/>
    <row r="1041" ht="23.1" customHeight="1" x14ac:dyDescent="0.15"/>
    <row r="1042" ht="23.1" customHeight="1" x14ac:dyDescent="0.15"/>
    <row r="1043" ht="23.1" customHeight="1" x14ac:dyDescent="0.15"/>
    <row r="1044" ht="23.1" customHeight="1" x14ac:dyDescent="0.15"/>
    <row r="1045" ht="23.1" customHeight="1" x14ac:dyDescent="0.15"/>
    <row r="1046" ht="23.1" customHeight="1" x14ac:dyDescent="0.15"/>
    <row r="1047" ht="23.1" customHeight="1" x14ac:dyDescent="0.15"/>
    <row r="1048" ht="23.1" customHeight="1" x14ac:dyDescent="0.15"/>
    <row r="1049" ht="23.1" customHeight="1" x14ac:dyDescent="0.15"/>
    <row r="1050" ht="23.1" customHeight="1" x14ac:dyDescent="0.15"/>
    <row r="1051" ht="23.1" customHeight="1" x14ac:dyDescent="0.15"/>
    <row r="1052" ht="23.1" customHeight="1" x14ac:dyDescent="0.15"/>
    <row r="1053" ht="23.1" customHeight="1" x14ac:dyDescent="0.15"/>
  </sheetData>
  <sheetProtection algorithmName="SHA-512" hashValue="IRi3znn49iyLYD171gr7IUFRK4FRP6U4wwmWig4A8yvCTQkutQcxA0D2XBjVG9Wsk7qPRSG87PO731yt0JV5aQ==" saltValue="kfd5FaDc8Qj8N4+HUb6QaA==" spinCount="100000" sheet="1" objects="1" scenarios="1"/>
  <mergeCells count="23">
    <mergeCell ref="C17:M17"/>
    <mergeCell ref="N17:Q17"/>
    <mergeCell ref="C18:M18"/>
    <mergeCell ref="N18:Q18"/>
    <mergeCell ref="C14:M14"/>
    <mergeCell ref="N14:Q14"/>
    <mergeCell ref="C15:M15"/>
    <mergeCell ref="N15:Q15"/>
    <mergeCell ref="C16:M16"/>
    <mergeCell ref="N16:Q16"/>
    <mergeCell ref="C11:M11"/>
    <mergeCell ref="N11:Q11"/>
    <mergeCell ref="C12:M12"/>
    <mergeCell ref="N12:Q12"/>
    <mergeCell ref="C13:M13"/>
    <mergeCell ref="N13:Q13"/>
    <mergeCell ref="C10:M10"/>
    <mergeCell ref="N10:Q10"/>
    <mergeCell ref="C7:Q7"/>
    <mergeCell ref="C8:M8"/>
    <mergeCell ref="N8:Q8"/>
    <mergeCell ref="C9:M9"/>
    <mergeCell ref="N9:Q9"/>
  </mergeCells>
  <phoneticPr fontId="2"/>
  <conditionalFormatting sqref="C7:Q18">
    <cfRule type="expression" dxfId="0" priority="1">
      <formula>$I$8="■"</formula>
    </cfRule>
  </conditionalFormatting>
  <printOptions horizontalCentered="1"/>
  <pageMargins left="0.47244094488188981" right="0.39370078740157483" top="0.47244094488188981" bottom="0.39370078740157483" header="0.27559055118110237" footer="0.19685039370078741"/>
  <pageSetup paperSize="9" scale="36" orientation="portrait" r:id="rId1"/>
  <headerFooter>
    <oddHeader>&amp;R&amp;"ＭＳ Ｐ明朝,標準"&amp;22（第&amp;P面）</oddHeader>
    <oddFooter>&amp;L&amp;22HP住-920-3（Ver.20240401-2）&amp;R&amp;22Copyright 2016-2024 Houseplus Corporation</oddFooter>
  </headerFooter>
  <rowBreaks count="1" manualBreakCount="1">
    <brk id="99" max="76" man="1"/>
  </rowBreaks>
  <colBreaks count="2" manualBreakCount="2">
    <brk id="76" max="96" man="1"/>
    <brk id="7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74"/>
  <sheetViews>
    <sheetView view="pageBreakPreview" topLeftCell="A29" zoomScale="85" zoomScaleNormal="70" zoomScaleSheetLayoutView="85" workbookViewId="0">
      <selection activeCell="B34" sqref="B34"/>
    </sheetView>
  </sheetViews>
  <sheetFormatPr defaultRowHeight="27.95" customHeight="1" x14ac:dyDescent="0.15"/>
  <cols>
    <col min="1" max="1" width="1.625" style="176" customWidth="1"/>
    <col min="2" max="2" width="12.875" style="176" customWidth="1"/>
    <col min="3" max="3" width="16.625" style="176" customWidth="1"/>
    <col min="4" max="4" width="100.625" style="176" customWidth="1"/>
    <col min="5" max="16384" width="9" style="176"/>
  </cols>
  <sheetData>
    <row r="1" spans="2:10" ht="9.9499999999999993" customHeight="1" x14ac:dyDescent="0.15"/>
    <row r="2" spans="2:10" ht="27.95" customHeight="1" x14ac:dyDescent="0.15">
      <c r="B2" s="176" t="s">
        <v>54</v>
      </c>
    </row>
    <row r="3" spans="2:10" ht="27.95" customHeight="1" x14ac:dyDescent="0.15">
      <c r="B3" s="233" t="s">
        <v>190</v>
      </c>
      <c r="C3" s="234" t="s">
        <v>191</v>
      </c>
      <c r="D3" s="235" t="s">
        <v>192</v>
      </c>
    </row>
    <row r="4" spans="2:10" ht="27.95" customHeight="1" x14ac:dyDescent="0.15">
      <c r="B4" s="231" t="s">
        <v>160</v>
      </c>
      <c r="C4" s="232">
        <v>42454</v>
      </c>
      <c r="D4" s="225" t="s">
        <v>55</v>
      </c>
    </row>
    <row r="5" spans="2:10" ht="27.95" customHeight="1" x14ac:dyDescent="0.15">
      <c r="B5" s="253" t="s">
        <v>193</v>
      </c>
      <c r="C5" s="254">
        <v>42456</v>
      </c>
      <c r="D5" s="255" t="s">
        <v>198</v>
      </c>
    </row>
    <row r="6" spans="2:10" ht="27.95" customHeight="1" x14ac:dyDescent="0.15">
      <c r="B6" s="226"/>
      <c r="C6" s="228"/>
      <c r="D6" s="222" t="s">
        <v>194</v>
      </c>
      <c r="E6" s="221"/>
      <c r="F6" s="221"/>
      <c r="G6" s="221"/>
      <c r="H6" s="221"/>
      <c r="I6" s="221"/>
      <c r="J6" s="221"/>
    </row>
    <row r="7" spans="2:10" ht="27.95" customHeight="1" x14ac:dyDescent="0.15">
      <c r="B7" s="231" t="s">
        <v>203</v>
      </c>
      <c r="C7" s="232">
        <v>43235</v>
      </c>
      <c r="D7" s="225" t="s">
        <v>204</v>
      </c>
      <c r="E7" s="221"/>
      <c r="F7" s="221"/>
      <c r="G7" s="221"/>
      <c r="H7" s="221"/>
      <c r="I7" s="221"/>
      <c r="J7" s="221"/>
    </row>
    <row r="8" spans="2:10" ht="27.95" customHeight="1" x14ac:dyDescent="0.15">
      <c r="B8" s="256" t="s">
        <v>208</v>
      </c>
      <c r="C8" s="257">
        <v>43290</v>
      </c>
      <c r="D8" s="222" t="s">
        <v>225</v>
      </c>
    </row>
    <row r="9" spans="2:10" ht="27.95" customHeight="1" x14ac:dyDescent="0.15">
      <c r="B9" s="226"/>
      <c r="C9" s="261" t="s">
        <v>228</v>
      </c>
      <c r="D9" s="222" t="s">
        <v>224</v>
      </c>
    </row>
    <row r="10" spans="2:10" ht="27.95" customHeight="1" x14ac:dyDescent="0.15">
      <c r="B10" s="226"/>
      <c r="C10" s="228"/>
      <c r="D10" s="223" t="s">
        <v>220</v>
      </c>
      <c r="E10" s="221"/>
      <c r="F10" s="221"/>
      <c r="G10" s="221"/>
      <c r="H10" s="221"/>
      <c r="I10" s="221"/>
      <c r="J10" s="221"/>
    </row>
    <row r="11" spans="2:10" ht="27.95" customHeight="1" x14ac:dyDescent="0.15">
      <c r="B11" s="226"/>
      <c r="C11" s="228"/>
      <c r="D11" s="223" t="s">
        <v>219</v>
      </c>
      <c r="E11" s="221"/>
      <c r="F11" s="221"/>
      <c r="G11" s="221"/>
      <c r="H11" s="221"/>
      <c r="I11" s="221"/>
      <c r="J11" s="221"/>
    </row>
    <row r="12" spans="2:10" ht="27.95" customHeight="1" x14ac:dyDescent="0.15">
      <c r="B12" s="226"/>
      <c r="C12" s="228"/>
      <c r="D12" s="223" t="s">
        <v>221</v>
      </c>
      <c r="E12" s="221"/>
      <c r="F12" s="221"/>
      <c r="G12" s="221"/>
      <c r="H12" s="221"/>
      <c r="I12" s="221"/>
      <c r="J12" s="221"/>
    </row>
    <row r="13" spans="2:10" ht="27.95" customHeight="1" x14ac:dyDescent="0.15">
      <c r="B13" s="226"/>
      <c r="C13" s="228"/>
      <c r="D13" s="223" t="s">
        <v>229</v>
      </c>
      <c r="E13" s="221"/>
      <c r="F13" s="221"/>
      <c r="G13" s="221"/>
      <c r="H13" s="221"/>
      <c r="I13" s="221"/>
      <c r="J13" s="221"/>
    </row>
    <row r="14" spans="2:10" ht="27.95" customHeight="1" x14ac:dyDescent="0.15">
      <c r="B14" s="226"/>
      <c r="C14" s="228"/>
      <c r="D14" s="223" t="s">
        <v>223</v>
      </c>
      <c r="E14" s="221"/>
      <c r="F14" s="221"/>
      <c r="G14" s="221"/>
      <c r="H14" s="221"/>
      <c r="I14" s="221"/>
      <c r="J14" s="221"/>
    </row>
    <row r="15" spans="2:10" ht="27.95" customHeight="1" x14ac:dyDescent="0.15">
      <c r="B15" s="229"/>
      <c r="C15" s="230"/>
      <c r="D15" s="262" t="s">
        <v>222</v>
      </c>
    </row>
    <row r="16" spans="2:10" ht="27.95" customHeight="1" x14ac:dyDescent="0.15">
      <c r="B16" s="256" t="s">
        <v>236</v>
      </c>
      <c r="C16" s="257">
        <v>43817</v>
      </c>
      <c r="D16" s="268" t="s">
        <v>252</v>
      </c>
    </row>
    <row r="17" spans="2:4" ht="27.95" customHeight="1" x14ac:dyDescent="0.15">
      <c r="B17" s="227"/>
      <c r="C17" s="227"/>
      <c r="D17" s="270" t="s">
        <v>253</v>
      </c>
    </row>
    <row r="18" spans="2:4" ht="27.95" customHeight="1" x14ac:dyDescent="0.15">
      <c r="B18" s="227"/>
      <c r="C18" s="227"/>
      <c r="D18" s="268" t="s">
        <v>246</v>
      </c>
    </row>
    <row r="19" spans="2:4" ht="27.95" customHeight="1" x14ac:dyDescent="0.15">
      <c r="B19" s="227"/>
      <c r="C19" s="227"/>
      <c r="D19" s="269" t="s">
        <v>247</v>
      </c>
    </row>
    <row r="20" spans="2:4" ht="27.95" customHeight="1" x14ac:dyDescent="0.15">
      <c r="B20" s="227"/>
      <c r="C20" s="227"/>
      <c r="D20" s="269" t="s">
        <v>250</v>
      </c>
    </row>
    <row r="21" spans="2:4" ht="27.95" customHeight="1" x14ac:dyDescent="0.15">
      <c r="B21" s="227"/>
      <c r="C21" s="227"/>
      <c r="D21" s="269" t="s">
        <v>248</v>
      </c>
    </row>
    <row r="22" spans="2:4" ht="27.95" customHeight="1" x14ac:dyDescent="0.15">
      <c r="B22" s="227"/>
      <c r="C22" s="227"/>
      <c r="D22" s="269" t="s">
        <v>249</v>
      </c>
    </row>
    <row r="23" spans="2:4" ht="27.95" customHeight="1" x14ac:dyDescent="0.15">
      <c r="B23" s="227"/>
      <c r="C23" s="227"/>
      <c r="D23" s="268" t="s">
        <v>239</v>
      </c>
    </row>
    <row r="24" spans="2:4" ht="27.95" customHeight="1" x14ac:dyDescent="0.15">
      <c r="B24" s="227"/>
      <c r="C24" s="227"/>
      <c r="D24" s="268" t="s">
        <v>240</v>
      </c>
    </row>
    <row r="25" spans="2:4" ht="27.95" customHeight="1" x14ac:dyDescent="0.15">
      <c r="B25" s="227"/>
      <c r="C25" s="227"/>
      <c r="D25" s="268" t="s">
        <v>241</v>
      </c>
    </row>
    <row r="26" spans="2:4" ht="27.95" customHeight="1" x14ac:dyDescent="0.15">
      <c r="B26" s="227"/>
      <c r="C26" s="227"/>
      <c r="D26" s="268" t="s">
        <v>237</v>
      </c>
    </row>
    <row r="27" spans="2:4" ht="27.95" customHeight="1" x14ac:dyDescent="0.15">
      <c r="B27" s="227"/>
      <c r="C27" s="227"/>
      <c r="D27" s="268" t="s">
        <v>251</v>
      </c>
    </row>
    <row r="28" spans="2:4" ht="27.95" customHeight="1" x14ac:dyDescent="0.15">
      <c r="B28" s="227"/>
      <c r="C28" s="227"/>
      <c r="D28" s="268" t="s">
        <v>238</v>
      </c>
    </row>
    <row r="29" spans="2:4" ht="27.95" customHeight="1" x14ac:dyDescent="0.15">
      <c r="B29" s="227"/>
      <c r="C29" s="227"/>
      <c r="D29" s="268" t="s">
        <v>242</v>
      </c>
    </row>
    <row r="30" spans="2:4" ht="27.95" customHeight="1" x14ac:dyDescent="0.15">
      <c r="B30" s="227"/>
      <c r="C30" s="227"/>
      <c r="D30" s="222"/>
    </row>
    <row r="31" spans="2:4" ht="27.95" customHeight="1" x14ac:dyDescent="0.15">
      <c r="B31" s="253" t="s">
        <v>259</v>
      </c>
      <c r="C31" s="254">
        <v>44872</v>
      </c>
      <c r="D31" s="255" t="s">
        <v>257</v>
      </c>
    </row>
    <row r="32" spans="2:4" ht="42.75" customHeight="1" x14ac:dyDescent="0.15">
      <c r="B32" s="271"/>
      <c r="C32" s="268"/>
      <c r="D32" s="223" t="s">
        <v>258</v>
      </c>
    </row>
    <row r="33" spans="2:4" ht="27.95" customHeight="1" x14ac:dyDescent="0.15">
      <c r="B33" s="272"/>
      <c r="C33" s="273"/>
      <c r="D33" s="224"/>
    </row>
    <row r="34" spans="2:4" ht="27.95" customHeight="1" x14ac:dyDescent="0.15">
      <c r="B34" s="253" t="s">
        <v>471</v>
      </c>
      <c r="C34" s="254">
        <v>45000</v>
      </c>
      <c r="D34" s="255" t="s">
        <v>472</v>
      </c>
    </row>
    <row r="35" spans="2:4" ht="27.95" customHeight="1" x14ac:dyDescent="0.15">
      <c r="B35" s="272"/>
      <c r="C35" s="273"/>
      <c r="D35" s="224"/>
    </row>
    <row r="36" spans="2:4" ht="27.95" customHeight="1" x14ac:dyDescent="0.15">
      <c r="B36" s="253" t="s">
        <v>609</v>
      </c>
      <c r="C36" s="254">
        <v>45041</v>
      </c>
      <c r="D36" s="255" t="s">
        <v>612</v>
      </c>
    </row>
    <row r="37" spans="2:4" ht="27.95" customHeight="1" x14ac:dyDescent="0.15">
      <c r="B37" s="272"/>
      <c r="C37" s="273"/>
      <c r="D37" s="224" t="s">
        <v>611</v>
      </c>
    </row>
    <row r="38" spans="2:4" ht="27.95" customHeight="1" x14ac:dyDescent="0.15">
      <c r="B38" s="253" t="s">
        <v>610</v>
      </c>
      <c r="C38" s="254">
        <v>45261</v>
      </c>
      <c r="D38" s="564" t="s">
        <v>613</v>
      </c>
    </row>
    <row r="39" spans="2:4" ht="27.95" customHeight="1" x14ac:dyDescent="0.15">
      <c r="B39" s="272"/>
      <c r="C39" s="273"/>
      <c r="D39" s="224"/>
    </row>
    <row r="40" spans="2:4" ht="27.95" customHeight="1" x14ac:dyDescent="0.15">
      <c r="B40" s="253" t="s">
        <v>604</v>
      </c>
      <c r="C40" s="254">
        <v>45383</v>
      </c>
      <c r="D40" s="255" t="s">
        <v>605</v>
      </c>
    </row>
    <row r="41" spans="2:4" ht="27.95" customHeight="1" x14ac:dyDescent="0.15">
      <c r="B41" s="272"/>
      <c r="C41" s="273"/>
      <c r="D41" s="224"/>
    </row>
    <row r="42" spans="2:4" ht="27.95" customHeight="1" x14ac:dyDescent="0.15">
      <c r="B42" s="268"/>
      <c r="C42" s="268"/>
      <c r="D42" s="268"/>
    </row>
    <row r="43" spans="2:4" ht="27.95" customHeight="1" x14ac:dyDescent="0.15">
      <c r="B43" s="268"/>
      <c r="C43" s="268"/>
      <c r="D43" s="268"/>
    </row>
    <row r="44" spans="2:4" ht="27.95" customHeight="1" x14ac:dyDescent="0.15">
      <c r="B44" s="268"/>
      <c r="C44" s="268"/>
      <c r="D44" s="268"/>
    </row>
    <row r="45" spans="2:4" ht="27.95" customHeight="1" x14ac:dyDescent="0.15">
      <c r="B45" s="268"/>
      <c r="C45" s="268"/>
      <c r="D45" s="268"/>
    </row>
    <row r="46" spans="2:4" ht="27.95" customHeight="1" x14ac:dyDescent="0.15">
      <c r="B46" s="268"/>
      <c r="C46" s="268"/>
      <c r="D46" s="268"/>
    </row>
    <row r="47" spans="2:4" ht="27.95" customHeight="1" x14ac:dyDescent="0.15">
      <c r="B47" s="268"/>
      <c r="C47" s="268"/>
      <c r="D47" s="268"/>
    </row>
    <row r="48" spans="2:4" ht="27.95" customHeight="1" x14ac:dyDescent="0.15">
      <c r="B48" s="268"/>
      <c r="C48" s="268"/>
      <c r="D48" s="268"/>
    </row>
    <row r="49" spans="2:4" ht="27.95" customHeight="1" x14ac:dyDescent="0.15">
      <c r="B49" s="268"/>
      <c r="C49" s="268"/>
      <c r="D49" s="268"/>
    </row>
    <row r="50" spans="2:4" ht="27.95" customHeight="1" x14ac:dyDescent="0.15">
      <c r="B50" s="268"/>
      <c r="C50" s="268"/>
      <c r="D50" s="268"/>
    </row>
    <row r="51" spans="2:4" ht="27.95" customHeight="1" x14ac:dyDescent="0.15">
      <c r="B51" s="268"/>
      <c r="C51" s="268"/>
      <c r="D51" s="268"/>
    </row>
    <row r="52" spans="2:4" ht="27.95" customHeight="1" x14ac:dyDescent="0.15">
      <c r="B52" s="268"/>
      <c r="C52" s="268"/>
      <c r="D52" s="268"/>
    </row>
    <row r="53" spans="2:4" ht="27.95" customHeight="1" x14ac:dyDescent="0.15">
      <c r="B53" s="268"/>
      <c r="C53" s="268"/>
      <c r="D53" s="268"/>
    </row>
    <row r="54" spans="2:4" ht="27.95" customHeight="1" x14ac:dyDescent="0.15">
      <c r="B54" s="268"/>
      <c r="C54" s="268"/>
      <c r="D54" s="268"/>
    </row>
    <row r="55" spans="2:4" ht="27.95" customHeight="1" x14ac:dyDescent="0.15">
      <c r="B55" s="268"/>
      <c r="C55" s="268"/>
      <c r="D55" s="268"/>
    </row>
    <row r="56" spans="2:4" ht="27.95" customHeight="1" x14ac:dyDescent="0.15">
      <c r="B56" s="268"/>
      <c r="C56" s="268"/>
      <c r="D56" s="268"/>
    </row>
    <row r="57" spans="2:4" ht="27.95" customHeight="1" x14ac:dyDescent="0.15">
      <c r="B57" s="268"/>
      <c r="C57" s="268"/>
      <c r="D57" s="268"/>
    </row>
    <row r="58" spans="2:4" ht="27.95" customHeight="1" x14ac:dyDescent="0.15">
      <c r="B58" s="268"/>
      <c r="C58" s="268"/>
      <c r="D58" s="268"/>
    </row>
    <row r="59" spans="2:4" ht="27.95" customHeight="1" x14ac:dyDescent="0.15">
      <c r="B59" s="268"/>
      <c r="C59" s="268"/>
      <c r="D59" s="268"/>
    </row>
    <row r="60" spans="2:4" ht="27.95" customHeight="1" x14ac:dyDescent="0.15">
      <c r="B60" s="268"/>
      <c r="C60" s="268"/>
      <c r="D60" s="268"/>
    </row>
    <row r="61" spans="2:4" ht="27.95" customHeight="1" x14ac:dyDescent="0.15">
      <c r="B61" s="268"/>
      <c r="C61" s="268"/>
      <c r="D61" s="268"/>
    </row>
    <row r="62" spans="2:4" ht="27.95" customHeight="1" x14ac:dyDescent="0.15">
      <c r="B62" s="268"/>
      <c r="C62" s="268"/>
      <c r="D62" s="268"/>
    </row>
    <row r="63" spans="2:4" ht="27.95" customHeight="1" x14ac:dyDescent="0.15">
      <c r="B63" s="268"/>
      <c r="C63" s="268"/>
      <c r="D63" s="268"/>
    </row>
    <row r="64" spans="2:4" ht="27.95" customHeight="1" x14ac:dyDescent="0.15">
      <c r="B64" s="268"/>
      <c r="C64" s="268"/>
      <c r="D64" s="268"/>
    </row>
    <row r="65" spans="2:4" ht="27.95" customHeight="1" x14ac:dyDescent="0.15">
      <c r="B65" s="268"/>
      <c r="C65" s="268"/>
      <c r="D65" s="268"/>
    </row>
    <row r="66" spans="2:4" ht="27.95" customHeight="1" x14ac:dyDescent="0.15">
      <c r="B66" s="268"/>
      <c r="C66" s="268"/>
      <c r="D66" s="268"/>
    </row>
    <row r="67" spans="2:4" ht="27.95" customHeight="1" x14ac:dyDescent="0.15">
      <c r="B67" s="268"/>
      <c r="C67" s="268"/>
      <c r="D67" s="268"/>
    </row>
    <row r="68" spans="2:4" ht="27.95" customHeight="1" x14ac:dyDescent="0.15">
      <c r="B68" s="268"/>
      <c r="C68" s="268"/>
      <c r="D68" s="268"/>
    </row>
    <row r="69" spans="2:4" ht="27.95" customHeight="1" x14ac:dyDescent="0.15">
      <c r="B69" s="268"/>
      <c r="C69" s="268"/>
      <c r="D69" s="268"/>
    </row>
    <row r="70" spans="2:4" ht="27.95" customHeight="1" x14ac:dyDescent="0.15">
      <c r="B70" s="268"/>
      <c r="C70" s="268"/>
      <c r="D70" s="268"/>
    </row>
    <row r="71" spans="2:4" ht="27.95" customHeight="1" x14ac:dyDescent="0.15">
      <c r="B71" s="268"/>
      <c r="C71" s="268"/>
      <c r="D71" s="268"/>
    </row>
    <row r="72" spans="2:4" ht="27.95" customHeight="1" x14ac:dyDescent="0.15">
      <c r="B72" s="268"/>
      <c r="C72" s="268"/>
      <c r="D72" s="268"/>
    </row>
    <row r="73" spans="2:4" ht="27.95" customHeight="1" x14ac:dyDescent="0.15">
      <c r="B73" s="268"/>
      <c r="C73" s="268"/>
      <c r="D73" s="268"/>
    </row>
    <row r="74" spans="2:4" ht="27.95" customHeight="1" x14ac:dyDescent="0.15">
      <c r="B74" s="273"/>
      <c r="C74" s="273"/>
      <c r="D74" s="273"/>
    </row>
  </sheetData>
  <sheetProtection algorithmName="SHA-512" hashValue="rBqMm36rG858EOE9x637BVI6Ak8AVrGs8XQEBwJ1kgBxvT5h905PD1ZgfEw/U4fGn0fqcytJ1Hjngyc2Lszlkw==" saltValue="OjX666NoVzkWrySkwINwvw==" spinCount="100000" sheet="1" selectLockedCells="1" selectUnlockedCells="1"/>
  <phoneticPr fontId="2"/>
  <printOptions horizontalCentered="1"/>
  <pageMargins left="0.47244094488188981" right="0.39370078740157483" top="0.47244094488188981" bottom="0.39370078740157483" header="0.27559055118110237" footer="0.19685039370078741"/>
  <pageSetup paperSize="9" scale="72" orientation="portrait" r:id="rId1"/>
  <headerFooter>
    <oddHeader>&amp;R&amp;"ＭＳ Ｐ明朝,標準"&amp;10（第&amp;P面）</oddHeader>
  </headerFooter>
  <rowBreaks count="1" manualBreakCount="1">
    <brk id="3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J100"/>
  <sheetViews>
    <sheetView view="pageBreakPreview" topLeftCell="A91" zoomScale="115" zoomScaleNormal="100" zoomScaleSheetLayoutView="115" workbookViewId="0">
      <selection activeCell="F117" sqref="F117"/>
    </sheetView>
  </sheetViews>
  <sheetFormatPr defaultRowHeight="14.25" x14ac:dyDescent="0.15"/>
  <cols>
    <col min="1" max="1" width="1.625" style="245" customWidth="1"/>
    <col min="2" max="2" width="31.125" style="245" customWidth="1"/>
    <col min="3" max="3" width="2.625" style="245" customWidth="1"/>
    <col min="4" max="4" width="16" style="245" customWidth="1"/>
    <col min="5" max="5" width="2.625" style="245" customWidth="1"/>
    <col min="6" max="6" width="62.75" style="245" bestFit="1" customWidth="1"/>
    <col min="7" max="7" width="2.625" style="245" customWidth="1"/>
    <col min="8" max="8" width="18.625" style="245" customWidth="1"/>
    <col min="9" max="9" width="2.5" style="245" customWidth="1"/>
    <col min="10" max="10" width="21.875" style="245" bestFit="1" customWidth="1"/>
    <col min="11" max="11" width="23.625" style="245" bestFit="1" customWidth="1"/>
    <col min="12" max="12" width="52.375" style="245" bestFit="1" customWidth="1"/>
    <col min="13" max="15" width="23.625" style="245" bestFit="1" customWidth="1"/>
    <col min="16" max="19" width="20.375" style="245" bestFit="1" customWidth="1"/>
    <col min="20" max="20" width="11.5" style="245" bestFit="1" customWidth="1"/>
    <col min="21" max="21" width="17.875" style="245" bestFit="1" customWidth="1"/>
    <col min="22" max="22" width="19.125" style="245" bestFit="1" customWidth="1"/>
    <col min="23" max="23" width="18.5" style="245" bestFit="1" customWidth="1"/>
    <col min="24" max="25" width="20.125" style="245" bestFit="1" customWidth="1"/>
    <col min="26" max="28" width="21.875" style="245" bestFit="1" customWidth="1"/>
    <col min="29" max="31" width="25.25" style="245" bestFit="1" customWidth="1"/>
    <col min="32" max="32" width="25.625" style="245" bestFit="1" customWidth="1"/>
    <col min="33" max="33" width="23.125" style="245" bestFit="1" customWidth="1"/>
    <col min="34" max="34" width="26.375" style="245" bestFit="1" customWidth="1"/>
    <col min="35" max="38" width="25.75" style="245" bestFit="1" customWidth="1"/>
    <col min="39" max="40" width="24" style="245" bestFit="1" customWidth="1"/>
    <col min="41" max="42" width="20.25" style="245" bestFit="1" customWidth="1"/>
    <col min="43" max="44" width="21.875" style="245" bestFit="1" customWidth="1"/>
    <col min="45" max="16384" width="9" style="245"/>
  </cols>
  <sheetData>
    <row r="2" spans="2:10" x14ac:dyDescent="0.15">
      <c r="B2" s="245" t="s">
        <v>195</v>
      </c>
    </row>
    <row r="3" spans="2:10" ht="15" thickBot="1" x14ac:dyDescent="0.2"/>
    <row r="4" spans="2:10" ht="99" thickBot="1" x14ac:dyDescent="0.2">
      <c r="B4" s="246" t="s">
        <v>119</v>
      </c>
      <c r="C4" s="247"/>
      <c r="D4" s="246" t="s">
        <v>120</v>
      </c>
      <c r="E4" s="247"/>
      <c r="F4" s="246" t="s">
        <v>107</v>
      </c>
      <c r="H4" s="246" t="s">
        <v>215</v>
      </c>
      <c r="I4" s="247"/>
      <c r="J4" s="369" t="s">
        <v>446</v>
      </c>
    </row>
    <row r="5" spans="2:10" x14ac:dyDescent="0.15">
      <c r="B5" s="248"/>
      <c r="D5" s="248"/>
      <c r="F5" s="248"/>
      <c r="H5" s="248"/>
    </row>
    <row r="6" spans="2:10" x14ac:dyDescent="0.15">
      <c r="B6" s="249"/>
      <c r="D6" s="370"/>
      <c r="F6" s="370"/>
      <c r="H6" s="250"/>
      <c r="I6" s="367"/>
      <c r="J6" s="370"/>
    </row>
    <row r="7" spans="2:10" x14ac:dyDescent="0.15">
      <c r="B7" s="249"/>
      <c r="D7" s="370" t="s">
        <v>458</v>
      </c>
      <c r="F7" s="370" t="s">
        <v>457</v>
      </c>
      <c r="H7" s="258" t="s">
        <v>212</v>
      </c>
      <c r="I7" s="178"/>
      <c r="J7" s="370" t="s">
        <v>466</v>
      </c>
    </row>
    <row r="8" spans="2:10" x14ac:dyDescent="0.15">
      <c r="B8" s="249" t="s">
        <v>311</v>
      </c>
      <c r="D8" s="370" t="s">
        <v>461</v>
      </c>
      <c r="F8" s="370" t="s">
        <v>455</v>
      </c>
      <c r="H8" s="258" t="s">
        <v>213</v>
      </c>
      <c r="I8" s="178"/>
      <c r="J8" s="370" t="s">
        <v>447</v>
      </c>
    </row>
    <row r="9" spans="2:10" x14ac:dyDescent="0.15">
      <c r="B9" s="174" t="s">
        <v>312</v>
      </c>
      <c r="D9" s="370" t="s">
        <v>462</v>
      </c>
      <c r="F9" s="370" t="s">
        <v>456</v>
      </c>
      <c r="H9" s="259" t="s">
        <v>214</v>
      </c>
      <c r="I9" s="368"/>
      <c r="J9" s="370" t="s">
        <v>448</v>
      </c>
    </row>
    <row r="10" spans="2:10" x14ac:dyDescent="0.15">
      <c r="B10" s="174" t="s">
        <v>313</v>
      </c>
      <c r="D10" s="370" t="s">
        <v>463</v>
      </c>
      <c r="F10" s="370" t="s">
        <v>464</v>
      </c>
      <c r="J10" s="370" t="s">
        <v>449</v>
      </c>
    </row>
    <row r="11" spans="2:10" ht="30" customHeight="1" x14ac:dyDescent="0.15">
      <c r="B11" s="174" t="s">
        <v>314</v>
      </c>
      <c r="D11" s="370" t="s">
        <v>459</v>
      </c>
      <c r="F11" s="370" t="s">
        <v>465</v>
      </c>
      <c r="J11" s="370" t="s">
        <v>459</v>
      </c>
    </row>
    <row r="12" spans="2:10" x14ac:dyDescent="0.15">
      <c r="B12" s="174" t="s">
        <v>315</v>
      </c>
      <c r="D12" s="370" t="s">
        <v>460</v>
      </c>
      <c r="F12" s="370"/>
      <c r="J12" s="370" t="s">
        <v>447</v>
      </c>
    </row>
    <row r="13" spans="2:10" x14ac:dyDescent="0.15">
      <c r="B13" s="174" t="s">
        <v>316</v>
      </c>
      <c r="D13" s="370" t="s">
        <v>461</v>
      </c>
      <c r="F13" s="174"/>
      <c r="J13" s="370" t="s">
        <v>448</v>
      </c>
    </row>
    <row r="14" spans="2:10" x14ac:dyDescent="0.15">
      <c r="B14" s="174" t="s">
        <v>317</v>
      </c>
      <c r="D14" s="370" t="s">
        <v>433</v>
      </c>
      <c r="F14" s="174"/>
      <c r="J14" s="370" t="s">
        <v>449</v>
      </c>
    </row>
    <row r="15" spans="2:10" x14ac:dyDescent="0.15">
      <c r="B15" s="174" t="s">
        <v>318</v>
      </c>
      <c r="D15" s="370"/>
      <c r="F15" s="175"/>
      <c r="J15" s="370"/>
    </row>
    <row r="16" spans="2:10" x14ac:dyDescent="0.15">
      <c r="B16" s="174" t="s">
        <v>319</v>
      </c>
      <c r="D16" s="370"/>
      <c r="J16" s="370"/>
    </row>
    <row r="17" spans="2:2" x14ac:dyDescent="0.15">
      <c r="B17" s="174" t="s">
        <v>320</v>
      </c>
    </row>
    <row r="18" spans="2:2" x14ac:dyDescent="0.15">
      <c r="B18" s="174" t="s">
        <v>321</v>
      </c>
    </row>
    <row r="19" spans="2:2" ht="15" customHeight="1" x14ac:dyDescent="0.15">
      <c r="B19" s="174" t="s">
        <v>322</v>
      </c>
    </row>
    <row r="20" spans="2:2" x14ac:dyDescent="0.15">
      <c r="B20" s="174" t="s">
        <v>323</v>
      </c>
    </row>
    <row r="21" spans="2:2" x14ac:dyDescent="0.15">
      <c r="B21" s="174" t="s">
        <v>324</v>
      </c>
    </row>
    <row r="22" spans="2:2" x14ac:dyDescent="0.15">
      <c r="B22" s="174" t="s">
        <v>325</v>
      </c>
    </row>
    <row r="23" spans="2:2" x14ac:dyDescent="0.15">
      <c r="B23" s="174" t="s">
        <v>326</v>
      </c>
    </row>
    <row r="24" spans="2:2" x14ac:dyDescent="0.15">
      <c r="B24" s="174" t="s">
        <v>327</v>
      </c>
    </row>
    <row r="25" spans="2:2" x14ac:dyDescent="0.15">
      <c r="B25" s="174" t="s">
        <v>328</v>
      </c>
    </row>
    <row r="26" spans="2:2" x14ac:dyDescent="0.15">
      <c r="B26" s="174" t="s">
        <v>329</v>
      </c>
    </row>
    <row r="27" spans="2:2" x14ac:dyDescent="0.15">
      <c r="B27" s="174" t="s">
        <v>375</v>
      </c>
    </row>
    <row r="28" spans="2:2" x14ac:dyDescent="0.15">
      <c r="B28" s="174" t="s">
        <v>330</v>
      </c>
    </row>
    <row r="29" spans="2:2" x14ac:dyDescent="0.15">
      <c r="B29" s="174" t="s">
        <v>331</v>
      </c>
    </row>
    <row r="30" spans="2:2" x14ac:dyDescent="0.15">
      <c r="B30" s="174" t="s">
        <v>332</v>
      </c>
    </row>
    <row r="31" spans="2:2" x14ac:dyDescent="0.15">
      <c r="B31" s="174" t="s">
        <v>333</v>
      </c>
    </row>
    <row r="32" spans="2:2" x14ac:dyDescent="0.15">
      <c r="B32" s="174" t="s">
        <v>334</v>
      </c>
    </row>
    <row r="33" spans="2:10" x14ac:dyDescent="0.15">
      <c r="B33" s="174" t="s">
        <v>335</v>
      </c>
    </row>
    <row r="34" spans="2:10" x14ac:dyDescent="0.15">
      <c r="B34" s="174" t="s">
        <v>336</v>
      </c>
    </row>
    <row r="35" spans="2:10" x14ac:dyDescent="0.15">
      <c r="B35" s="174" t="s">
        <v>337</v>
      </c>
    </row>
    <row r="36" spans="2:10" x14ac:dyDescent="0.15">
      <c r="B36" s="174" t="s">
        <v>338</v>
      </c>
    </row>
    <row r="37" spans="2:10" x14ac:dyDescent="0.15">
      <c r="B37" s="174" t="s">
        <v>339</v>
      </c>
    </row>
    <row r="38" spans="2:10" x14ac:dyDescent="0.15">
      <c r="B38" s="174" t="s">
        <v>340</v>
      </c>
    </row>
    <row r="39" spans="2:10" x14ac:dyDescent="0.15">
      <c r="B39" s="174" t="s">
        <v>341</v>
      </c>
    </row>
    <row r="40" spans="2:10" x14ac:dyDescent="0.15">
      <c r="B40" s="174" t="s">
        <v>342</v>
      </c>
    </row>
    <row r="41" spans="2:10" x14ac:dyDescent="0.15">
      <c r="B41" s="174" t="s">
        <v>343</v>
      </c>
    </row>
    <row r="42" spans="2:10" x14ac:dyDescent="0.15">
      <c r="B42" s="174" t="s">
        <v>344</v>
      </c>
    </row>
    <row r="43" spans="2:10" x14ac:dyDescent="0.15">
      <c r="B43" s="174" t="s">
        <v>345</v>
      </c>
      <c r="D43" s="436"/>
      <c r="J43" s="174"/>
    </row>
    <row r="44" spans="2:10" x14ac:dyDescent="0.15">
      <c r="B44" s="174" t="s">
        <v>574</v>
      </c>
    </row>
    <row r="45" spans="2:10" x14ac:dyDescent="0.15">
      <c r="B45" s="174" t="s">
        <v>575</v>
      </c>
    </row>
    <row r="46" spans="2:10" x14ac:dyDescent="0.15">
      <c r="B46" s="174" t="s">
        <v>346</v>
      </c>
    </row>
    <row r="47" spans="2:10" x14ac:dyDescent="0.15">
      <c r="B47" s="174" t="s">
        <v>347</v>
      </c>
    </row>
    <row r="48" spans="2:10" x14ac:dyDescent="0.15">
      <c r="B48" s="174" t="s">
        <v>348</v>
      </c>
    </row>
    <row r="49" spans="2:2" x14ac:dyDescent="0.15">
      <c r="B49" s="174" t="s">
        <v>376</v>
      </c>
    </row>
    <row r="50" spans="2:2" x14ac:dyDescent="0.15">
      <c r="B50" s="174" t="s">
        <v>377</v>
      </c>
    </row>
    <row r="51" spans="2:2" x14ac:dyDescent="0.15">
      <c r="B51" s="174" t="s">
        <v>378</v>
      </c>
    </row>
    <row r="52" spans="2:2" x14ac:dyDescent="0.15">
      <c r="B52" s="174" t="s">
        <v>379</v>
      </c>
    </row>
    <row r="53" spans="2:2" x14ac:dyDescent="0.15">
      <c r="B53" s="174" t="s">
        <v>380</v>
      </c>
    </row>
    <row r="54" spans="2:2" x14ac:dyDescent="0.15">
      <c r="B54" s="174" t="s">
        <v>381</v>
      </c>
    </row>
    <row r="55" spans="2:2" x14ac:dyDescent="0.15">
      <c r="B55" s="174" t="s">
        <v>382</v>
      </c>
    </row>
    <row r="56" spans="2:2" x14ac:dyDescent="0.15">
      <c r="B56" s="174" t="s">
        <v>383</v>
      </c>
    </row>
    <row r="57" spans="2:2" x14ac:dyDescent="0.15">
      <c r="B57" s="174" t="s">
        <v>384</v>
      </c>
    </row>
    <row r="58" spans="2:2" x14ac:dyDescent="0.15">
      <c r="B58" s="174" t="s">
        <v>385</v>
      </c>
    </row>
    <row r="59" spans="2:2" x14ac:dyDescent="0.15">
      <c r="B59" s="174" t="s">
        <v>386</v>
      </c>
    </row>
    <row r="60" spans="2:2" x14ac:dyDescent="0.15">
      <c r="B60" s="174" t="s">
        <v>387</v>
      </c>
    </row>
    <row r="61" spans="2:2" x14ac:dyDescent="0.15">
      <c r="B61" s="174" t="s">
        <v>388</v>
      </c>
    </row>
    <row r="62" spans="2:2" x14ac:dyDescent="0.15">
      <c r="B62" s="174" t="s">
        <v>389</v>
      </c>
    </row>
    <row r="63" spans="2:2" x14ac:dyDescent="0.15">
      <c r="B63" s="174" t="s">
        <v>390</v>
      </c>
    </row>
    <row r="64" spans="2:2" x14ac:dyDescent="0.15">
      <c r="B64" s="174" t="s">
        <v>391</v>
      </c>
    </row>
    <row r="65" spans="2:2" x14ac:dyDescent="0.15">
      <c r="B65" s="174" t="s">
        <v>392</v>
      </c>
    </row>
    <row r="66" spans="2:2" x14ac:dyDescent="0.15">
      <c r="B66" s="174" t="s">
        <v>393</v>
      </c>
    </row>
    <row r="67" spans="2:2" x14ac:dyDescent="0.15">
      <c r="B67" s="174" t="s">
        <v>394</v>
      </c>
    </row>
    <row r="68" spans="2:2" x14ac:dyDescent="0.15">
      <c r="B68" s="174" t="s">
        <v>395</v>
      </c>
    </row>
    <row r="69" spans="2:2" x14ac:dyDescent="0.15">
      <c r="B69" s="174" t="s">
        <v>396</v>
      </c>
    </row>
    <row r="70" spans="2:2" x14ac:dyDescent="0.15">
      <c r="B70" s="174" t="s">
        <v>397</v>
      </c>
    </row>
    <row r="71" spans="2:2" x14ac:dyDescent="0.15">
      <c r="B71" s="174" t="s">
        <v>398</v>
      </c>
    </row>
    <row r="72" spans="2:2" x14ac:dyDescent="0.15">
      <c r="B72" s="174" t="s">
        <v>399</v>
      </c>
    </row>
    <row r="73" spans="2:2" x14ac:dyDescent="0.15">
      <c r="B73" s="174" t="s">
        <v>400</v>
      </c>
    </row>
    <row r="74" spans="2:2" x14ac:dyDescent="0.15">
      <c r="B74" s="174" t="s">
        <v>401</v>
      </c>
    </row>
    <row r="75" spans="2:2" x14ac:dyDescent="0.15">
      <c r="B75" s="174" t="s">
        <v>402</v>
      </c>
    </row>
    <row r="76" spans="2:2" x14ac:dyDescent="0.15">
      <c r="B76" s="174" t="s">
        <v>403</v>
      </c>
    </row>
    <row r="77" spans="2:2" x14ac:dyDescent="0.15">
      <c r="B77" s="174" t="s">
        <v>404</v>
      </c>
    </row>
    <row r="78" spans="2:2" x14ac:dyDescent="0.15">
      <c r="B78" s="174" t="s">
        <v>405</v>
      </c>
    </row>
    <row r="79" spans="2:2" x14ac:dyDescent="0.15">
      <c r="B79" s="174" t="s">
        <v>406</v>
      </c>
    </row>
    <row r="80" spans="2:2" x14ac:dyDescent="0.15">
      <c r="B80" s="174" t="s">
        <v>407</v>
      </c>
    </row>
    <row r="81" spans="2:2" x14ac:dyDescent="0.15">
      <c r="B81" s="174" t="s">
        <v>408</v>
      </c>
    </row>
    <row r="82" spans="2:2" x14ac:dyDescent="0.15">
      <c r="B82" s="174" t="s">
        <v>409</v>
      </c>
    </row>
    <row r="83" spans="2:2" x14ac:dyDescent="0.15">
      <c r="B83" s="174" t="s">
        <v>410</v>
      </c>
    </row>
    <row r="84" spans="2:2" x14ac:dyDescent="0.15">
      <c r="B84" s="174" t="s">
        <v>411</v>
      </c>
    </row>
    <row r="85" spans="2:2" x14ac:dyDescent="0.15">
      <c r="B85" s="174" t="s">
        <v>412</v>
      </c>
    </row>
    <row r="86" spans="2:2" x14ac:dyDescent="0.15">
      <c r="B86" s="174" t="s">
        <v>413</v>
      </c>
    </row>
    <row r="87" spans="2:2" x14ac:dyDescent="0.15">
      <c r="B87" s="174" t="s">
        <v>414</v>
      </c>
    </row>
    <row r="88" spans="2:2" x14ac:dyDescent="0.15">
      <c r="B88" s="174" t="s">
        <v>415</v>
      </c>
    </row>
    <row r="89" spans="2:2" x14ac:dyDescent="0.15">
      <c r="B89" s="174" t="s">
        <v>416</v>
      </c>
    </row>
    <row r="90" spans="2:2" x14ac:dyDescent="0.15">
      <c r="B90" s="174" t="s">
        <v>417</v>
      </c>
    </row>
    <row r="91" spans="2:2" x14ac:dyDescent="0.15">
      <c r="B91" s="174" t="s">
        <v>418</v>
      </c>
    </row>
    <row r="92" spans="2:2" x14ac:dyDescent="0.15">
      <c r="B92" s="174" t="s">
        <v>419</v>
      </c>
    </row>
    <row r="93" spans="2:2" x14ac:dyDescent="0.15">
      <c r="B93" s="174" t="s">
        <v>420</v>
      </c>
    </row>
    <row r="94" spans="2:2" x14ac:dyDescent="0.15">
      <c r="B94" s="174" t="s">
        <v>421</v>
      </c>
    </row>
    <row r="95" spans="2:2" x14ac:dyDescent="0.15">
      <c r="B95" s="174" t="s">
        <v>422</v>
      </c>
    </row>
    <row r="96" spans="2:2" x14ac:dyDescent="0.15">
      <c r="B96" s="174" t="s">
        <v>423</v>
      </c>
    </row>
    <row r="97" spans="2:2" x14ac:dyDescent="0.15">
      <c r="B97" s="174" t="s">
        <v>424</v>
      </c>
    </row>
    <row r="98" spans="2:2" x14ac:dyDescent="0.15">
      <c r="B98" s="174" t="s">
        <v>425</v>
      </c>
    </row>
    <row r="99" spans="2:2" x14ac:dyDescent="0.15">
      <c r="B99" s="174" t="s">
        <v>426</v>
      </c>
    </row>
    <row r="100" spans="2:2" x14ac:dyDescent="0.15">
      <c r="B100" s="174" t="s">
        <v>427</v>
      </c>
    </row>
  </sheetData>
  <sheetProtection selectLockedCells="1" selectUnlockedCells="1"/>
  <phoneticPr fontId="2"/>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K14"/>
  <sheetViews>
    <sheetView view="pageBreakPreview" zoomScaleNormal="85" zoomScaleSheetLayoutView="100" workbookViewId="0">
      <selection activeCell="F117" sqref="F117"/>
    </sheetView>
  </sheetViews>
  <sheetFormatPr defaultColWidth="4.625" defaultRowHeight="15.75" x14ac:dyDescent="0.15"/>
  <cols>
    <col min="1" max="1" width="1.625" style="176" customWidth="1"/>
    <col min="2" max="2" width="17.25" style="176" bestFit="1" customWidth="1"/>
    <col min="3" max="3" width="8.625" style="176" customWidth="1"/>
    <col min="4" max="11" width="10.625" style="176" customWidth="1"/>
    <col min="12" max="16384" width="4.625" style="176"/>
  </cols>
  <sheetData>
    <row r="2" spans="2:11" x14ac:dyDescent="0.15">
      <c r="B2" s="202" t="s">
        <v>178</v>
      </c>
      <c r="C2" s="205"/>
      <c r="D2" s="209" t="s">
        <v>179</v>
      </c>
      <c r="E2" s="210"/>
      <c r="F2" s="210"/>
      <c r="G2" s="210"/>
      <c r="H2" s="210"/>
      <c r="I2" s="210"/>
      <c r="J2" s="210"/>
      <c r="K2" s="211"/>
    </row>
    <row r="3" spans="2:11" x14ac:dyDescent="0.15">
      <c r="B3" s="204"/>
      <c r="C3" s="212"/>
      <c r="D3" s="213">
        <v>1</v>
      </c>
      <c r="E3" s="213">
        <v>2</v>
      </c>
      <c r="F3" s="213">
        <v>3</v>
      </c>
      <c r="G3" s="213">
        <v>4</v>
      </c>
      <c r="H3" s="213">
        <v>5</v>
      </c>
      <c r="I3" s="213">
        <v>6</v>
      </c>
      <c r="J3" s="213">
        <v>7</v>
      </c>
      <c r="K3" s="214">
        <v>8</v>
      </c>
    </row>
    <row r="4" spans="2:11" x14ac:dyDescent="0.15">
      <c r="B4" s="203"/>
      <c r="C4" s="215"/>
      <c r="D4" s="190" t="s">
        <v>176</v>
      </c>
      <c r="E4" s="191" t="s">
        <v>177</v>
      </c>
      <c r="F4" s="191" t="s">
        <v>180</v>
      </c>
      <c r="G4" s="191" t="s">
        <v>181</v>
      </c>
      <c r="H4" s="191" t="s">
        <v>182</v>
      </c>
      <c r="I4" s="191" t="s">
        <v>183</v>
      </c>
      <c r="J4" s="191" t="s">
        <v>184</v>
      </c>
      <c r="K4" s="192" t="s">
        <v>185</v>
      </c>
    </row>
    <row r="5" spans="2:11" x14ac:dyDescent="0.15">
      <c r="B5" s="193" t="s">
        <v>243</v>
      </c>
      <c r="C5" s="189"/>
      <c r="D5" s="206">
        <v>1</v>
      </c>
      <c r="E5" s="194">
        <v>2</v>
      </c>
      <c r="F5" s="194">
        <v>3</v>
      </c>
      <c r="G5" s="194">
        <v>4</v>
      </c>
      <c r="H5" s="194">
        <v>5</v>
      </c>
      <c r="I5" s="194">
        <v>6</v>
      </c>
      <c r="J5" s="194">
        <v>7</v>
      </c>
      <c r="K5" s="195">
        <v>8</v>
      </c>
    </row>
    <row r="6" spans="2:11" x14ac:dyDescent="0.15">
      <c r="B6" s="196" t="s">
        <v>186</v>
      </c>
      <c r="C6" s="206" t="s">
        <v>188</v>
      </c>
      <c r="D6" s="207">
        <v>0.46</v>
      </c>
      <c r="E6" s="197">
        <v>0.46</v>
      </c>
      <c r="F6" s="197">
        <v>0.56000000000000005</v>
      </c>
      <c r="G6" s="197">
        <v>0.75</v>
      </c>
      <c r="H6" s="197">
        <v>0.87</v>
      </c>
      <c r="I6" s="197">
        <v>0.87</v>
      </c>
      <c r="J6" s="197">
        <v>0.87</v>
      </c>
      <c r="K6" s="198" t="s">
        <v>189</v>
      </c>
    </row>
    <row r="7" spans="2:11" ht="16.5" thickBot="1" x14ac:dyDescent="0.2">
      <c r="B7" s="196" t="s">
        <v>187</v>
      </c>
      <c r="C7" s="206" t="s">
        <v>201</v>
      </c>
      <c r="D7" s="403" t="s">
        <v>189</v>
      </c>
      <c r="E7" s="404" t="s">
        <v>189</v>
      </c>
      <c r="F7" s="404" t="s">
        <v>189</v>
      </c>
      <c r="G7" s="404" t="s">
        <v>189</v>
      </c>
      <c r="H7" s="404">
        <v>3</v>
      </c>
      <c r="I7" s="404">
        <v>2.8</v>
      </c>
      <c r="J7" s="404">
        <v>2.7</v>
      </c>
      <c r="K7" s="405">
        <v>6.7</v>
      </c>
    </row>
    <row r="8" spans="2:11" ht="16.5" thickTop="1" x14ac:dyDescent="0.15">
      <c r="B8" s="406"/>
      <c r="C8" s="407"/>
      <c r="D8" s="408">
        <v>1</v>
      </c>
      <c r="E8" s="408">
        <v>2</v>
      </c>
      <c r="F8" s="408">
        <v>3</v>
      </c>
      <c r="G8" s="408">
        <v>4</v>
      </c>
      <c r="H8" s="408">
        <v>5</v>
      </c>
      <c r="I8" s="408">
        <v>6</v>
      </c>
      <c r="J8" s="408">
        <v>7</v>
      </c>
      <c r="K8" s="409">
        <v>8</v>
      </c>
    </row>
    <row r="9" spans="2:11" x14ac:dyDescent="0.15">
      <c r="B9" s="203"/>
      <c r="C9" s="215"/>
      <c r="D9" s="190" t="s">
        <v>176</v>
      </c>
      <c r="E9" s="191" t="s">
        <v>177</v>
      </c>
      <c r="F9" s="191" t="s">
        <v>180</v>
      </c>
      <c r="G9" s="191" t="s">
        <v>181</v>
      </c>
      <c r="H9" s="191" t="s">
        <v>182</v>
      </c>
      <c r="I9" s="191" t="s">
        <v>183</v>
      </c>
      <c r="J9" s="191" t="s">
        <v>184</v>
      </c>
      <c r="K9" s="192" t="s">
        <v>185</v>
      </c>
    </row>
    <row r="10" spans="2:11" x14ac:dyDescent="0.15">
      <c r="B10" s="193" t="s">
        <v>243</v>
      </c>
      <c r="C10" s="189"/>
      <c r="D10" s="206">
        <v>1</v>
      </c>
      <c r="E10" s="194">
        <v>2</v>
      </c>
      <c r="F10" s="194">
        <v>3</v>
      </c>
      <c r="G10" s="194">
        <v>4</v>
      </c>
      <c r="H10" s="194">
        <v>5</v>
      </c>
      <c r="I10" s="194">
        <v>6</v>
      </c>
      <c r="J10" s="194">
        <v>7</v>
      </c>
      <c r="K10" s="195">
        <v>8</v>
      </c>
    </row>
    <row r="11" spans="2:11" x14ac:dyDescent="0.15">
      <c r="B11" s="267" t="s">
        <v>202</v>
      </c>
      <c r="C11" s="263" t="s">
        <v>188</v>
      </c>
      <c r="D11" s="264">
        <v>0.4</v>
      </c>
      <c r="E11" s="265">
        <v>0.4</v>
      </c>
      <c r="F11" s="265">
        <v>0.5</v>
      </c>
      <c r="G11" s="265">
        <v>0.6</v>
      </c>
      <c r="H11" s="265">
        <v>0.6</v>
      </c>
      <c r="I11" s="265">
        <v>0.6</v>
      </c>
      <c r="J11" s="265">
        <v>0.6</v>
      </c>
      <c r="K11" s="266" t="s">
        <v>162</v>
      </c>
    </row>
    <row r="12" spans="2:11" x14ac:dyDescent="0.15">
      <c r="B12" s="193" t="s">
        <v>244</v>
      </c>
      <c r="C12" s="189"/>
      <c r="D12" s="206"/>
      <c r="E12" s="194"/>
      <c r="F12" s="194"/>
      <c r="G12" s="194"/>
      <c r="H12" s="194"/>
      <c r="I12" s="194"/>
      <c r="J12" s="194"/>
      <c r="K12" s="195"/>
    </row>
    <row r="13" spans="2:11" x14ac:dyDescent="0.15">
      <c r="B13" s="196" t="s">
        <v>186</v>
      </c>
      <c r="C13" s="206" t="s">
        <v>188</v>
      </c>
      <c r="D13" s="207"/>
      <c r="E13" s="197"/>
      <c r="F13" s="197"/>
      <c r="G13" s="197"/>
      <c r="H13" s="197"/>
      <c r="I13" s="197"/>
      <c r="J13" s="197"/>
      <c r="K13" s="198"/>
    </row>
    <row r="14" spans="2:11" x14ac:dyDescent="0.15">
      <c r="B14" s="199" t="s">
        <v>187</v>
      </c>
      <c r="C14" s="252" t="s">
        <v>201</v>
      </c>
      <c r="D14" s="208"/>
      <c r="E14" s="200"/>
      <c r="F14" s="200"/>
      <c r="G14" s="200"/>
      <c r="H14" s="200"/>
      <c r="I14" s="200"/>
      <c r="J14" s="200"/>
      <c r="K14" s="201"/>
    </row>
  </sheetData>
  <phoneticPr fontId="2"/>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第１,2面</vt:lpstr>
      <vt:lpstr>【任意】 第3~7面(仕様基準・誘導仕様基準)</vt:lpstr>
      <vt:lpstr>別紙</vt:lpstr>
      <vt:lpstr>別紙解説</vt:lpstr>
      <vt:lpstr>更新履歴</vt:lpstr>
      <vt:lpstr>master</vt:lpstr>
      <vt:lpstr>別紙mast</vt:lpstr>
      <vt:lpstr>'【任意】 第3~7面(仕様基準・誘導仕様基準)'!Print_Area</vt:lpstr>
      <vt:lpstr>master!Print_Area</vt:lpstr>
      <vt:lpstr>更新履歴!Print_Area</vt:lpstr>
      <vt:lpstr>'第１,2面'!Print_Area</vt:lpstr>
      <vt:lpstr>別紙!Print_Area</vt:lpstr>
      <vt:lpstr>別紙解説!Print_Area</vt:lpstr>
      <vt:lpstr>'【任意】 第3~7面(仕様基準・誘導仕様基準)'!Print_Titles</vt:lpstr>
      <vt:lpstr>'第１,2面'!Print_Titles</vt:lpstr>
      <vt:lpstr>別紙!Print_Titles</vt:lpstr>
      <vt:lpstr>S造外装材の熱抵抗</vt:lpstr>
      <vt:lpstr>開口部の日射遮蔽仕様</vt:lpstr>
      <vt:lpstr>開口部の熱貫流率</vt:lpstr>
      <vt:lpstr>断熱材</vt:lpstr>
      <vt:lpstr>別紙!地域の区分2</vt:lpstr>
      <vt:lpstr>地域区分</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2024-04-25T08:49:32Z</cp:lastPrinted>
  <dcterms:created xsi:type="dcterms:W3CDTF">2012-11-07T01:29:17Z</dcterms:created>
  <dcterms:modified xsi:type="dcterms:W3CDTF">2024-04-25T08:50:42Z</dcterms:modified>
</cp:coreProperties>
</file>