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mon2\共有フォルダ\◆技術部\☆技術総括部\850_低炭素建築物\2310_たすき掛けルート改修\帳票改定\【編集中】HP住-351-12\"/>
    </mc:Choice>
  </mc:AlternateContent>
  <xr:revisionPtr revIDLastSave="0" documentId="13_ncr:1_{1192F758-CB02-4750-A8B2-3BBC91059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作成要領" sheetId="8" r:id="rId1"/>
    <sheet name="別添①" sheetId="5" r:id="rId2"/>
    <sheet name="別添②" sheetId="12" r:id="rId3"/>
    <sheet name="第一面(1)" sheetId="16" r:id="rId4"/>
    <sheet name="第一面(2)" sheetId="19" r:id="rId5"/>
    <sheet name="第二面" sheetId="9" r:id="rId6"/>
    <sheet name="第三面" sheetId="10" r:id="rId7"/>
    <sheet name="リスト" sheetId="7" state="hidden" r:id="rId8"/>
    <sheet name="変更履歴" sheetId="13" state="hidden" r:id="rId9"/>
  </sheets>
  <externalReferences>
    <externalReference r:id="rId10"/>
  </externalReferences>
  <definedNames>
    <definedName name="_xlnm.Print_Area" localSheetId="7">リスト!$A$1:$J$10</definedName>
    <definedName name="_xlnm.Print_Area" localSheetId="0">作成要領!$B$2:$L$41</definedName>
    <definedName name="_xlnm.Print_Area" localSheetId="4">'第一面(2)'!$A$1:$AH$66</definedName>
    <definedName name="_xlnm.Print_Area" localSheetId="6">第三面!$B$1:$AI$52</definedName>
    <definedName name="_xlnm.Print_Area" localSheetId="5">第二面!$A$1:$AG$41</definedName>
    <definedName name="_xlnm.Print_Area" localSheetId="1">別添①!$A$1:$AG$44</definedName>
    <definedName name="_xlnm.Print_Area" localSheetId="2">別添②!$A$1:$AF$167</definedName>
    <definedName name="_xlnm.Print_Area" localSheetId="8">変更履歴!$A$1:$I$34</definedName>
    <definedName name="_xlnm.Print_Titles" localSheetId="2">別添②!$A:$I,別添②!$1:$6</definedName>
    <definedName name="ガラスU値">[1]MAST!$B$37:$B$46</definedName>
    <definedName name="ガラス日射">[1]MAST!$B$75:$B$83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>#REF!</definedName>
    <definedName name="建具種類">[1]MAST!$B$30:$B$34</definedName>
    <definedName name="杭種">#REF!</definedName>
    <definedName name="支持地盤">#REF!</definedName>
    <definedName name="種類">[1]MAST!#REF!</definedName>
    <definedName name="設1_1">#REF!</definedName>
    <definedName name="設1_2">#REF!</definedName>
    <definedName name="設定根拠">#REF!</definedName>
    <definedName name="窓">#REF!</definedName>
    <definedName name="断熱材">[1]MAST!$D$3:$D$57</definedName>
    <definedName name="地域区分">#REF!</definedName>
    <definedName name="地域区分２">[1]MAST!$B$49:$B$55</definedName>
    <definedName name="直接基礎形式">#REF!</definedName>
    <definedName name="直接基礎構造">#REF!</definedName>
    <definedName name="等級">#REF!</definedName>
    <definedName name="日射遮蔽">[1]MAST!$I$27:$I$34</definedName>
    <definedName name="部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2" l="1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6" i="12"/>
  <c r="T157" i="12"/>
  <c r="T158" i="12"/>
  <c r="T159" i="12"/>
  <c r="T160" i="12"/>
  <c r="T161" i="12"/>
  <c r="T162" i="12"/>
  <c r="T163" i="12"/>
  <c r="T164" i="12"/>
  <c r="T165" i="12"/>
  <c r="T166" i="12"/>
  <c r="T167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8" i="12"/>
  <c r="N17" i="12"/>
  <c r="Q17" i="12" s="1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9" i="12"/>
  <c r="N10" i="12"/>
  <c r="N11" i="12"/>
  <c r="N12" i="12"/>
  <c r="N13" i="12"/>
  <c r="N14" i="12"/>
  <c r="N15" i="12"/>
  <c r="N16" i="12"/>
  <c r="N8" i="12"/>
  <c r="Q12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W97" i="12"/>
  <c r="W98" i="12"/>
  <c r="W99" i="12"/>
  <c r="W100" i="12"/>
  <c r="W101" i="12"/>
  <c r="W102" i="12"/>
  <c r="W103" i="12"/>
  <c r="W104" i="12"/>
  <c r="W105" i="12"/>
  <c r="W106" i="12"/>
  <c r="W107" i="12"/>
  <c r="W108" i="12"/>
  <c r="W109" i="12"/>
  <c r="W110" i="12"/>
  <c r="W111" i="12"/>
  <c r="W112" i="12"/>
  <c r="W113" i="12"/>
  <c r="W114" i="12"/>
  <c r="W115" i="12"/>
  <c r="W116" i="12"/>
  <c r="W117" i="12"/>
  <c r="W118" i="12"/>
  <c r="W119" i="12"/>
  <c r="W120" i="12"/>
  <c r="W121" i="12"/>
  <c r="W122" i="12"/>
  <c r="W123" i="12"/>
  <c r="W124" i="12"/>
  <c r="W125" i="12"/>
  <c r="W126" i="12"/>
  <c r="W127" i="12"/>
  <c r="W128" i="12"/>
  <c r="W129" i="12"/>
  <c r="W130" i="12"/>
  <c r="W131" i="12"/>
  <c r="W132" i="12"/>
  <c r="W133" i="12"/>
  <c r="W134" i="12"/>
  <c r="W135" i="12"/>
  <c r="W136" i="12"/>
  <c r="W137" i="12"/>
  <c r="W138" i="12"/>
  <c r="W139" i="12"/>
  <c r="W140" i="12"/>
  <c r="W141" i="12"/>
  <c r="W142" i="12"/>
  <c r="W143" i="12"/>
  <c r="W144" i="12"/>
  <c r="W145" i="12"/>
  <c r="W146" i="12"/>
  <c r="W147" i="12"/>
  <c r="W148" i="12"/>
  <c r="W149" i="12"/>
  <c r="W150" i="12"/>
  <c r="W151" i="12"/>
  <c r="W152" i="12"/>
  <c r="W153" i="12"/>
  <c r="W154" i="12"/>
  <c r="W155" i="12"/>
  <c r="W156" i="12"/>
  <c r="W157" i="12"/>
  <c r="W158" i="12"/>
  <c r="W159" i="12"/>
  <c r="W160" i="12"/>
  <c r="W161" i="12"/>
  <c r="W162" i="12"/>
  <c r="W163" i="12"/>
  <c r="W164" i="12"/>
  <c r="W165" i="12"/>
  <c r="W166" i="12"/>
  <c r="W167" i="12"/>
  <c r="Q16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M21" i="19" l="1"/>
  <c r="V19" i="19"/>
  <c r="R20" i="19"/>
  <c r="M23" i="19"/>
  <c r="R19" i="19"/>
  <c r="Y11" i="19"/>
  <c r="Y18" i="19"/>
  <c r="Y17" i="19"/>
  <c r="U18" i="19"/>
  <c r="U17" i="19"/>
  <c r="Q18" i="19"/>
  <c r="Q17" i="19"/>
  <c r="M20" i="19"/>
  <c r="M19" i="19"/>
  <c r="M18" i="19"/>
  <c r="M17" i="19"/>
  <c r="M13" i="19"/>
  <c r="M12" i="19"/>
  <c r="M11" i="19"/>
  <c r="B32" i="19" s="1"/>
  <c r="M10" i="19"/>
  <c r="H22" i="19" s="1"/>
  <c r="M66" i="19"/>
  <c r="M65" i="19"/>
  <c r="M64" i="19"/>
  <c r="M63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8" i="19"/>
  <c r="M37" i="19"/>
  <c r="M36" i="19"/>
  <c r="M35" i="19"/>
  <c r="M34" i="19"/>
  <c r="M33" i="19"/>
  <c r="M30" i="19"/>
  <c r="M24" i="19"/>
  <c r="G8" i="19"/>
  <c r="G6" i="19"/>
  <c r="M5" i="19"/>
  <c r="G5" i="19"/>
  <c r="U39" i="5"/>
  <c r="P39" i="5"/>
  <c r="I39" i="5"/>
  <c r="B39" i="5"/>
  <c r="AC7" i="12"/>
  <c r="AF7" i="12"/>
  <c r="AC168" i="12"/>
  <c r="AD168" i="12"/>
  <c r="AE168" i="12"/>
  <c r="AF168" i="12"/>
  <c r="AD7" i="12"/>
  <c r="AE7" i="12"/>
  <c r="Q7" i="12"/>
  <c r="B21" i="19" l="1"/>
  <c r="AG7" i="12"/>
  <c r="AG8" i="12"/>
  <c r="BA25" i="5"/>
  <c r="BH25" i="5"/>
  <c r="AG11" i="12" l="1"/>
  <c r="AG10" i="12"/>
  <c r="AG9" i="12"/>
  <c r="AG167" i="12"/>
  <c r="AG166" i="12"/>
  <c r="AG165" i="12"/>
  <c r="AG164" i="12"/>
  <c r="AG163" i="12"/>
  <c r="AG162" i="12"/>
  <c r="AG161" i="12"/>
  <c r="AG160" i="12"/>
  <c r="AG159" i="12"/>
  <c r="AG158" i="12"/>
  <c r="AG157" i="12"/>
  <c r="AG156" i="12"/>
  <c r="AG155" i="12"/>
  <c r="AG154" i="12"/>
  <c r="AG153" i="12"/>
  <c r="AG152" i="12"/>
  <c r="AG151" i="12"/>
  <c r="AG150" i="12"/>
  <c r="AG149" i="12"/>
  <c r="AG148" i="12"/>
  <c r="AG147" i="12"/>
  <c r="AG146" i="12"/>
  <c r="AG145" i="12"/>
  <c r="AG144" i="12"/>
  <c r="AG143" i="12"/>
  <c r="AG142" i="12"/>
  <c r="AG141" i="12"/>
  <c r="AG140" i="12"/>
  <c r="AG139" i="12"/>
  <c r="AG138" i="12"/>
  <c r="AG137" i="12"/>
  <c r="AG136" i="12"/>
  <c r="AG135" i="12"/>
  <c r="AG134" i="12"/>
  <c r="AG133" i="12"/>
  <c r="AG132" i="12"/>
  <c r="AG131" i="12"/>
  <c r="AG130" i="12"/>
  <c r="AG129" i="12"/>
  <c r="AG128" i="12"/>
  <c r="AG127" i="12"/>
  <c r="AG126" i="12"/>
  <c r="AG125" i="12"/>
  <c r="AG124" i="12"/>
  <c r="AG123" i="12"/>
  <c r="AG122" i="12"/>
  <c r="AG121" i="12"/>
  <c r="AG120" i="12"/>
  <c r="AG119" i="12"/>
  <c r="AG118" i="12"/>
  <c r="AG117" i="12"/>
  <c r="AG116" i="12"/>
  <c r="AG115" i="12"/>
  <c r="AG114" i="12"/>
  <c r="AG113" i="12"/>
  <c r="AG112" i="12"/>
  <c r="AG111" i="12"/>
  <c r="AG110" i="12"/>
  <c r="AG109" i="12"/>
  <c r="AG108" i="12"/>
  <c r="AG107" i="12"/>
  <c r="AG106" i="12"/>
  <c r="AG105" i="12"/>
  <c r="AG104" i="12"/>
  <c r="AG103" i="12"/>
  <c r="AG102" i="12"/>
  <c r="AG101" i="12"/>
  <c r="AG100" i="12"/>
  <c r="AG99" i="12"/>
  <c r="AG98" i="12"/>
  <c r="AG97" i="12"/>
  <c r="AG96" i="12"/>
  <c r="AG95" i="12"/>
  <c r="AG94" i="12"/>
  <c r="AG93" i="12"/>
  <c r="AG92" i="12"/>
  <c r="AG91" i="12"/>
  <c r="AG90" i="12"/>
  <c r="AG89" i="12"/>
  <c r="AG88" i="12"/>
  <c r="AG87" i="12"/>
  <c r="AG86" i="12"/>
  <c r="AG85" i="12"/>
  <c r="AG84" i="12"/>
  <c r="AG83" i="12"/>
  <c r="AG82" i="12"/>
  <c r="AG81" i="12"/>
  <c r="AG80" i="12"/>
  <c r="AG79" i="12"/>
  <c r="AG78" i="12"/>
  <c r="AG77" i="12"/>
  <c r="AG76" i="12"/>
  <c r="AG75" i="12"/>
  <c r="AG74" i="12"/>
  <c r="AG73" i="12"/>
  <c r="AG72" i="12"/>
  <c r="AG71" i="12"/>
  <c r="AG70" i="12"/>
  <c r="AG69" i="12"/>
  <c r="AG68" i="12"/>
  <c r="AG67" i="12"/>
  <c r="AG66" i="12"/>
  <c r="AG65" i="12"/>
  <c r="AG64" i="12"/>
  <c r="AG63" i="12"/>
  <c r="AG62" i="12"/>
  <c r="AG61" i="12"/>
  <c r="AG60" i="12"/>
  <c r="AG59" i="12"/>
  <c r="AG58" i="12"/>
  <c r="AG57" i="12"/>
  <c r="AG56" i="12"/>
  <c r="AG55" i="12"/>
  <c r="AG54" i="12"/>
  <c r="AG53" i="12"/>
  <c r="AG52" i="12"/>
  <c r="AG51" i="12"/>
  <c r="AG50" i="12"/>
  <c r="AG49" i="12"/>
  <c r="AG48" i="12"/>
  <c r="AG47" i="12"/>
  <c r="AG46" i="12"/>
  <c r="AG45" i="12"/>
  <c r="AG44" i="12"/>
  <c r="AG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68" i="12" l="1"/>
  <c r="AH8" i="12"/>
  <c r="AH167" i="12" l="1"/>
  <c r="AH166" i="12"/>
  <c r="AH165" i="12"/>
  <c r="AH164" i="12"/>
  <c r="AH163" i="12"/>
  <c r="AH162" i="12"/>
  <c r="AH161" i="12"/>
  <c r="AH160" i="12"/>
  <c r="AH159" i="12"/>
  <c r="AH158" i="12"/>
  <c r="AH157" i="12"/>
  <c r="AH156" i="12"/>
  <c r="AH155" i="12"/>
  <c r="AH154" i="12"/>
  <c r="AH153" i="12"/>
  <c r="AH152" i="12"/>
  <c r="AH151" i="12"/>
  <c r="AH150" i="12"/>
  <c r="AH149" i="12"/>
  <c r="AH148" i="12"/>
  <c r="AH147" i="12"/>
  <c r="AH146" i="12"/>
  <c r="AH145" i="12"/>
  <c r="AH144" i="12"/>
  <c r="AH143" i="12"/>
  <c r="AH142" i="12"/>
  <c r="AH141" i="12"/>
  <c r="AH140" i="12"/>
  <c r="AH139" i="12"/>
  <c r="AH138" i="12"/>
  <c r="AH137" i="12"/>
  <c r="AH136" i="12"/>
  <c r="AH135" i="12"/>
  <c r="AH134" i="12"/>
  <c r="AH133" i="12"/>
  <c r="AH132" i="12"/>
  <c r="AH131" i="12"/>
  <c r="AH130" i="12"/>
  <c r="AH129" i="12"/>
  <c r="AH128" i="12"/>
  <c r="AH127" i="12"/>
  <c r="AH126" i="12"/>
  <c r="AH125" i="12"/>
  <c r="AH124" i="12"/>
  <c r="AH123" i="12"/>
  <c r="AH122" i="12"/>
  <c r="AH121" i="12"/>
  <c r="AH120" i="12"/>
  <c r="AH119" i="12"/>
  <c r="AH118" i="12"/>
  <c r="AH117" i="12"/>
  <c r="AH116" i="12"/>
  <c r="AH115" i="12"/>
  <c r="AH114" i="12"/>
  <c r="AH113" i="12"/>
  <c r="AH112" i="12"/>
  <c r="AH111" i="12"/>
  <c r="AH110" i="12"/>
  <c r="AH109" i="12"/>
  <c r="AH108" i="12"/>
  <c r="AH107" i="12"/>
  <c r="AH106" i="12"/>
  <c r="AH105" i="12"/>
  <c r="AH104" i="12"/>
  <c r="AH103" i="12"/>
  <c r="AH102" i="12"/>
  <c r="AH101" i="12"/>
  <c r="AH100" i="12"/>
  <c r="AH99" i="12"/>
  <c r="AH98" i="12"/>
  <c r="AH97" i="12"/>
  <c r="AH96" i="12"/>
  <c r="AH95" i="12"/>
  <c r="AH94" i="12"/>
  <c r="AH93" i="12"/>
  <c r="AH92" i="12"/>
  <c r="AH91" i="12"/>
  <c r="AH90" i="12"/>
  <c r="AH89" i="12"/>
  <c r="AH88" i="12"/>
  <c r="AH87" i="12"/>
  <c r="AH86" i="12"/>
  <c r="AH85" i="12"/>
  <c r="AH84" i="12"/>
  <c r="AH83" i="12"/>
  <c r="AH82" i="12"/>
  <c r="AH81" i="12"/>
  <c r="AH80" i="12"/>
  <c r="AH79" i="12"/>
  <c r="AH78" i="12"/>
  <c r="AH77" i="12"/>
  <c r="AH76" i="12"/>
  <c r="AH75" i="12"/>
  <c r="AH74" i="12"/>
  <c r="AH73" i="12"/>
  <c r="AH72" i="12"/>
  <c r="AH71" i="12"/>
  <c r="AH70" i="12"/>
  <c r="AH69" i="12"/>
  <c r="AH68" i="12"/>
  <c r="AH67" i="12"/>
  <c r="AH66" i="12"/>
  <c r="AH65" i="12"/>
  <c r="AH64" i="12"/>
  <c r="AH63" i="12"/>
  <c r="AH62" i="12"/>
  <c r="AH61" i="12"/>
  <c r="AH60" i="12"/>
  <c r="AH59" i="12"/>
  <c r="AH58" i="12"/>
  <c r="AH57" i="12"/>
  <c r="AH56" i="12"/>
  <c r="AH55" i="12"/>
  <c r="AH54" i="12"/>
  <c r="AH53" i="12"/>
  <c r="AH52" i="12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9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M25" i="5"/>
  <c r="B21" i="16" l="1"/>
  <c r="W8" i="12"/>
  <c r="L7" i="7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L20" i="9"/>
  <c r="L19" i="9"/>
  <c r="L18" i="9"/>
  <c r="U17" i="9"/>
  <c r="Q17" i="9"/>
  <c r="L17" i="9"/>
  <c r="P16" i="9"/>
  <c r="L16" i="9"/>
  <c r="T15" i="9"/>
  <c r="P15" i="9"/>
  <c r="L15" i="9"/>
  <c r="T14" i="9"/>
  <c r="P14" i="9"/>
  <c r="L14" i="9"/>
  <c r="L7" i="9"/>
  <c r="L8" i="9"/>
  <c r="L9" i="7" l="1"/>
  <c r="L8" i="7"/>
  <c r="L6" i="7"/>
  <c r="L5" i="7"/>
  <c r="L4" i="7"/>
  <c r="L3" i="7"/>
  <c r="L2" i="7"/>
  <c r="M2" i="7" s="1"/>
  <c r="O2" i="7" l="1"/>
  <c r="G5" i="16"/>
  <c r="G6" i="16"/>
  <c r="N2" i="7" l="1"/>
  <c r="Q8" i="12" s="1"/>
  <c r="M30" i="16" l="1"/>
  <c r="M66" i="16"/>
  <c r="M37" i="16" l="1"/>
  <c r="M38" i="16"/>
  <c r="M43" i="16" s="1"/>
  <c r="M45" i="16"/>
  <c r="M59" i="16"/>
  <c r="M49" i="16"/>
  <c r="M57" i="16"/>
  <c r="M61" i="16"/>
  <c r="M47" i="16"/>
  <c r="M53" i="16"/>
  <c r="M34" i="16"/>
  <c r="M51" i="16"/>
  <c r="M55" i="16"/>
  <c r="M36" i="16"/>
  <c r="M41" i="16" s="1"/>
  <c r="M64" i="16"/>
  <c r="A17" i="9"/>
  <c r="G8" i="16" l="1"/>
  <c r="M5" i="16"/>
  <c r="M23" i="16"/>
  <c r="N50" i="10"/>
  <c r="N47" i="10"/>
  <c r="L10" i="9"/>
  <c r="B52" i="10" s="1"/>
  <c r="X8" i="9"/>
  <c r="B8" i="10" s="1"/>
  <c r="L9" i="9"/>
  <c r="B49" i="10" s="1"/>
  <c r="A24" i="9"/>
  <c r="H22" i="16"/>
  <c r="M33" i="16"/>
  <c r="M65" i="16"/>
  <c r="M63" i="16"/>
  <c r="M60" i="16"/>
  <c r="M58" i="16"/>
  <c r="M56" i="16"/>
  <c r="M54" i="16"/>
  <c r="M52" i="16"/>
  <c r="M50" i="16"/>
  <c r="M48" i="16"/>
  <c r="M46" i="16"/>
  <c r="M44" i="16"/>
  <c r="M42" i="16"/>
  <c r="M40" i="16"/>
  <c r="M35" i="16"/>
  <c r="M24" i="16"/>
  <c r="B32" i="16"/>
  <c r="F5" i="9"/>
  <c r="F4" i="9"/>
  <c r="AT25" i="5" l="1"/>
  <c r="W9" i="12"/>
  <c r="Q9" i="12"/>
  <c r="W10" i="12" l="1"/>
  <c r="Q10" i="12"/>
  <c r="W11" i="12" l="1"/>
  <c r="Q11" i="12"/>
  <c r="W12" i="12" l="1"/>
  <c r="W13" i="12" l="1"/>
  <c r="Q13" i="12"/>
  <c r="W14" i="12" l="1"/>
  <c r="Q14" i="12"/>
  <c r="W15" i="12" l="1"/>
  <c r="Q15" i="12"/>
  <c r="W16" i="12" l="1"/>
  <c r="AH7" i="12" l="1"/>
</calcChain>
</file>

<file path=xl/sharedStrings.xml><?xml version="1.0" encoding="utf-8"?>
<sst xmlns="http://schemas.openxmlformats.org/spreadsheetml/2006/main" count="1050" uniqueCount="382">
  <si>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</si>
  <si>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</si>
  <si>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</si>
  <si>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</si>
  <si>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</si>
  <si>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設定事項</t>
    <rPh sb="0" eb="2">
      <t>セッテイ</t>
    </rPh>
    <rPh sb="2" eb="4">
      <t>ジコウ</t>
    </rPh>
    <phoneticPr fontId="2"/>
  </si>
  <si>
    <t>１ 地域</t>
    <rPh sb="2" eb="4">
      <t>チイキ</t>
    </rPh>
    <phoneticPr fontId="2"/>
  </si>
  <si>
    <t>２ 地域</t>
    <rPh sb="2" eb="4">
      <t>チイキ</t>
    </rPh>
    <phoneticPr fontId="2"/>
  </si>
  <si>
    <t>３ 地域</t>
    <rPh sb="2" eb="4">
      <t>チイキ</t>
    </rPh>
    <phoneticPr fontId="2"/>
  </si>
  <si>
    <t>４ 地域</t>
    <rPh sb="2" eb="4">
      <t>チイキ</t>
    </rPh>
    <phoneticPr fontId="2"/>
  </si>
  <si>
    <t>５ 地域</t>
    <rPh sb="2" eb="4">
      <t>チイキ</t>
    </rPh>
    <phoneticPr fontId="2"/>
  </si>
  <si>
    <t>６ 地域</t>
    <rPh sb="2" eb="4">
      <t>チイキ</t>
    </rPh>
    <phoneticPr fontId="2"/>
  </si>
  <si>
    <t>７ 地域</t>
    <rPh sb="2" eb="4">
      <t>チイキ</t>
    </rPh>
    <phoneticPr fontId="2"/>
  </si>
  <si>
    <t>８ 地域</t>
    <rPh sb="2" eb="4">
      <t>チイキ</t>
    </rPh>
    <phoneticPr fontId="2"/>
  </si>
  <si>
    <t>地域区分</t>
    <rPh sb="0" eb="2">
      <t>チイキ</t>
    </rPh>
    <rPh sb="2" eb="4">
      <t>クブン</t>
    </rPh>
    <phoneticPr fontId="2"/>
  </si>
  <si>
    <t>住宅の構造</t>
    <rPh sb="0" eb="2">
      <t>ジュウタク</t>
    </rPh>
    <rPh sb="3" eb="5">
      <t>コウゾウ</t>
    </rPh>
    <phoneticPr fontId="2"/>
  </si>
  <si>
    <t>外皮性能等に係る基本事項</t>
    <rPh sb="0" eb="2">
      <t>ガイヒ</t>
    </rPh>
    <rPh sb="2" eb="4">
      <t>セイノウ</t>
    </rPh>
    <rPh sb="4" eb="5">
      <t>トウ</t>
    </rPh>
    <rPh sb="6" eb="7">
      <t>カカ</t>
    </rPh>
    <rPh sb="8" eb="10">
      <t>キホン</t>
    </rPh>
    <rPh sb="10" eb="12">
      <t>ジコウ</t>
    </rPh>
    <phoneticPr fontId="2"/>
  </si>
  <si>
    <t>軸組構法</t>
    <rPh sb="0" eb="1">
      <t>ジク</t>
    </rPh>
    <rPh sb="1" eb="2">
      <t>グ</t>
    </rPh>
    <rPh sb="2" eb="3">
      <t>コウ</t>
    </rPh>
    <rPh sb="3" eb="4">
      <t>ホウ</t>
    </rPh>
    <phoneticPr fontId="2"/>
  </si>
  <si>
    <t>枠組工法</t>
    <rPh sb="0" eb="2">
      <t>ワクグ</t>
    </rPh>
    <rPh sb="2" eb="3">
      <t>コウ</t>
    </rPh>
    <rPh sb="3" eb="4">
      <t>ホウ</t>
    </rPh>
    <phoneticPr fontId="2"/>
  </si>
  <si>
    <t>確認
項目※</t>
    <rPh sb="0" eb="2">
      <t>カクニン</t>
    </rPh>
    <rPh sb="3" eb="5">
      <t>コウモク</t>
    </rPh>
    <phoneticPr fontId="2"/>
  </si>
  <si>
    <t>鉄骨造住宅</t>
    <phoneticPr fontId="2"/>
  </si>
  <si>
    <t>基本事項</t>
    <phoneticPr fontId="2"/>
  </si>
  <si>
    <t>□</t>
  </si>
  <si>
    <t>（</t>
    <phoneticPr fontId="2"/>
  </si>
  <si>
    <t>）</t>
    <phoneticPr fontId="2"/>
  </si>
  <si>
    <t>木造住宅</t>
    <phoneticPr fontId="2"/>
  </si>
  <si>
    <t>計算書</t>
    <rPh sb="0" eb="3">
      <t>ケイサンショ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</si>
  <si>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</si>
  <si>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面積表</t>
    <rPh sb="0" eb="2">
      <t>メンセキ</t>
    </rPh>
    <rPh sb="2" eb="3">
      <t>ヒョウ</t>
    </rPh>
    <phoneticPr fontId="2"/>
  </si>
  <si>
    <t>仕様書・仕上表</t>
    <rPh sb="0" eb="2">
      <t>シヨウ</t>
    </rPh>
    <rPh sb="2" eb="3">
      <t>ショ</t>
    </rPh>
    <rPh sb="4" eb="6">
      <t>シア</t>
    </rPh>
    <rPh sb="6" eb="7">
      <t>ヒョウ</t>
    </rPh>
    <phoneticPr fontId="2"/>
  </si>
  <si>
    <t>各階平面図</t>
    <rPh sb="0" eb="2">
      <t>カクカイ</t>
    </rPh>
    <rPh sb="2" eb="5">
      <t>ヘイメンズ</t>
    </rPh>
    <phoneticPr fontId="2"/>
  </si>
  <si>
    <t>外皮</t>
    <rPh sb="0" eb="2">
      <t>ガイヒ</t>
    </rPh>
    <phoneticPr fontId="2"/>
  </si>
  <si>
    <t>暖冷房設備</t>
    <rPh sb="0" eb="1">
      <t>ダン</t>
    </rPh>
    <rPh sb="1" eb="3">
      <t>レイボウ</t>
    </rPh>
    <rPh sb="3" eb="5">
      <t>セツビ</t>
    </rPh>
    <phoneticPr fontId="2"/>
  </si>
  <si>
    <t>換気設備</t>
    <rPh sb="0" eb="2">
      <t>カンキ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</si>
  <si>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</si>
  <si>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配管方式</t>
    <rPh sb="2" eb="4">
      <t>ホウシキ</t>
    </rPh>
    <phoneticPr fontId="2"/>
  </si>
  <si>
    <t>浴槽の保温措置</t>
    <rPh sb="0" eb="2">
      <t>ヨクソウ</t>
    </rPh>
    <rPh sb="3" eb="5">
      <t>ホオン</t>
    </rPh>
    <rPh sb="5" eb="7">
      <t>ソチ</t>
    </rPh>
    <phoneticPr fontId="2"/>
  </si>
  <si>
    <t>一次エネルギー消費量に関する基準</t>
    <rPh sb="0" eb="2">
      <t>イチジ</t>
    </rPh>
    <rPh sb="7" eb="10">
      <t>ショウヒリョウ</t>
    </rPh>
    <rPh sb="11" eb="12">
      <t>カン</t>
    </rPh>
    <rPh sb="14" eb="16">
      <t>キジュン</t>
    </rPh>
    <phoneticPr fontId="2"/>
  </si>
  <si>
    <t>その他の基準</t>
    <rPh sb="2" eb="3">
      <t>タ</t>
    </rPh>
    <rPh sb="4" eb="6">
      <t>キジュン</t>
    </rPh>
    <phoneticPr fontId="2"/>
  </si>
  <si>
    <t>法第５４条
第１項第１号関係</t>
    <phoneticPr fontId="2"/>
  </si>
  <si>
    <t>第１項第２号関係</t>
    <rPh sb="0" eb="1">
      <t>ダイ</t>
    </rPh>
    <rPh sb="2" eb="3">
      <t>コウ</t>
    </rPh>
    <rPh sb="3" eb="4">
      <t>ダイ</t>
    </rPh>
    <rPh sb="5" eb="6">
      <t>ゴウ</t>
    </rPh>
    <rPh sb="6" eb="8">
      <t>カンケイ</t>
    </rPh>
    <phoneticPr fontId="2"/>
  </si>
  <si>
    <t>第１項第３号関係</t>
    <rPh sb="0" eb="1">
      <t>ダイ</t>
    </rPh>
    <rPh sb="2" eb="3">
      <t>コウ</t>
    </rPh>
    <rPh sb="3" eb="4">
      <t>ダイ</t>
    </rPh>
    <rPh sb="5" eb="6">
      <t>ゴウ</t>
    </rPh>
    <rPh sb="6" eb="8">
      <t>カンケイ</t>
    </rPh>
    <phoneticPr fontId="2"/>
  </si>
  <si>
    <t>資金計画</t>
    <rPh sb="0" eb="2">
      <t>シキン</t>
    </rPh>
    <rPh sb="2" eb="4">
      <t>ケイカク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</si>
  <si>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</si>
  <si>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</si>
  <si>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太陽光発電他</t>
    <rPh sb="0" eb="3">
      <t>タイヨウコウ</t>
    </rPh>
    <rPh sb="3" eb="5">
      <t>ハツデン</t>
    </rPh>
    <rPh sb="5" eb="6">
      <t>ホカ</t>
    </rPh>
    <phoneticPr fontId="2"/>
  </si>
  <si>
    <t>立面図</t>
    <rPh sb="0" eb="3">
      <t>リツメンズ</t>
    </rPh>
    <phoneticPr fontId="2"/>
  </si>
  <si>
    <t>３．
その他の
措置</t>
    <phoneticPr fontId="2"/>
  </si>
  <si>
    <t>定置型の食器洗浄機の設置</t>
    <rPh sb="0" eb="1">
      <t>サダ</t>
    </rPh>
    <rPh sb="1" eb="2">
      <t>オ</t>
    </rPh>
    <rPh sb="2" eb="3">
      <t>ガタ</t>
    </rPh>
    <rPh sb="4" eb="6">
      <t>ショッキ</t>
    </rPh>
    <phoneticPr fontId="2"/>
  </si>
  <si>
    <t>再生可能エネルギー及びそれと連携した定置型蓄電池</t>
    <rPh sb="14" eb="16">
      <t>レンケイ</t>
    </rPh>
    <rPh sb="18" eb="19">
      <t>サダ</t>
    </rPh>
    <rPh sb="19" eb="20">
      <t>オ</t>
    </rPh>
    <rPh sb="20" eb="21">
      <t>ガタ</t>
    </rPh>
    <phoneticPr fontId="2"/>
  </si>
  <si>
    <t>屋根緑化等面積が屋根面積の２０％以上</t>
    <rPh sb="0" eb="2">
      <t>ヤネ</t>
    </rPh>
    <rPh sb="2" eb="4">
      <t>リョッカ</t>
    </rPh>
    <rPh sb="4" eb="5">
      <t>ナド</t>
    </rPh>
    <phoneticPr fontId="2"/>
  </si>
  <si>
    <t>第２</t>
    <rPh sb="0" eb="1">
      <t>ダイ</t>
    </rPh>
    <phoneticPr fontId="2"/>
  </si>
  <si>
    <t>第１</t>
    <rPh sb="0" eb="1">
      <t>ダイ</t>
    </rPh>
    <phoneticPr fontId="2"/>
  </si>
  <si>
    <t>１項目のみ</t>
    <rPh sb="1" eb="3">
      <t>コウモク</t>
    </rPh>
    <phoneticPr fontId="2"/>
  </si>
  <si>
    <t>認定申請書</t>
    <rPh sb="0" eb="2">
      <t>ニンテイ</t>
    </rPh>
    <rPh sb="2" eb="5">
      <t>シンセイショ</t>
    </rPh>
    <phoneticPr fontId="2"/>
  </si>
  <si>
    <t>適切な資金計画</t>
    <rPh sb="0" eb="2">
      <t>テキセツ</t>
    </rPh>
    <rPh sb="3" eb="5">
      <t>シキン</t>
    </rPh>
    <rPh sb="5" eb="7">
      <t>ケイカク</t>
    </rPh>
    <phoneticPr fontId="2"/>
  </si>
  <si>
    <t>評価書</t>
    <rPh sb="0" eb="3">
      <t>ヒョウカショ</t>
    </rPh>
    <phoneticPr fontId="2"/>
  </si>
  <si>
    <r>
      <t xml:space="preserve">ヒートアイランド対策
</t>
    </r>
    <r>
      <rPr>
        <sz val="8"/>
        <rFont val="ＭＳ Ｐ明朝"/>
        <family val="1"/>
        <charset val="128"/>
      </rPr>
      <t>いずれかの措置</t>
    </r>
    <rPh sb="17" eb="19">
      <t>ソチ</t>
    </rPh>
    <phoneticPr fontId="2"/>
  </si>
  <si>
    <t>機器表（給排水衛生）</t>
    <rPh sb="0" eb="2">
      <t>キキ</t>
    </rPh>
    <rPh sb="2" eb="3">
      <t>ヒョウ</t>
    </rPh>
    <rPh sb="4" eb="7">
      <t>キュウハイスイ</t>
    </rPh>
    <rPh sb="7" eb="9">
      <t>エイセイ</t>
    </rPh>
    <phoneticPr fontId="2"/>
  </si>
  <si>
    <t>機器表（雨水）</t>
    <rPh sb="0" eb="2">
      <t>キキ</t>
    </rPh>
    <rPh sb="2" eb="3">
      <t>ヒョウ</t>
    </rPh>
    <rPh sb="4" eb="6">
      <t>ウスイ</t>
    </rPh>
    <phoneticPr fontId="2"/>
  </si>
  <si>
    <t>配置図</t>
    <rPh sb="0" eb="2">
      <t>ハイチ</t>
    </rPh>
    <rPh sb="2" eb="3">
      <t>ズ</t>
    </rPh>
    <phoneticPr fontId="2"/>
  </si>
  <si>
    <t>機器表（電気）</t>
    <rPh sb="0" eb="2">
      <t>キキ</t>
    </rPh>
    <rPh sb="2" eb="3">
      <t>ヒョウ</t>
    </rPh>
    <rPh sb="4" eb="6">
      <t>デンキ</t>
    </rPh>
    <phoneticPr fontId="2"/>
  </si>
  <si>
    <t>外壁、窓等を通しての熱の損失の防止に関する基準　（躯体の外皮性能等）</t>
    <rPh sb="0" eb="2">
      <t>ガイヘキ</t>
    </rPh>
    <rPh sb="3" eb="5">
      <t>マドナド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キジュン</t>
    </rPh>
    <rPh sb="25" eb="27">
      <t>クタイ</t>
    </rPh>
    <rPh sb="28" eb="30">
      <t>ガイヒ</t>
    </rPh>
    <rPh sb="30" eb="32">
      <t>セイノウ</t>
    </rPh>
    <rPh sb="32" eb="33">
      <t>ナド</t>
    </rPh>
    <phoneticPr fontId="2"/>
  </si>
  <si>
    <t>※欄は設計者等が確認･記載する欄です</t>
    <rPh sb="1" eb="2">
      <t>ラン</t>
    </rPh>
    <rPh sb="3" eb="6">
      <t>セッケイシャ</t>
    </rPh>
    <rPh sb="6" eb="7">
      <t>ナド</t>
    </rPh>
    <rPh sb="8" eb="10">
      <t>カクニン</t>
    </rPh>
    <rPh sb="11" eb="13">
      <t>キサイ</t>
    </rPh>
    <rPh sb="15" eb="16">
      <t>ラン</t>
    </rPh>
    <phoneticPr fontId="2"/>
  </si>
  <si>
    <t>外皮平均熱貫流率</t>
    <rPh sb="0" eb="2">
      <t>ガイヒ</t>
    </rPh>
    <phoneticPr fontId="2"/>
  </si>
  <si>
    <t>平均日射熱取得率（冷房期）</t>
    <rPh sb="9" eb="11">
      <t>レイボウ</t>
    </rPh>
    <rPh sb="11" eb="12">
      <t>キ</t>
    </rPh>
    <phoneticPr fontId="2"/>
  </si>
  <si>
    <t>認める内容</t>
    <rPh sb="0" eb="1">
      <t>ミト</t>
    </rPh>
    <rPh sb="3" eb="5">
      <t>ナイヨウ</t>
    </rPh>
    <phoneticPr fontId="2"/>
  </si>
  <si>
    <t>日本住宅性能表示基準　劣化対策等級　等級３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3">
      <t>レッカ</t>
    </rPh>
    <rPh sb="18" eb="20">
      <t>トウキュウ</t>
    </rPh>
    <phoneticPr fontId="2"/>
  </si>
  <si>
    <t>ふろ機能の種類</t>
    <rPh sb="2" eb="4">
      <t>キノウ</t>
    </rPh>
    <rPh sb="5" eb="7">
      <t>シュルイ</t>
    </rPh>
    <phoneticPr fontId="2"/>
  </si>
  <si>
    <t>高炉セメント等の
利用</t>
    <rPh sb="10" eb="11">
      <t>ヨウ</t>
    </rPh>
    <phoneticPr fontId="2"/>
  </si>
  <si>
    <t>節水トイレの設置　（設置する便器の半数以上）</t>
    <rPh sb="10" eb="12">
      <t>セッチ</t>
    </rPh>
    <rPh sb="14" eb="16">
      <t>ベンキ</t>
    </rPh>
    <rPh sb="17" eb="19">
      <t>ハンスウ</t>
    </rPh>
    <rPh sb="19" eb="21">
      <t>イジョウ</t>
    </rPh>
    <phoneticPr fontId="2"/>
  </si>
  <si>
    <t>節水水栓の設置　（設置する水栓の半数以上）</t>
    <rPh sb="3" eb="4">
      <t>セン</t>
    </rPh>
    <rPh sb="13" eb="14">
      <t>ミズ</t>
    </rPh>
    <rPh sb="14" eb="15">
      <t>セン</t>
    </rPh>
    <phoneticPr fontId="2"/>
  </si>
  <si>
    <t>住宅の種類※</t>
    <rPh sb="0" eb="2">
      <t>ジュウタク</t>
    </rPh>
    <rPh sb="3" eb="5">
      <t>シュルイ</t>
    </rPh>
    <phoneticPr fontId="2"/>
  </si>
  <si>
    <t>建築物の名称※</t>
    <rPh sb="0" eb="3">
      <t>ケンチクブツ</t>
    </rPh>
    <rPh sb="4" eb="6">
      <t>メイショウ</t>
    </rPh>
    <phoneticPr fontId="2"/>
  </si>
  <si>
    <t>建築物の所在地※</t>
    <phoneticPr fontId="2"/>
  </si>
  <si>
    <t>技術的審査
認定基準
※</t>
    <rPh sb="0" eb="3">
      <t>ギジュツテキ</t>
    </rPh>
    <rPh sb="3" eb="5">
      <t>シンサ</t>
    </rPh>
    <rPh sb="6" eb="8">
      <t>ニンテイ</t>
    </rPh>
    <rPh sb="8" eb="10">
      <t>キジュン</t>
    </rPh>
    <phoneticPr fontId="2"/>
  </si>
  <si>
    <t>冷房方式の選択</t>
    <rPh sb="0" eb="2">
      <t>レイボウ</t>
    </rPh>
    <phoneticPr fontId="2"/>
  </si>
  <si>
    <t>基本方針</t>
    <rPh sb="0" eb="2">
      <t>キホン</t>
    </rPh>
    <rPh sb="2" eb="4">
      <t>ホウシン</t>
    </rPh>
    <phoneticPr fontId="2"/>
  </si>
  <si>
    <t>４．
基本方針</t>
    <rPh sb="3" eb="5">
      <t>キホン</t>
    </rPh>
    <rPh sb="5" eb="7">
      <t>ホウシン</t>
    </rPh>
    <phoneticPr fontId="2"/>
  </si>
  <si>
    <t>建築に係る基本方針</t>
    <rPh sb="5" eb="7">
      <t>キホン</t>
    </rPh>
    <rPh sb="7" eb="9">
      <t>ホウシン</t>
    </rPh>
    <phoneticPr fontId="2"/>
  </si>
  <si>
    <t>適切な基本方針</t>
    <rPh sb="0" eb="2">
      <t>テキセツ</t>
    </rPh>
    <rPh sb="3" eb="5">
      <t>キホン</t>
    </rPh>
    <rPh sb="5" eb="7">
      <t>ホウシン</t>
    </rPh>
    <phoneticPr fontId="2"/>
  </si>
  <si>
    <t>(別添)</t>
    <rPh sb="1" eb="3">
      <t>ベッテン</t>
    </rPh>
    <phoneticPr fontId="2"/>
  </si>
  <si>
    <t>外皮
平均熱貫流率</t>
    <rPh sb="0" eb="2">
      <t>ガイヒ</t>
    </rPh>
    <phoneticPr fontId="2"/>
  </si>
  <si>
    <t>居室の面積</t>
    <rPh sb="0" eb="2">
      <t>キョシツ</t>
    </rPh>
    <rPh sb="3" eb="5">
      <t>メンセキ</t>
    </rPh>
    <phoneticPr fontId="2"/>
  </si>
  <si>
    <t>平均日射熱取得率
（冷房期）</t>
    <rPh sb="10" eb="12">
      <t>レイボウ</t>
    </rPh>
    <rPh sb="12" eb="13">
      <t>キ</t>
    </rPh>
    <phoneticPr fontId="2"/>
  </si>
  <si>
    <t>共同住宅等</t>
    <rPh sb="0" eb="2">
      <t>キョウドウ</t>
    </rPh>
    <rPh sb="2" eb="4">
      <t>ジュウタク</t>
    </rPh>
    <rPh sb="4" eb="5">
      <t>ナド</t>
    </rPh>
    <phoneticPr fontId="2"/>
  </si>
  <si>
    <t>複合建築物</t>
    <phoneticPr fontId="2"/>
  </si>
  <si>
    <t>２．一次
エネルギー
消費量</t>
    <phoneticPr fontId="2"/>
  </si>
  <si>
    <t>別添による</t>
    <rPh sb="0" eb="2">
      <t>ベッテン</t>
    </rPh>
    <phoneticPr fontId="2"/>
  </si>
  <si>
    <t>一括依頼整理表</t>
    <rPh sb="0" eb="2">
      <t>イッカツ</t>
    </rPh>
    <rPh sb="2" eb="4">
      <t>イライ</t>
    </rPh>
    <rPh sb="4" eb="6">
      <t>セイリ</t>
    </rPh>
    <rPh sb="6" eb="7">
      <t>ヒョウ</t>
    </rPh>
    <phoneticPr fontId="2"/>
  </si>
  <si>
    <t>低炭素建築物　設計内容説明書別紙</t>
    <rPh sb="14" eb="16">
      <t>ベッシ</t>
    </rPh>
    <phoneticPr fontId="2"/>
  </si>
  <si>
    <t>適合
判定</t>
    <rPh sb="0" eb="2">
      <t>テキゴウ</t>
    </rPh>
    <rPh sb="3" eb="5">
      <t>ハンテイ</t>
    </rPh>
    <phoneticPr fontId="2"/>
  </si>
  <si>
    <t>【W/㎡K】</t>
    <phoneticPr fontId="2"/>
  </si>
  <si>
    <t>【ＧＪ/年】</t>
    <rPh sb="4" eb="5">
      <t>ネン</t>
    </rPh>
    <phoneticPr fontId="2"/>
  </si>
  <si>
    <t>外皮基準</t>
    <rPh sb="0" eb="2">
      <t>ガイヒ</t>
    </rPh>
    <rPh sb="2" eb="4">
      <t>キジュン</t>
    </rPh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</si>
  <si>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</si>
  <si>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</si>
  <si>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</si>
  <si>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</si>
  <si>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</si>
  <si>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</si>
  <si>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</si>
  <si>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</si>
  <si>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方位区分</t>
    <rPh sb="0" eb="2">
      <t>ホウイ</t>
    </rPh>
    <rPh sb="2" eb="4">
      <t>クブン</t>
    </rPh>
    <phoneticPr fontId="2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</si>
  <si>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</si>
  <si>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UA</t>
    <phoneticPr fontId="2"/>
  </si>
  <si>
    <t>－</t>
    <phoneticPr fontId="2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</si>
  <si>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2"/>
  </si>
  <si>
    <t>ηA</t>
    <phoneticPr fontId="2"/>
  </si>
  <si>
    <t>　　－「設計内容説明書」作成ツールについて－　　　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</si>
  <si>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【概要】</t>
    <rPh sb="1" eb="3">
      <t>ガイヨウ</t>
    </rPh>
    <phoneticPr fontId="2"/>
  </si>
  <si>
    <t>●</t>
    <phoneticPr fontId="2"/>
  </si>
  <si>
    <t>【作成について】</t>
    <rPh sb="1" eb="3">
      <t>サクセイ</t>
    </rPh>
    <phoneticPr fontId="2"/>
  </si>
  <si>
    <t>　★共通事項</t>
    <rPh sb="2" eb="4">
      <t>キョウツウ</t>
    </rPh>
    <rPh sb="4" eb="6">
      <t>ジコウ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</si>
  <si>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</si>
  <si>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</si>
  <si>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●</t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</si>
  <si>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</si>
  <si>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</si>
  <si>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</si>
  <si>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</si>
  <si>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</si>
  <si>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●</t>
    <phoneticPr fontId="2"/>
  </si>
  <si>
    <t>住宅の工法・構造により適用可能な書式が異なりますので、各ページのタイトルにご注意ください。</t>
    <rPh sb="0" eb="2">
      <t>ジュウタク</t>
    </rPh>
    <rPh sb="3" eb="5">
      <t>コウホウ</t>
    </rPh>
    <rPh sb="6" eb="8">
      <t>コウゾウ</t>
    </rPh>
    <rPh sb="11" eb="13">
      <t>テキヨウ</t>
    </rPh>
    <rPh sb="13" eb="15">
      <t>カノウ</t>
    </rPh>
    <rPh sb="16" eb="18">
      <t>ショシキ</t>
    </rPh>
    <rPh sb="19" eb="20">
      <t>コト</t>
    </rPh>
    <rPh sb="27" eb="28">
      <t>カク</t>
    </rPh>
    <rPh sb="38" eb="40">
      <t>チュウイ</t>
    </rPh>
    <phoneticPr fontId="2"/>
  </si>
  <si>
    <t>※</t>
    <phoneticPr fontId="2"/>
  </si>
  <si>
    <t>本ツールの使用に起因する一切の不利益に関して、ハウスプラス住宅保証(株)はその責任を負いません。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ジュウタク</t>
    </rPh>
    <rPh sb="31" eb="33">
      <t>ホショウ</t>
    </rPh>
    <rPh sb="33" eb="36">
      <t>カブ</t>
    </rPh>
    <rPh sb="39" eb="41">
      <t>セキニン</t>
    </rPh>
    <rPh sb="42" eb="43">
      <t>オ</t>
    </rPh>
    <phoneticPr fontId="2"/>
  </si>
  <si>
    <t>使用者の責任においてご活用ください。</t>
    <rPh sb="0" eb="3">
      <t>シヨウシャ</t>
    </rPh>
    <rPh sb="4" eb="6">
      <t>セキニン</t>
    </rPh>
    <rPh sb="11" eb="13">
      <t>カツヨウ</t>
    </rPh>
    <phoneticPr fontId="2"/>
  </si>
  <si>
    <t>※</t>
    <phoneticPr fontId="2"/>
  </si>
  <si>
    <t>上記の目的以外に、当社の許可なく、本ツールを複写、加工し、一般に公開、配布することを禁じます。</t>
    <rPh sb="0" eb="2">
      <t>ジョウキ</t>
    </rPh>
    <rPh sb="3" eb="5">
      <t>モクテキ</t>
    </rPh>
    <rPh sb="5" eb="7">
      <t>イガイ</t>
    </rPh>
    <rPh sb="9" eb="11">
      <t>トウシャ</t>
    </rPh>
    <rPh sb="12" eb="14">
      <t>キョカ</t>
    </rPh>
    <rPh sb="17" eb="18">
      <t>ホン</t>
    </rPh>
    <rPh sb="22" eb="24">
      <t>フクシャ</t>
    </rPh>
    <rPh sb="25" eb="27">
      <t>カコウ</t>
    </rPh>
    <rPh sb="29" eb="31">
      <t>イッパン</t>
    </rPh>
    <rPh sb="32" eb="34">
      <t>コウカイ</t>
    </rPh>
    <rPh sb="35" eb="37">
      <t>ハイフ</t>
    </rPh>
    <rPh sb="42" eb="43">
      <t>キン</t>
    </rPh>
    <phoneticPr fontId="2"/>
  </si>
  <si>
    <t>●</t>
    <phoneticPr fontId="2"/>
  </si>
  <si>
    <t>●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</si>
  <si>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</si>
  <si>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本ツールでは</t>
    <rPh sb="0" eb="1">
      <t>ホン</t>
    </rPh>
    <phoneticPr fontId="2"/>
  </si>
  <si>
    <t>本ツールは、ハウスプラス住宅保証(株)への各種サービスにおける申請を目的に作成されています。</t>
    <rPh sb="0" eb="1">
      <t>ホン</t>
    </rPh>
    <rPh sb="12" eb="14">
      <t>ジュウタク</t>
    </rPh>
    <rPh sb="14" eb="16">
      <t>ホショウ</t>
    </rPh>
    <rPh sb="16" eb="19">
      <t>カブ</t>
    </rPh>
    <rPh sb="21" eb="23">
      <t>カクシュ</t>
    </rPh>
    <rPh sb="37" eb="39">
      <t>サクセイ</t>
    </rPh>
    <phoneticPr fontId="2"/>
  </si>
  <si>
    <t>適合判定</t>
    <rPh sb="0" eb="2">
      <t>テキゴウ</t>
    </rPh>
    <rPh sb="2" eb="4">
      <t>ハンテイ</t>
    </rPh>
    <phoneticPr fontId="2"/>
  </si>
  <si>
    <t>一次エネルギー消費量合計
（住戸ごとの合計）</t>
    <rPh sb="0" eb="2">
      <t>イチジ</t>
    </rPh>
    <rPh sb="7" eb="10">
      <t>ショウヒリョウ</t>
    </rPh>
    <rPh sb="10" eb="12">
      <t>ゴウケイ</t>
    </rPh>
    <rPh sb="14" eb="15">
      <t>ジュウ</t>
    </rPh>
    <rPh sb="15" eb="16">
      <t>コ</t>
    </rPh>
    <rPh sb="19" eb="21">
      <t>ゴウケイ</t>
    </rPh>
    <phoneticPr fontId="2"/>
  </si>
  <si>
    <t>建築物の所在地※</t>
    <phoneticPr fontId="2"/>
  </si>
  <si>
    <t>法第５４条
第１項第１号関係</t>
    <phoneticPr fontId="2"/>
  </si>
  <si>
    <t>１．
躯体の
外皮性能等</t>
    <phoneticPr fontId="2"/>
  </si>
  <si>
    <t>空調</t>
    <rPh sb="0" eb="2">
      <t>クウチョウ</t>
    </rPh>
    <phoneticPr fontId="2"/>
  </si>
  <si>
    <t>様式2-3</t>
  </si>
  <si>
    <t>様式2-4</t>
  </si>
  <si>
    <t>様式2-5</t>
  </si>
  <si>
    <t>様式2-6</t>
  </si>
  <si>
    <t>様式2-7</t>
  </si>
  <si>
    <t>様式3-2</t>
  </si>
  <si>
    <t>様式3-3</t>
  </si>
  <si>
    <t>昇降機</t>
    <rPh sb="0" eb="3">
      <t>ショウコウキ</t>
    </rPh>
    <phoneticPr fontId="2"/>
  </si>
  <si>
    <t>太陽光発電他</t>
    <rPh sb="5" eb="6">
      <t>ホカ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</si>
  <si>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</si>
  <si>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太陽光発電設備の有無</t>
    <rPh sb="0" eb="3">
      <t>タイヨウコウ</t>
    </rPh>
    <rPh sb="3" eb="5">
      <t>ハツデン</t>
    </rPh>
    <rPh sb="5" eb="7">
      <t>セツビ</t>
    </rPh>
    <rPh sb="8" eb="10">
      <t>ウム</t>
    </rPh>
    <phoneticPr fontId="2"/>
  </si>
  <si>
    <t>コージェネレーションの有無</t>
    <rPh sb="11" eb="13">
      <t>ウム</t>
    </rPh>
    <phoneticPr fontId="2"/>
  </si>
  <si>
    <t>雨水等の利用のための設備の設置</t>
    <phoneticPr fontId="2"/>
  </si>
  <si>
    <t>雨水利用</t>
    <phoneticPr fontId="2"/>
  </si>
  <si>
    <t>井水利用</t>
    <phoneticPr fontId="2"/>
  </si>
  <si>
    <t>雑排水利用</t>
    <phoneticPr fontId="2"/>
  </si>
  <si>
    <t>いずれかの措置</t>
    <phoneticPr fontId="2"/>
  </si>
  <si>
    <t>エネルギー
マネジメントに関する取組</t>
    <phoneticPr fontId="2"/>
  </si>
  <si>
    <t>再生可能エネルギー利用設備及びそれと連携した定置型蓄電池の設置</t>
    <phoneticPr fontId="2"/>
  </si>
  <si>
    <t>敷地又は水面の面積が敷地面積の１０％以上</t>
    <phoneticPr fontId="2"/>
  </si>
  <si>
    <t>敷地の高反射性塗装</t>
    <phoneticPr fontId="2"/>
  </si>
  <si>
    <t>壁面緑化等</t>
    <phoneticPr fontId="2"/>
  </si>
  <si>
    <t>壁面緑化を行う面積が外壁面積の１０％以上</t>
    <phoneticPr fontId="2"/>
  </si>
  <si>
    <t>緑化等面積率＋日射反射面積率</t>
    <phoneticPr fontId="2"/>
  </si>
  <si>
    <t>　＋屋根緑化等面積率×１/２＋壁面緑化面積率≧１０％</t>
    <phoneticPr fontId="2"/>
  </si>
  <si>
    <t>劣化対策</t>
    <phoneticPr fontId="2"/>
  </si>
  <si>
    <t>木材の利用</t>
    <phoneticPr fontId="2"/>
  </si>
  <si>
    <t>木造住宅</t>
    <phoneticPr fontId="2"/>
  </si>
  <si>
    <t>木造建築物</t>
    <phoneticPr fontId="2"/>
  </si>
  <si>
    <t>主要構造部に使用している</t>
    <phoneticPr fontId="2"/>
  </si>
  <si>
    <t>高炉セメント</t>
    <phoneticPr fontId="2"/>
  </si>
  <si>
    <t>フライアッシュセメント</t>
    <phoneticPr fontId="2"/>
  </si>
  <si>
    <t>（</t>
    <phoneticPr fontId="2"/>
  </si>
  <si>
    <t>）</t>
    <phoneticPr fontId="2"/>
  </si>
  <si>
    <t>５．
資金計画</t>
    <phoneticPr fontId="2"/>
  </si>
  <si>
    <t>建築に係る資金計画</t>
    <phoneticPr fontId="2"/>
  </si>
  <si>
    <t>木造住宅</t>
    <phoneticPr fontId="2"/>
  </si>
  <si>
    <t>（</t>
    <phoneticPr fontId="2"/>
  </si>
  <si>
    <t>）</t>
    <phoneticPr fontId="2"/>
  </si>
  <si>
    <t>鉄骨造住宅</t>
    <phoneticPr fontId="2"/>
  </si>
  <si>
    <t>その他</t>
    <phoneticPr fontId="2"/>
  </si>
  <si>
    <t>２．
一次エネルギー消費量</t>
    <phoneticPr fontId="2"/>
  </si>
  <si>
    <t>空調ゾーン</t>
    <phoneticPr fontId="2"/>
  </si>
  <si>
    <t>様式2-1</t>
    <phoneticPr fontId="2"/>
  </si>
  <si>
    <t>外壁構成</t>
    <phoneticPr fontId="2"/>
  </si>
  <si>
    <t>様式2-2</t>
    <phoneticPr fontId="2"/>
  </si>
  <si>
    <t>窓仕様</t>
    <phoneticPr fontId="2"/>
  </si>
  <si>
    <t>外皮仕様</t>
    <phoneticPr fontId="2"/>
  </si>
  <si>
    <t>熱源入力</t>
    <phoneticPr fontId="2"/>
  </si>
  <si>
    <t>二次ポンプ</t>
    <phoneticPr fontId="2"/>
  </si>
  <si>
    <t>空調機</t>
    <phoneticPr fontId="2"/>
  </si>
  <si>
    <t>換気</t>
    <phoneticPr fontId="2"/>
  </si>
  <si>
    <t>換気対象室</t>
    <phoneticPr fontId="2"/>
  </si>
  <si>
    <t>様式3-1</t>
    <phoneticPr fontId="2"/>
  </si>
  <si>
    <t>給排気送風機</t>
    <phoneticPr fontId="2"/>
  </si>
  <si>
    <t>換気代替空調機</t>
    <phoneticPr fontId="2"/>
  </si>
  <si>
    <t>照明</t>
    <phoneticPr fontId="2"/>
  </si>
  <si>
    <t>様式4</t>
    <phoneticPr fontId="2"/>
  </si>
  <si>
    <t>給湯</t>
    <phoneticPr fontId="2"/>
  </si>
  <si>
    <t>給湯対象室</t>
    <phoneticPr fontId="2"/>
  </si>
  <si>
    <t>様式5-1</t>
    <phoneticPr fontId="2"/>
  </si>
  <si>
    <t>給湯機器</t>
    <phoneticPr fontId="2"/>
  </si>
  <si>
    <t>様式5-2</t>
    <phoneticPr fontId="2"/>
  </si>
  <si>
    <t>様式6</t>
    <phoneticPr fontId="2"/>
  </si>
  <si>
    <t>あり</t>
    <phoneticPr fontId="2"/>
  </si>
  <si>
    <t>なし</t>
    <phoneticPr fontId="2"/>
  </si>
  <si>
    <t>様式7-1</t>
    <phoneticPr fontId="2"/>
  </si>
  <si>
    <t>コージェネレーション</t>
    <phoneticPr fontId="2"/>
  </si>
  <si>
    <t>あり</t>
    <phoneticPr fontId="2"/>
  </si>
  <si>
    <t>なし</t>
    <phoneticPr fontId="2"/>
  </si>
  <si>
    <t>様式7-2</t>
    <phoneticPr fontId="2"/>
  </si>
  <si>
    <r>
      <t xml:space="preserve">節水に関する取組
</t>
    </r>
    <r>
      <rPr>
        <sz val="8"/>
        <rFont val="ＭＳ Ｐ明朝"/>
        <family val="1"/>
        <charset val="128"/>
      </rPr>
      <t>いずれかの措置</t>
    </r>
    <phoneticPr fontId="2"/>
  </si>
  <si>
    <t>ＨＥＭＳ（ホームエネルギーマネジメントシステム）の採用</t>
    <phoneticPr fontId="2"/>
  </si>
  <si>
    <t>BＥＭＳ（ビルエネルギーマネジメントシステム）の採用</t>
    <phoneticPr fontId="2"/>
  </si>
  <si>
    <t>敷地緑化等</t>
    <phoneticPr fontId="2"/>
  </si>
  <si>
    <t>日射反射率の高い塗装の面積が敷地面積の１０％以上</t>
    <phoneticPr fontId="2"/>
  </si>
  <si>
    <t>屋上緑化等</t>
    <phoneticPr fontId="2"/>
  </si>
  <si>
    <r>
      <t xml:space="preserve">木造住宅・建築物
</t>
    </r>
    <r>
      <rPr>
        <sz val="8"/>
        <rFont val="ＭＳ Ｐ明朝"/>
        <family val="1"/>
        <charset val="128"/>
      </rPr>
      <t>いずれかの措置</t>
    </r>
    <phoneticPr fontId="2"/>
  </si>
  <si>
    <t>高炉セメント又はフライアッシュセメントを</t>
    <phoneticPr fontId="2"/>
  </si>
  <si>
    <t>総合的な
環境性能評価</t>
    <phoneticPr fontId="2"/>
  </si>
  <si>
    <t>所管行政庁が当該項目に認めるもの</t>
    <phoneticPr fontId="2"/>
  </si>
  <si>
    <t>【ＧＪ/年】</t>
    <phoneticPr fontId="2"/>
  </si>
  <si>
    <t>２．一次エネルギー消費量 ※</t>
    <phoneticPr fontId="2"/>
  </si>
  <si>
    <t>（㎡）</t>
    <phoneticPr fontId="2"/>
  </si>
  <si>
    <t>１．躯体の外皮性能等 ※</t>
    <phoneticPr fontId="2"/>
  </si>
  <si>
    <t>【－】</t>
    <phoneticPr fontId="2"/>
  </si>
  <si>
    <t>【ＧＪ/年】</t>
    <phoneticPr fontId="2"/>
  </si>
  <si>
    <t>鉄筋コンクリート造（組積造含）住宅</t>
    <rPh sb="11" eb="12">
      <t>セキ</t>
    </rPh>
    <phoneticPr fontId="2"/>
  </si>
  <si>
    <t>鉄筋コンクリート造（組積造含む。）住宅</t>
    <rPh sb="11" eb="12">
      <t>セキ</t>
    </rPh>
    <phoneticPr fontId="2"/>
  </si>
  <si>
    <t>(1)住戸部分の一次エネルギー消費量合計</t>
    <rPh sb="3" eb="4">
      <t>ジュウ</t>
    </rPh>
    <rPh sb="4" eb="5">
      <t>コ</t>
    </rPh>
    <rPh sb="5" eb="7">
      <t>ブブン</t>
    </rPh>
    <rPh sb="8" eb="10">
      <t>イチジ</t>
    </rPh>
    <rPh sb="15" eb="18">
      <t>ショウヒリョウ</t>
    </rPh>
    <rPh sb="18" eb="20">
      <t>ゴウケイ</t>
    </rPh>
    <phoneticPr fontId="2"/>
  </si>
  <si>
    <t>(2)共用部の一次エネルギー消費量</t>
    <rPh sb="3" eb="5">
      <t>キョウヨウ</t>
    </rPh>
    <rPh sb="5" eb="6">
      <t>ブ</t>
    </rPh>
    <rPh sb="7" eb="9">
      <t>イチジ</t>
    </rPh>
    <rPh sb="14" eb="17">
      <t>ショウヒリョウ</t>
    </rPh>
    <phoneticPr fontId="2"/>
  </si>
  <si>
    <t>(1)+(2)建物全体の一次エネルギー消費量</t>
    <rPh sb="7" eb="9">
      <t>タテモノ</t>
    </rPh>
    <rPh sb="9" eb="11">
      <t>ゼンタイ</t>
    </rPh>
    <rPh sb="12" eb="14">
      <t>イチジ</t>
    </rPh>
    <rPh sb="19" eb="22">
      <t>ショウヒリョウ</t>
    </rPh>
    <phoneticPr fontId="2"/>
  </si>
  <si>
    <t>一次エネルギー消費量合計
（共用部）</t>
    <rPh sb="0" eb="2">
      <t>イチジ</t>
    </rPh>
    <rPh sb="7" eb="10">
      <t>ショウヒリョウ</t>
    </rPh>
    <rPh sb="10" eb="12">
      <t>ゴウケイ</t>
    </rPh>
    <rPh sb="14" eb="16">
      <t>キョウヨウ</t>
    </rPh>
    <rPh sb="16" eb="17">
      <t>ブ</t>
    </rPh>
    <phoneticPr fontId="2"/>
  </si>
  <si>
    <t>▼一次エネルギー消費量の集計結果</t>
    <rPh sb="1" eb="3">
      <t>イチジ</t>
    </rPh>
    <rPh sb="8" eb="11">
      <t>ショウヒリョウ</t>
    </rPh>
    <rPh sb="12" eb="14">
      <t>シュウケイ</t>
    </rPh>
    <rPh sb="14" eb="16">
      <t>ケッカ</t>
    </rPh>
    <phoneticPr fontId="2"/>
  </si>
  <si>
    <t>住戸
タイプ
※</t>
    <rPh sb="0" eb="1">
      <t>ジュウ</t>
    </rPh>
    <rPh sb="1" eb="2">
      <t>コ</t>
    </rPh>
    <phoneticPr fontId="2"/>
  </si>
  <si>
    <t>依頼
パターン
記号
※</t>
    <rPh sb="0" eb="2">
      <t>イライ</t>
    </rPh>
    <rPh sb="8" eb="10">
      <t>キゴウ</t>
    </rPh>
    <phoneticPr fontId="2"/>
  </si>
  <si>
    <t>共同住宅等用です。申請の別により記載する事項が異なります。</t>
    <rPh sb="0" eb="2">
      <t>キョウドウ</t>
    </rPh>
    <rPh sb="2" eb="4">
      <t>ジュウタク</t>
    </rPh>
    <rPh sb="4" eb="5">
      <t>トウ</t>
    </rPh>
    <rPh sb="5" eb="6">
      <t>ヨウ</t>
    </rPh>
    <rPh sb="9" eb="11">
      <t>シンセイ</t>
    </rPh>
    <rPh sb="12" eb="13">
      <t>ベツ</t>
    </rPh>
    <rPh sb="16" eb="18">
      <t>キサイ</t>
    </rPh>
    <rPh sb="20" eb="22">
      <t>ジコウ</t>
    </rPh>
    <rPh sb="23" eb="24">
      <t>コト</t>
    </rPh>
    <phoneticPr fontId="2"/>
  </si>
  <si>
    <t>別添①</t>
    <rPh sb="0" eb="2">
      <t>ベッテン</t>
    </rPh>
    <phoneticPr fontId="2"/>
  </si>
  <si>
    <t>別添②</t>
    <rPh sb="0" eb="2">
      <t>ベッテン</t>
    </rPh>
    <phoneticPr fontId="2"/>
  </si>
  <si>
    <t>○</t>
  </si>
  <si>
    <t>下記の表を参照の上、「○」が記載されているものをご提出下さい。</t>
    <rPh sb="14" eb="16">
      <t>キサイ</t>
    </rPh>
    <phoneticPr fontId="2"/>
  </si>
  <si>
    <t>低炭素建築物　設計内容説明書別紙　一括依頼整理表</t>
    <phoneticPr fontId="2"/>
  </si>
  <si>
    <t>×</t>
    <phoneticPr fontId="2"/>
  </si>
  <si>
    <t>低炭素建築物新築等計画に係る技術的審査サービスの申請に必要な「設計内容説明書」が作成できます。</t>
    <rPh sb="27" eb="29">
      <t>ヒツヨウ</t>
    </rPh>
    <phoneticPr fontId="2"/>
  </si>
  <si>
    <t>別添②</t>
    <phoneticPr fontId="2"/>
  </si>
  <si>
    <r>
      <t>計算値
U</t>
    </r>
    <r>
      <rPr>
        <sz val="6"/>
        <rFont val="ＭＳ Ｐ明朝"/>
        <family val="1"/>
        <charset val="128"/>
      </rPr>
      <t>A</t>
    </r>
    <rPh sb="0" eb="3">
      <t>ケイサンチ</t>
    </rPh>
    <phoneticPr fontId="2"/>
  </si>
  <si>
    <r>
      <t>基準値
U</t>
    </r>
    <r>
      <rPr>
        <sz val="6"/>
        <rFont val="ＭＳ Ｐ明朝"/>
        <family val="1"/>
        <charset val="128"/>
      </rPr>
      <t>A</t>
    </r>
    <rPh sb="0" eb="3">
      <t>キジュンチ</t>
    </rPh>
    <phoneticPr fontId="2"/>
  </si>
  <si>
    <t>延床面積</t>
    <phoneticPr fontId="2"/>
  </si>
  <si>
    <t>主居室の
面積</t>
    <rPh sb="0" eb="1">
      <t>シュ</t>
    </rPh>
    <rPh sb="1" eb="3">
      <t>キョシツ</t>
    </rPh>
    <rPh sb="5" eb="7">
      <t>メンセキ</t>
    </rPh>
    <phoneticPr fontId="2"/>
  </si>
  <si>
    <t>その他の居室の
面積の合計</t>
    <rPh sb="2" eb="3">
      <t>タ</t>
    </rPh>
    <rPh sb="4" eb="6">
      <t>キョシツ</t>
    </rPh>
    <rPh sb="8" eb="10">
      <t>メンセキ</t>
    </rPh>
    <rPh sb="11" eb="13">
      <t>ゴウケイ</t>
    </rPh>
    <phoneticPr fontId="2"/>
  </si>
  <si>
    <t>　</t>
    <phoneticPr fontId="2"/>
  </si>
  <si>
    <t>●</t>
    <phoneticPr fontId="2"/>
  </si>
  <si>
    <t>灰色のセルは入力不要です</t>
    <rPh sb="0" eb="2">
      <t>ハイイロ</t>
    </rPh>
    <rPh sb="6" eb="8">
      <t>ニュウリョク</t>
    </rPh>
    <rPh sb="8" eb="10">
      <t>フヨウ</t>
    </rPh>
    <phoneticPr fontId="2"/>
  </si>
  <si>
    <t>※それ以上の戸数で一括依頼を希望される場合は、ハウスプラスまでお問い合わせ下さい</t>
    <rPh sb="6" eb="8">
      <t>コスウ</t>
    </rPh>
    <phoneticPr fontId="2"/>
  </si>
  <si>
    <t>※本一括依頼整理表は、160戸まで一括依頼が可能となっております</t>
    <rPh sb="1" eb="2">
      <t>ホン</t>
    </rPh>
    <rPh sb="2" eb="4">
      <t>イッカツ</t>
    </rPh>
    <rPh sb="4" eb="6">
      <t>イライ</t>
    </rPh>
    <rPh sb="6" eb="8">
      <t>セイリ</t>
    </rPh>
    <rPh sb="8" eb="9">
      <t>オモテ</t>
    </rPh>
    <rPh sb="14" eb="15">
      <t>コ</t>
    </rPh>
    <rPh sb="17" eb="19">
      <t>イッカツ</t>
    </rPh>
    <rPh sb="19" eb="21">
      <t>イライ</t>
    </rPh>
    <rPh sb="22" eb="24">
      <t>カノウ</t>
    </rPh>
    <phoneticPr fontId="2"/>
  </si>
  <si>
    <t>●変更履歴</t>
    <rPh sb="1" eb="3">
      <t>ヘンコウ</t>
    </rPh>
    <rPh sb="3" eb="5">
      <t>リレキ</t>
    </rPh>
    <phoneticPr fontId="2"/>
  </si>
  <si>
    <t>HPJ-351-1</t>
    <phoneticPr fontId="2"/>
  </si>
  <si>
    <t>・新規作成</t>
    <rPh sb="1" eb="3">
      <t>シンキ</t>
    </rPh>
    <rPh sb="3" eb="5">
      <t>サクセイ</t>
    </rPh>
    <phoneticPr fontId="2"/>
  </si>
  <si>
    <t>（ver.20130401）</t>
    <phoneticPr fontId="2"/>
  </si>
  <si>
    <t>・不具合修正（別添① 評価対象住戸数 の設定変更）</t>
    <rPh sb="1" eb="4">
      <t>フグアイ</t>
    </rPh>
    <rPh sb="4" eb="6">
      <t>シュウセイ</t>
    </rPh>
    <rPh sb="7" eb="9">
      <t>ベッテン</t>
    </rPh>
    <rPh sb="11" eb="13">
      <t>ヒョウカ</t>
    </rPh>
    <rPh sb="13" eb="15">
      <t>タイショウ</t>
    </rPh>
    <rPh sb="15" eb="16">
      <t>ジュウ</t>
    </rPh>
    <rPh sb="16" eb="17">
      <t>コ</t>
    </rPh>
    <rPh sb="17" eb="18">
      <t>スウ</t>
    </rPh>
    <rPh sb="20" eb="22">
      <t>セッテイ</t>
    </rPh>
    <rPh sb="22" eb="24">
      <t>ヘンコウ</t>
    </rPh>
    <phoneticPr fontId="2"/>
  </si>
  <si>
    <t>・一次エネルギー消費量「日射熱－冬季における蓄熱を利用したパッシブ手法の採用」の暖房期日射地域区分の区分表示を訂正</t>
    <rPh sb="1" eb="3">
      <t>イチジ</t>
    </rPh>
    <rPh sb="8" eb="11">
      <t>ショウヒリョウ</t>
    </rPh>
    <rPh sb="12" eb="14">
      <t>ニッシャ</t>
    </rPh>
    <rPh sb="14" eb="15">
      <t>ネツ</t>
    </rPh>
    <rPh sb="16" eb="18">
      <t>トウキ</t>
    </rPh>
    <rPh sb="22" eb="24">
      <t>チクネツ</t>
    </rPh>
    <rPh sb="25" eb="27">
      <t>リヨウ</t>
    </rPh>
    <rPh sb="33" eb="35">
      <t>シュホウ</t>
    </rPh>
    <rPh sb="36" eb="38">
      <t>サイヨウ</t>
    </rPh>
    <rPh sb="40" eb="42">
      <t>ダンボウ</t>
    </rPh>
    <rPh sb="42" eb="43">
      <t>キ</t>
    </rPh>
    <rPh sb="43" eb="45">
      <t>ニッシャ</t>
    </rPh>
    <rPh sb="45" eb="47">
      <t>チイキ</t>
    </rPh>
    <rPh sb="47" eb="49">
      <t>クブン</t>
    </rPh>
    <rPh sb="50" eb="52">
      <t>クブン</t>
    </rPh>
    <rPh sb="52" eb="54">
      <t>ヒョウジ</t>
    </rPh>
    <rPh sb="55" eb="57">
      <t>テイセイ</t>
    </rPh>
    <phoneticPr fontId="2"/>
  </si>
  <si>
    <t>（ver.20130201）</t>
    <phoneticPr fontId="2"/>
  </si>
  <si>
    <t>（ver.20131002）</t>
    <phoneticPr fontId="2"/>
  </si>
  <si>
    <t>・不具合修正（別添② 平均日射熱取得率（冷房期）適合判定の設定変更）</t>
    <rPh sb="1" eb="4">
      <t>フグアイ</t>
    </rPh>
    <rPh sb="4" eb="6">
      <t>シュウセイ</t>
    </rPh>
    <rPh sb="7" eb="9">
      <t>ベッテン</t>
    </rPh>
    <rPh sb="11" eb="13">
      <t>ヘイキン</t>
    </rPh>
    <rPh sb="13" eb="15">
      <t>ニッシャ</t>
    </rPh>
    <rPh sb="15" eb="16">
      <t>ネツ</t>
    </rPh>
    <rPh sb="16" eb="19">
      <t>シュトクリツ</t>
    </rPh>
    <rPh sb="20" eb="23">
      <t>レイボウキ</t>
    </rPh>
    <rPh sb="24" eb="26">
      <t>テキゴウ</t>
    </rPh>
    <rPh sb="26" eb="28">
      <t>ハンテイ</t>
    </rPh>
    <rPh sb="29" eb="31">
      <t>セッテイ</t>
    </rPh>
    <rPh sb="31" eb="33">
      <t>ヘンコウ</t>
    </rPh>
    <phoneticPr fontId="2"/>
  </si>
  <si>
    <t>住宅
番号
※</t>
    <rPh sb="0" eb="2">
      <t>ジュウタク</t>
    </rPh>
    <rPh sb="3" eb="5">
      <t>バンゴウ</t>
    </rPh>
    <phoneticPr fontId="2"/>
  </si>
  <si>
    <r>
      <t>計算値
η</t>
    </r>
    <r>
      <rPr>
        <sz val="6"/>
        <rFont val="ＭＳ Ｐ明朝"/>
        <family val="1"/>
        <charset val="128"/>
      </rPr>
      <t>AC</t>
    </r>
    <rPh sb="0" eb="3">
      <t>ケイサンチ</t>
    </rPh>
    <phoneticPr fontId="2"/>
  </si>
  <si>
    <r>
      <t>基準値
η</t>
    </r>
    <r>
      <rPr>
        <sz val="6"/>
        <rFont val="ＭＳ Ｐ明朝"/>
        <family val="1"/>
        <charset val="128"/>
      </rPr>
      <t>AC</t>
    </r>
    <rPh sb="0" eb="3">
      <t>キジュンチ</t>
    </rPh>
    <phoneticPr fontId="2"/>
  </si>
  <si>
    <t>平均日射熱取得率
（暖房期）</t>
    <rPh sb="10" eb="12">
      <t>ダンボウ</t>
    </rPh>
    <phoneticPr fontId="2"/>
  </si>
  <si>
    <r>
      <t>η</t>
    </r>
    <r>
      <rPr>
        <sz val="6"/>
        <rFont val="ＭＳ Ｐ明朝"/>
        <family val="1"/>
        <charset val="128"/>
      </rPr>
      <t>AH</t>
    </r>
    <phoneticPr fontId="2"/>
  </si>
  <si>
    <t>外皮の性能値</t>
    <rPh sb="0" eb="2">
      <t>ガイヒ</t>
    </rPh>
    <rPh sb="3" eb="5">
      <t>セイノウ</t>
    </rPh>
    <rPh sb="5" eb="6">
      <t>チ</t>
    </rPh>
    <phoneticPr fontId="2"/>
  </si>
  <si>
    <t>太陽給湯</t>
    <rPh sb="0" eb="2">
      <t>タイヨウ</t>
    </rPh>
    <rPh sb="2" eb="4">
      <t>キュウトウ</t>
    </rPh>
    <phoneticPr fontId="2"/>
  </si>
  <si>
    <t>発電</t>
    <rPh sb="0" eb="2">
      <t>ハツデン</t>
    </rPh>
    <phoneticPr fontId="2"/>
  </si>
  <si>
    <t>□</t>
    <phoneticPr fontId="2"/>
  </si>
  <si>
    <t>一次エネルギー消費量計算結果表による</t>
    <phoneticPr fontId="2"/>
  </si>
  <si>
    <t>各階平面図</t>
    <phoneticPr fontId="2"/>
  </si>
  <si>
    <t>自然風</t>
    <phoneticPr fontId="2"/>
  </si>
  <si>
    <t>自然風の検討方法</t>
    <phoneticPr fontId="2"/>
  </si>
  <si>
    <t>仕様書・仕上表</t>
    <phoneticPr fontId="2"/>
  </si>
  <si>
    <t>矩計図</t>
    <phoneticPr fontId="2"/>
  </si>
  <si>
    <t>日射熱</t>
    <phoneticPr fontId="2"/>
  </si>
  <si>
    <t>冷房設備</t>
    <phoneticPr fontId="2"/>
  </si>
  <si>
    <t>換気設備方式</t>
    <phoneticPr fontId="2"/>
  </si>
  <si>
    <t>熱交換</t>
    <phoneticPr fontId="2"/>
  </si>
  <si>
    <t>給湯熱源機</t>
    <phoneticPr fontId="2"/>
  </si>
  <si>
    <t>水栓について</t>
    <phoneticPr fontId="2"/>
  </si>
  <si>
    <t>太陽熱給湯装置</t>
    <phoneticPr fontId="2"/>
  </si>
  <si>
    <t>太陽光発電設備の採用について</t>
    <phoneticPr fontId="2"/>
  </si>
  <si>
    <t>HPJ-351-2</t>
    <phoneticPr fontId="2"/>
  </si>
  <si>
    <t>HPJ-351-3</t>
    <phoneticPr fontId="2"/>
  </si>
  <si>
    <t>・設備機器等の詳細な仕様は、一次エネルギー消費量計算結果表を参照するように様式を変更</t>
    <phoneticPr fontId="2"/>
  </si>
  <si>
    <t>・第2面　5.資金計画記載図書欄　認定申請書第4面を第6面に訂正</t>
    <rPh sb="1" eb="2">
      <t>ダイ</t>
    </rPh>
    <rPh sb="3" eb="4">
      <t>メン</t>
    </rPh>
    <rPh sb="7" eb="9">
      <t>シキン</t>
    </rPh>
    <rPh sb="9" eb="11">
      <t>ケイカク</t>
    </rPh>
    <rPh sb="11" eb="13">
      <t>キサイ</t>
    </rPh>
    <rPh sb="13" eb="15">
      <t>トショ</t>
    </rPh>
    <rPh sb="15" eb="16">
      <t>ラン</t>
    </rPh>
    <rPh sb="17" eb="19">
      <t>ニンテイ</t>
    </rPh>
    <rPh sb="19" eb="22">
      <t>シンセイショ</t>
    </rPh>
    <rPh sb="22" eb="23">
      <t>ダイ</t>
    </rPh>
    <rPh sb="24" eb="25">
      <t>メン</t>
    </rPh>
    <rPh sb="26" eb="27">
      <t>ダイ</t>
    </rPh>
    <rPh sb="28" eb="29">
      <t>メン</t>
    </rPh>
    <rPh sb="30" eb="32">
      <t>テイセイ</t>
    </rPh>
    <phoneticPr fontId="2"/>
  </si>
  <si>
    <t>HPJ-351-4</t>
    <phoneticPr fontId="2"/>
  </si>
  <si>
    <t>（第６面）</t>
    <rPh sb="1" eb="2">
      <t>ダイ</t>
    </rPh>
    <rPh sb="3" eb="4">
      <t>メン</t>
    </rPh>
    <phoneticPr fontId="2"/>
  </si>
  <si>
    <t>HPJ-351-5</t>
    <phoneticPr fontId="2"/>
  </si>
  <si>
    <t>HPJ-351-6</t>
    <phoneticPr fontId="2"/>
  </si>
  <si>
    <t>・８地域のηAC値の基準値を修正（3.2⇒6.7）</t>
    <rPh sb="2" eb="4">
      <t>チイキ</t>
    </rPh>
    <rPh sb="8" eb="9">
      <t>アタイ</t>
    </rPh>
    <rPh sb="10" eb="12">
      <t>キジュン</t>
    </rPh>
    <rPh sb="12" eb="13">
      <t>アタイ</t>
    </rPh>
    <rPh sb="14" eb="16">
      <t>シュウセイ</t>
    </rPh>
    <phoneticPr fontId="2"/>
  </si>
  <si>
    <t>階数
※</t>
    <rPh sb="0" eb="2">
      <t>カイスウ</t>
    </rPh>
    <phoneticPr fontId="2"/>
  </si>
  <si>
    <t>HPJ-351-7</t>
    <phoneticPr fontId="2"/>
  </si>
  <si>
    <t xml:space="preserve">・別紙②シート：階数欄を追加、
ｑ値、ｍC値、ｍHの削除
</t>
    <phoneticPr fontId="2"/>
  </si>
  <si>
    <t>・第二面：劣化</t>
    <phoneticPr fontId="2"/>
  </si>
  <si>
    <t>・第二面　V２H充放電設備を追加</t>
    <rPh sb="1" eb="2">
      <t>ダイ</t>
    </rPh>
    <rPh sb="2" eb="4">
      <t>ニメン</t>
    </rPh>
    <rPh sb="8" eb="11">
      <t>ジュウホウデン</t>
    </rPh>
    <rPh sb="11" eb="13">
      <t>セツビ</t>
    </rPh>
    <rPh sb="14" eb="16">
      <t>ツイカ</t>
    </rPh>
    <phoneticPr fontId="2"/>
  </si>
  <si>
    <t>・第二面　再エネルギー利用効率化設備を追加</t>
    <rPh sb="1" eb="2">
      <t>ダイ</t>
    </rPh>
    <rPh sb="2" eb="4">
      <t>ニメン</t>
    </rPh>
    <rPh sb="5" eb="6">
      <t>サイ</t>
    </rPh>
    <rPh sb="11" eb="18">
      <t>リヨウコウリツカセツビ</t>
    </rPh>
    <rPh sb="19" eb="21">
      <t>ツイカ</t>
    </rPh>
    <phoneticPr fontId="2"/>
  </si>
  <si>
    <t>　戸</t>
    <rPh sb="1" eb="2">
      <t>ト</t>
    </rPh>
    <phoneticPr fontId="2"/>
  </si>
  <si>
    <t>住戸数</t>
    <rPh sb="0" eb="1">
      <t>ジュウ</t>
    </rPh>
    <rPh sb="1" eb="3">
      <t>コスウ</t>
    </rPh>
    <phoneticPr fontId="2"/>
  </si>
  <si>
    <t>V2H充放電設備等
の設置</t>
    <rPh sb="3" eb="6">
      <t>ジュウホウデン</t>
    </rPh>
    <rPh sb="6" eb="9">
      <t>セツビナド</t>
    </rPh>
    <rPh sb="11" eb="13">
      <t>セッチ</t>
    </rPh>
    <phoneticPr fontId="2"/>
  </si>
  <si>
    <t>V2H充放電設備等の設置</t>
    <rPh sb="3" eb="6">
      <t>ジュウホウデン</t>
    </rPh>
    <rPh sb="6" eb="9">
      <t>セツビナド</t>
    </rPh>
    <rPh sb="10" eb="12">
      <t>セッチ</t>
    </rPh>
    <phoneticPr fontId="2"/>
  </si>
  <si>
    <t>（電気自動車に充電可能とする設備を含む。）</t>
    <rPh sb="1" eb="3">
      <t>デンキ</t>
    </rPh>
    <rPh sb="3" eb="6">
      <t>ジドウシャ</t>
    </rPh>
    <rPh sb="7" eb="9">
      <t>ジュウデン</t>
    </rPh>
    <rPh sb="9" eb="11">
      <t>カノウ</t>
    </rPh>
    <rPh sb="14" eb="16">
      <t>セツビ</t>
    </rPh>
    <rPh sb="17" eb="18">
      <t>フク</t>
    </rPh>
    <phoneticPr fontId="2"/>
  </si>
  <si>
    <t>（ １ ）及び（ ２ ）のいずれにも適合すること。</t>
    <rPh sb="5" eb="6">
      <t>オヨ</t>
    </rPh>
    <rPh sb="18" eb="20">
      <t>テキゴウ</t>
    </rPh>
    <phoneticPr fontId="2"/>
  </si>
  <si>
    <t>（ ２ ）</t>
    <phoneticPr fontId="2"/>
  </si>
  <si>
    <t>いずれか
１以上
の項目</t>
    <rPh sb="6" eb="8">
      <t>イジョウ</t>
    </rPh>
    <rPh sb="10" eb="12">
      <t>コウモク</t>
    </rPh>
    <phoneticPr fontId="2"/>
  </si>
  <si>
    <t>再生可能エネルギー利用設備が設けられていること</t>
    <rPh sb="0" eb="2">
      <t>サイセイ</t>
    </rPh>
    <rPh sb="2" eb="4">
      <t>カノウ</t>
    </rPh>
    <rPh sb="9" eb="11">
      <t>リヨウ</t>
    </rPh>
    <rPh sb="11" eb="13">
      <t>セツビ</t>
    </rPh>
    <rPh sb="14" eb="15">
      <t>モウ</t>
    </rPh>
    <phoneticPr fontId="2"/>
  </si>
  <si>
    <t>再生可能エネルギーの導入（共同）</t>
    <rPh sb="0" eb="2">
      <t>サイセイ</t>
    </rPh>
    <rPh sb="2" eb="4">
      <t>カノウ</t>
    </rPh>
    <rPh sb="10" eb="12">
      <t>ドウニュウ</t>
    </rPh>
    <rPh sb="13" eb="15">
      <t>キョウドウ</t>
    </rPh>
    <phoneticPr fontId="2"/>
  </si>
  <si>
    <t>（ １ ）</t>
    <phoneticPr fontId="2"/>
  </si>
  <si>
    <t>建築物全体
(住戸の合計）</t>
    <rPh sb="0" eb="3">
      <t>ケンチクブツ</t>
    </rPh>
    <rPh sb="3" eb="5">
      <t>ゼンタイ</t>
    </rPh>
    <rPh sb="7" eb="9">
      <t>ジュウコ</t>
    </rPh>
    <rPh sb="10" eb="12">
      <t>ゴウケイ</t>
    </rPh>
    <phoneticPr fontId="2"/>
  </si>
  <si>
    <t>建築物全体
(住戸の合計+共用部）</t>
    <rPh sb="0" eb="3">
      <t>ケンチクブツ</t>
    </rPh>
    <rPh sb="3" eb="5">
      <t>ゼンタイ</t>
    </rPh>
    <rPh sb="7" eb="9">
      <t>ジュウコ</t>
    </rPh>
    <rPh sb="10" eb="12">
      <t>ゴウケイ</t>
    </rPh>
    <rPh sb="13" eb="16">
      <t>キョウヨウブ</t>
    </rPh>
    <phoneticPr fontId="2"/>
  </si>
  <si>
    <t>■</t>
    <phoneticPr fontId="2"/>
  </si>
  <si>
    <t>第一面</t>
    <rPh sb="1" eb="2">
      <t>イチ</t>
    </rPh>
    <phoneticPr fontId="2"/>
  </si>
  <si>
    <t>第二面</t>
    <rPh sb="1" eb="2">
      <t>ニ</t>
    </rPh>
    <phoneticPr fontId="2"/>
  </si>
  <si>
    <t>第三面</t>
    <rPh sb="1" eb="2">
      <t>サン</t>
    </rPh>
    <phoneticPr fontId="2"/>
  </si>
  <si>
    <t>低炭素建築物　設計内容説明書　＜共同住宅等＿共用部＞　</t>
    <rPh sb="16" eb="18">
      <t>キョウドウ</t>
    </rPh>
    <rPh sb="18" eb="20">
      <t>ジュウタク</t>
    </rPh>
    <rPh sb="20" eb="21">
      <t>トウ</t>
    </rPh>
    <rPh sb="22" eb="25">
      <t>キョウヨウブ</t>
    </rPh>
    <phoneticPr fontId="2"/>
  </si>
  <si>
    <t>低炭素建築物　設計内容説明書　＜共同住宅等＿建築物全体＞</t>
    <rPh sb="22" eb="25">
      <t>ケンチクブツ</t>
    </rPh>
    <rPh sb="25" eb="27">
      <t>ゼンタイ</t>
    </rPh>
    <phoneticPr fontId="2"/>
  </si>
  <si>
    <t>一次エネルギー消費量計算結果表による</t>
    <phoneticPr fontId="2"/>
  </si>
  <si>
    <t>□</t>
    <phoneticPr fontId="2"/>
  </si>
  <si>
    <t>各階平面図</t>
    <phoneticPr fontId="2"/>
  </si>
  <si>
    <t>複合建築物</t>
    <phoneticPr fontId="2"/>
  </si>
  <si>
    <t>１．
躯体の
外皮性能等</t>
    <phoneticPr fontId="2"/>
  </si>
  <si>
    <t>その他</t>
    <phoneticPr fontId="2"/>
  </si>
  <si>
    <t>居室の面積</t>
    <phoneticPr fontId="2"/>
  </si>
  <si>
    <t>仕様書・仕上表</t>
    <phoneticPr fontId="2"/>
  </si>
  <si>
    <t>冬季における蓄熱を利用したパッシブ手法の採用</t>
    <phoneticPr fontId="2"/>
  </si>
  <si>
    <t>一次エネルギー消費量計算結果表による</t>
    <phoneticPr fontId="2"/>
  </si>
  <si>
    <t>暖房設備</t>
    <phoneticPr fontId="2"/>
  </si>
  <si>
    <t>暖房方式の選択</t>
    <phoneticPr fontId="2"/>
  </si>
  <si>
    <t>仕様書・仕上表</t>
    <phoneticPr fontId="2"/>
  </si>
  <si>
    <t>各階平面図</t>
    <phoneticPr fontId="2"/>
  </si>
  <si>
    <t>熱交換型換気設備</t>
    <phoneticPr fontId="2"/>
  </si>
  <si>
    <t>□</t>
    <phoneticPr fontId="2"/>
  </si>
  <si>
    <t>一次エネルギー消費量計算結果表による</t>
    <phoneticPr fontId="2"/>
  </si>
  <si>
    <t>一次エネルギー消費量計算結果表による</t>
    <phoneticPr fontId="2"/>
  </si>
  <si>
    <t>□</t>
    <phoneticPr fontId="2"/>
  </si>
  <si>
    <t>コージェネレーションの種類について</t>
    <phoneticPr fontId="2"/>
  </si>
  <si>
    <t>仕様書・仕上表</t>
    <phoneticPr fontId="2"/>
  </si>
  <si>
    <t>低炭素建築物　設計内容説明書　＜共同住宅等＿住戸＞</t>
    <phoneticPr fontId="2"/>
  </si>
  <si>
    <t>性能基準</t>
    <rPh sb="0" eb="2">
      <t>セイノウ</t>
    </rPh>
    <rPh sb="2" eb="4">
      <t>キジュン</t>
    </rPh>
    <phoneticPr fontId="2"/>
  </si>
  <si>
    <t>第一面</t>
    <rPh sb="0" eb="1">
      <t>ダイ</t>
    </rPh>
    <rPh sb="1" eb="2">
      <t>イチ</t>
    </rPh>
    <rPh sb="2" eb="3">
      <t>メン</t>
    </rPh>
    <phoneticPr fontId="2"/>
  </si>
  <si>
    <t>第二面</t>
    <rPh sb="0" eb="1">
      <t>ダイ</t>
    </rPh>
    <rPh sb="1" eb="2">
      <t>ニ</t>
    </rPh>
    <rPh sb="2" eb="3">
      <t>メン</t>
    </rPh>
    <phoneticPr fontId="2"/>
  </si>
  <si>
    <t>第三面</t>
    <rPh sb="0" eb="1">
      <t>ダイ</t>
    </rPh>
    <rPh sb="1" eb="2">
      <t>サン</t>
    </rPh>
    <rPh sb="2" eb="3">
      <t>メン</t>
    </rPh>
    <phoneticPr fontId="2"/>
  </si>
  <si>
    <t xml:space="preserve">・第1面　「１．躯体の外皮性能等」及び「２．一次エネルギー消費量」の評価方法の選択肢を追加
</t>
    <phoneticPr fontId="2"/>
  </si>
  <si>
    <t>■</t>
    <phoneticPr fontId="2"/>
  </si>
  <si>
    <t>別添による（性能基準の場合）</t>
    <rPh sb="0" eb="2">
      <t>ベッテン</t>
    </rPh>
    <rPh sb="6" eb="8">
      <t>セイノウ</t>
    </rPh>
    <rPh sb="8" eb="10">
      <t>キジュン</t>
    </rPh>
    <rPh sb="11" eb="13">
      <t>バアイ</t>
    </rPh>
    <phoneticPr fontId="2"/>
  </si>
  <si>
    <t>評価方法</t>
    <rPh sb="0" eb="2">
      <t>ヒョウカ</t>
    </rPh>
    <rPh sb="2" eb="4">
      <t>ホウホウ</t>
    </rPh>
    <phoneticPr fontId="2"/>
  </si>
  <si>
    <t>誘導仕様基準（認定申請書 別紙による）</t>
    <rPh sb="0" eb="2">
      <t>ユウドウ</t>
    </rPh>
    <rPh sb="2" eb="4">
      <t>シヨウ</t>
    </rPh>
    <rPh sb="4" eb="6">
      <t>キジュン</t>
    </rPh>
    <rPh sb="7" eb="9">
      <t>ニンテイ</t>
    </rPh>
    <rPh sb="9" eb="12">
      <t>シンセイショ</t>
    </rPh>
    <rPh sb="13" eb="15">
      <t>ベッシ</t>
    </rPh>
    <phoneticPr fontId="2"/>
  </si>
  <si>
    <t>誘導仕様基準</t>
    <rPh sb="0" eb="2">
      <t>ユウドウ</t>
    </rPh>
    <rPh sb="2" eb="4">
      <t>シヨウ</t>
    </rPh>
    <rPh sb="4" eb="6">
      <t>キジュン</t>
    </rPh>
    <phoneticPr fontId="2"/>
  </si>
  <si>
    <t>認定申請書　別紙による</t>
    <rPh sb="0" eb="2">
      <t>ニンテイ</t>
    </rPh>
    <rPh sb="2" eb="5">
      <t>シンセイショ</t>
    </rPh>
    <rPh sb="6" eb="8">
      <t>ベッシ</t>
    </rPh>
    <phoneticPr fontId="2"/>
  </si>
  <si>
    <t>HPJ-351-8</t>
    <phoneticPr fontId="2"/>
  </si>
  <si>
    <t>□</t>
    <phoneticPr fontId="2"/>
  </si>
  <si>
    <t>住戸間の温度差係数</t>
    <rPh sb="0" eb="2">
      <t>ジュウコ</t>
    </rPh>
    <rPh sb="2" eb="3">
      <t>アイダ</t>
    </rPh>
    <rPh sb="4" eb="9">
      <t>オンドサケイスウ</t>
    </rPh>
    <phoneticPr fontId="2"/>
  </si>
  <si>
    <t>・住戸間の温度差係数</t>
    <rPh sb="1" eb="3">
      <t>ジュウコ</t>
    </rPh>
    <rPh sb="3" eb="4">
      <t>カン</t>
    </rPh>
    <rPh sb="5" eb="10">
      <t>オンドサケイスウ</t>
    </rPh>
    <phoneticPr fontId="2"/>
  </si>
  <si>
    <t>「0.05 または 0.15」を適用する</t>
    <rPh sb="16" eb="17">
      <t>テキ</t>
    </rPh>
    <phoneticPr fontId="2"/>
  </si>
  <si>
    <t>「0.0」を適用する</t>
    <rPh sb="6" eb="8">
      <t>テキヨウ</t>
    </rPh>
    <phoneticPr fontId="2"/>
  </si>
  <si>
    <t>適合
判定</t>
    <phoneticPr fontId="2"/>
  </si>
  <si>
    <t>誘導BEI</t>
    <rPh sb="0" eb="2">
      <t>ユウドウ</t>
    </rPh>
    <phoneticPr fontId="2"/>
  </si>
  <si>
    <t>設計値</t>
    <rPh sb="0" eb="2">
      <t>セッケイ</t>
    </rPh>
    <rPh sb="2" eb="3">
      <t>アタイ</t>
    </rPh>
    <phoneticPr fontId="2"/>
  </si>
  <si>
    <t>基準値</t>
    <rPh sb="0" eb="2">
      <t>キジュン</t>
    </rPh>
    <rPh sb="2" eb="3">
      <t>アタイ</t>
    </rPh>
    <phoneticPr fontId="2"/>
  </si>
  <si>
    <t>一次エネルギー消費量</t>
    <phoneticPr fontId="2"/>
  </si>
  <si>
    <t>一次エネルギー消費量合計
（住戸ごとの合計）</t>
    <phoneticPr fontId="2"/>
  </si>
  <si>
    <t>基準値</t>
    <rPh sb="0" eb="2">
      <t>キジュン</t>
    </rPh>
    <rPh sb="2" eb="3">
      <t>チ</t>
    </rPh>
    <phoneticPr fontId="2"/>
  </si>
  <si>
    <t>一次エネルギー消費量合計
（住戸の合計）</t>
    <rPh sb="0" eb="2">
      <t>イチジ</t>
    </rPh>
    <rPh sb="7" eb="10">
      <t>ショウヒリョウ</t>
    </rPh>
    <rPh sb="10" eb="12">
      <t>ゴウケイ</t>
    </rPh>
    <rPh sb="14" eb="15">
      <t>ジュウ</t>
    </rPh>
    <rPh sb="15" eb="16">
      <t>コ</t>
    </rPh>
    <rPh sb="17" eb="19">
      <t>ゴウケイ</t>
    </rPh>
    <phoneticPr fontId="2"/>
  </si>
  <si>
    <r>
      <t>一次エネルギー消費量（</t>
    </r>
    <r>
      <rPr>
        <u/>
        <sz val="9"/>
        <rFont val="ＭＳ Ｐ明朝"/>
        <family val="1"/>
        <charset val="128"/>
      </rPr>
      <t>その他除く</t>
    </r>
    <r>
      <rPr>
        <sz val="9"/>
        <rFont val="ＭＳ Ｐ明朝"/>
        <family val="1"/>
        <charset val="128"/>
      </rPr>
      <t>）
（住戸の合計）</t>
    </r>
    <phoneticPr fontId="2"/>
  </si>
  <si>
    <r>
      <t>一次エネルギー消費量合計（</t>
    </r>
    <r>
      <rPr>
        <u/>
        <sz val="9"/>
        <rFont val="ＭＳ Ｐ明朝"/>
        <family val="1"/>
        <charset val="128"/>
      </rPr>
      <t>その他除く</t>
    </r>
    <r>
      <rPr>
        <sz val="9"/>
        <rFont val="ＭＳ Ｐ明朝"/>
        <family val="1"/>
        <charset val="128"/>
      </rPr>
      <t>）
（共用部）</t>
    </r>
    <rPh sb="21" eb="24">
      <t>キョウヨウブ</t>
    </rPh>
    <phoneticPr fontId="2"/>
  </si>
  <si>
    <t>一次エネルギー消費量
（その他除く）</t>
    <rPh sb="0" eb="2">
      <t>イチジ</t>
    </rPh>
    <rPh sb="7" eb="10">
      <t>ショウヒリョウ</t>
    </rPh>
    <rPh sb="14" eb="15">
      <t>ホカ</t>
    </rPh>
    <rPh sb="15" eb="16">
      <t>ノゾ</t>
    </rPh>
    <phoneticPr fontId="2"/>
  </si>
  <si>
    <t>建築物エネルギー消費性能誘導基準※</t>
    <rPh sb="0" eb="3">
      <t>ケンチクブツ</t>
    </rPh>
    <rPh sb="8" eb="10">
      <t>ショウヒ</t>
    </rPh>
    <rPh sb="10" eb="12">
      <t>セイノウ</t>
    </rPh>
    <rPh sb="12" eb="14">
      <t>ユウドウ</t>
    </rPh>
    <rPh sb="14" eb="16">
      <t>キジュン</t>
    </rPh>
    <phoneticPr fontId="2"/>
  </si>
  <si>
    <t>基準値 （誘導基準）</t>
    <rPh sb="0" eb="2">
      <t>キジュン</t>
    </rPh>
    <rPh sb="2" eb="3">
      <t>チ</t>
    </rPh>
    <rPh sb="5" eb="9">
      <t>ユウドウキジュン</t>
    </rPh>
    <phoneticPr fontId="2"/>
  </si>
  <si>
    <t>設計値 （誘導基準）</t>
    <rPh sb="0" eb="2">
      <t>セッケイ</t>
    </rPh>
    <rPh sb="2" eb="3">
      <t>アタイ</t>
    </rPh>
    <phoneticPr fontId="2"/>
  </si>
  <si>
    <t>設計値
（誘導基準）</t>
    <rPh sb="0" eb="2">
      <t>セッケイ</t>
    </rPh>
    <rPh sb="2" eb="3">
      <t>チ</t>
    </rPh>
    <rPh sb="5" eb="7">
      <t>ユウドウ</t>
    </rPh>
    <rPh sb="7" eb="9">
      <t>キジュン</t>
    </rPh>
    <phoneticPr fontId="2"/>
  </si>
  <si>
    <t>基準値
（誘導基準）</t>
    <rPh sb="0" eb="2">
      <t>キジュン</t>
    </rPh>
    <rPh sb="5" eb="7">
      <t>ユウドウ</t>
    </rPh>
    <rPh sb="7" eb="9">
      <t>キジュン</t>
    </rPh>
    <phoneticPr fontId="2"/>
  </si>
  <si>
    <t>設計値
（誘導基準）</t>
    <rPh sb="0" eb="2">
      <t>セッケイ</t>
    </rPh>
    <rPh sb="2" eb="3">
      <t>アタイ</t>
    </rPh>
    <rPh sb="5" eb="7">
      <t>ユウドウ</t>
    </rPh>
    <rPh sb="7" eb="9">
      <t>キジュン</t>
    </rPh>
    <phoneticPr fontId="2"/>
  </si>
  <si>
    <r>
      <t>一次エネルギー消費量（</t>
    </r>
    <r>
      <rPr>
        <u/>
        <sz val="9"/>
        <rFont val="ＭＳ Ｐ明朝"/>
        <family val="1"/>
        <charset val="128"/>
      </rPr>
      <t>その他除く</t>
    </r>
    <r>
      <rPr>
        <sz val="9"/>
        <rFont val="ＭＳ Ｐ明朝"/>
        <family val="1"/>
        <charset val="128"/>
      </rPr>
      <t>）
（住戸の合計+共用部）</t>
    </r>
    <rPh sb="19" eb="21">
      <t>ジュウコ</t>
    </rPh>
    <rPh sb="22" eb="24">
      <t>ゴウケイ</t>
    </rPh>
    <rPh sb="25" eb="28">
      <t>キョウヨウブ</t>
    </rPh>
    <phoneticPr fontId="2"/>
  </si>
  <si>
    <t>一次エネルギー消費量
（住戸の合計＋共用部）</t>
    <rPh sb="0" eb="2">
      <t>イチジ</t>
    </rPh>
    <rPh sb="5" eb="6">
      <t>リョウ</t>
    </rPh>
    <rPh sb="7" eb="9">
      <t>ショウヒ</t>
    </rPh>
    <rPh sb="10" eb="11">
      <t>ジュウ</t>
    </rPh>
    <rPh sb="11" eb="12">
      <t>コ</t>
    </rPh>
    <rPh sb="13" eb="15">
      <t>ゴウケイ</t>
    </rPh>
    <rPh sb="16" eb="18">
      <t>キョウヨウ</t>
    </rPh>
    <rPh sb="18" eb="19">
      <t>ブ</t>
    </rPh>
    <phoneticPr fontId="2"/>
  </si>
  <si>
    <t>誘導仕様基準</t>
    <rPh sb="0" eb="6">
      <t>ユウドウシヨウキジュン</t>
    </rPh>
    <phoneticPr fontId="2"/>
  </si>
  <si>
    <t>住戸番号</t>
    <rPh sb="0" eb="2">
      <t>ジュウコ</t>
    </rPh>
    <rPh sb="2" eb="4">
      <t>バンゴウ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</si>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</sst>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.0_);[Red]\(0.0\)"/>
    <numFmt numFmtId="179" formatCode="0.000_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u/>
      <sz val="10"/>
      <color indexed="62"/>
      <name val="ＭＳ Ｐゴシック"/>
      <family val="3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699">
    <xf numFmtId="0" fontId="0" fillId="0" borderId="0" xfId="0">
      <alignment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Alignment="1" applyProtection="1">
      <alignment horizontal="center" vertical="center"/>
      <protection locked="0"/>
    </xf>
    <xf numFmtId="0" fontId="9" fillId="25" borderId="0" xfId="0" applyFont="1" applyFill="1" applyAlignment="1" applyProtection="1">
      <alignment horizontal="left" vertical="center"/>
      <protection locked="0"/>
    </xf>
    <xf numFmtId="0" fontId="9" fillId="25" borderId="16" xfId="0" applyFont="1" applyFill="1" applyBorder="1" applyAlignment="1" applyProtection="1">
      <alignment horizontal="left" vertical="center"/>
      <protection locked="0"/>
    </xf>
    <xf numFmtId="0" fontId="9" fillId="25" borderId="14" xfId="0" applyFont="1" applyFill="1" applyBorder="1" applyAlignment="1" applyProtection="1">
      <alignment horizontal="left" vertical="center"/>
      <protection locked="0"/>
    </xf>
    <xf numFmtId="0" fontId="9" fillId="25" borderId="17" xfId="0" applyFont="1" applyFill="1" applyBorder="1" applyAlignment="1" applyProtection="1">
      <alignment horizontal="left" vertical="center"/>
      <protection locked="0"/>
    </xf>
    <xf numFmtId="0" fontId="9" fillId="25" borderId="10" xfId="0" applyFont="1" applyFill="1" applyBorder="1" applyAlignment="1" applyProtection="1">
      <alignment horizontal="left" vertical="center"/>
      <protection locked="0"/>
    </xf>
    <xf numFmtId="0" fontId="9" fillId="25" borderId="18" xfId="0" applyFont="1" applyFill="1" applyBorder="1" applyAlignment="1" applyProtection="1">
      <alignment horizontal="left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9" fillId="25" borderId="19" xfId="0" applyFont="1" applyFill="1" applyBorder="1" applyAlignment="1" applyProtection="1">
      <alignment horizontal="left" vertical="center"/>
      <protection locked="0"/>
    </xf>
    <xf numFmtId="0" fontId="9" fillId="25" borderId="20" xfId="0" applyFont="1" applyFill="1" applyBorder="1" applyAlignment="1" applyProtection="1">
      <alignment horizontal="left" vertical="center"/>
      <protection locked="0"/>
    </xf>
    <xf numFmtId="0" fontId="9" fillId="25" borderId="21" xfId="0" applyFont="1" applyFill="1" applyBorder="1" applyAlignment="1" applyProtection="1">
      <alignment horizontal="left" vertical="center"/>
      <protection locked="0"/>
    </xf>
    <xf numFmtId="0" fontId="9" fillId="25" borderId="22" xfId="0" applyFont="1" applyFill="1" applyBorder="1" applyAlignment="1" applyProtection="1">
      <alignment horizontal="left" vertical="center"/>
      <protection locked="0"/>
    </xf>
    <xf numFmtId="0" fontId="5" fillId="24" borderId="21" xfId="0" applyFont="1" applyFill="1" applyBorder="1" applyAlignment="1" applyProtection="1">
      <alignment horizontal="center"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9" fillId="25" borderId="19" xfId="0" applyFont="1" applyFill="1" applyBorder="1" applyProtection="1">
      <alignment vertical="center"/>
      <protection locked="0"/>
    </xf>
    <xf numFmtId="0" fontId="9" fillId="25" borderId="20" xfId="0" applyFont="1" applyFill="1" applyBorder="1" applyProtection="1">
      <alignment vertical="center"/>
      <protection locked="0"/>
    </xf>
    <xf numFmtId="0" fontId="9" fillId="25" borderId="10" xfId="0" applyFont="1" applyFill="1" applyBorder="1" applyProtection="1">
      <alignment vertical="center"/>
      <protection locked="0"/>
    </xf>
    <xf numFmtId="0" fontId="9" fillId="25" borderId="18" xfId="0" applyFont="1" applyFill="1" applyBorder="1" applyProtection="1">
      <alignment vertical="center"/>
      <protection locked="0"/>
    </xf>
    <xf numFmtId="0" fontId="9" fillId="25" borderId="0" xfId="0" applyFont="1" applyFill="1" applyProtection="1">
      <alignment vertical="center"/>
      <protection locked="0"/>
    </xf>
    <xf numFmtId="0" fontId="9" fillId="25" borderId="16" xfId="0" applyFont="1" applyFill="1" applyBorder="1" applyProtection="1">
      <alignment vertical="center"/>
      <protection locked="0"/>
    </xf>
    <xf numFmtId="0" fontId="9" fillId="25" borderId="21" xfId="0" applyFont="1" applyFill="1" applyBorder="1" applyProtection="1">
      <alignment vertical="center"/>
      <protection locked="0"/>
    </xf>
    <xf numFmtId="0" fontId="9" fillId="25" borderId="22" xfId="0" applyFont="1" applyFill="1" applyBorder="1" applyProtection="1">
      <alignment vertical="center"/>
      <protection locked="0"/>
    </xf>
    <xf numFmtId="0" fontId="9" fillId="25" borderId="14" xfId="0" applyFont="1" applyFill="1" applyBorder="1" applyProtection="1">
      <alignment vertical="center"/>
      <protection locked="0"/>
    </xf>
    <xf numFmtId="0" fontId="9" fillId="25" borderId="17" xfId="0" applyFont="1" applyFill="1" applyBorder="1" applyProtection="1">
      <alignment vertical="center"/>
      <protection locked="0"/>
    </xf>
    <xf numFmtId="0" fontId="10" fillId="24" borderId="24" xfId="0" applyFont="1" applyFill="1" applyBorder="1">
      <alignment vertical="center"/>
    </xf>
    <xf numFmtId="0" fontId="10" fillId="24" borderId="25" xfId="0" applyFont="1" applyFill="1" applyBorder="1">
      <alignment vertical="center"/>
    </xf>
    <xf numFmtId="0" fontId="10" fillId="24" borderId="26" xfId="0" applyFont="1" applyFill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>
      <alignment vertical="center"/>
    </xf>
    <xf numFmtId="0" fontId="10" fillId="0" borderId="0" xfId="0" applyFont="1">
      <alignment vertical="center"/>
    </xf>
    <xf numFmtId="0" fontId="10" fillId="0" borderId="2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0" xfId="41">
      <alignment vertical="center"/>
    </xf>
    <xf numFmtId="0" fontId="28" fillId="0" borderId="0" xfId="41" applyFont="1">
      <alignment vertical="center"/>
    </xf>
    <xf numFmtId="0" fontId="10" fillId="0" borderId="0" xfId="41" quotePrefix="1" applyAlignment="1">
      <alignment horizontal="center" vertical="center"/>
    </xf>
    <xf numFmtId="0" fontId="1" fillId="0" borderId="0" xfId="41" applyFont="1">
      <alignment vertical="center"/>
    </xf>
    <xf numFmtId="0" fontId="1" fillId="0" borderId="0" xfId="41" applyFont="1" applyAlignment="1">
      <alignment horizontal="left" vertical="center"/>
    </xf>
    <xf numFmtId="0" fontId="10" fillId="0" borderId="0" xfId="41" applyAlignment="1">
      <alignment horizontal="right" vertical="center"/>
    </xf>
    <xf numFmtId="0" fontId="10" fillId="25" borderId="29" xfId="41" applyFill="1" applyBorder="1" applyAlignment="1" applyProtection="1">
      <alignment horizontal="center" vertical="center"/>
      <protection locked="0"/>
    </xf>
    <xf numFmtId="0" fontId="10" fillId="24" borderId="29" xfId="41" applyFill="1" applyBorder="1" applyAlignment="1" applyProtection="1">
      <alignment horizontal="center" vertical="center"/>
      <protection locked="0"/>
    </xf>
    <xf numFmtId="0" fontId="30" fillId="0" borderId="0" xfId="41" applyFont="1">
      <alignment vertical="center"/>
    </xf>
    <xf numFmtId="0" fontId="32" fillId="0" borderId="0" xfId="41" applyFont="1" applyAlignment="1">
      <alignment horizontal="right" vertical="center"/>
    </xf>
    <xf numFmtId="0" fontId="32" fillId="0" borderId="0" xfId="41" applyFont="1">
      <alignment vertical="center"/>
    </xf>
    <xf numFmtId="0" fontId="33" fillId="0" borderId="0" xfId="41" applyFont="1">
      <alignment vertical="center"/>
    </xf>
    <xf numFmtId="0" fontId="29" fillId="0" borderId="0" xfId="41" applyFont="1" applyAlignment="1">
      <alignment horizontal="center" vertical="center"/>
    </xf>
    <xf numFmtId="0" fontId="36" fillId="0" borderId="29" xfId="41" applyFont="1" applyBorder="1" applyAlignment="1">
      <alignment horizontal="center" vertical="center"/>
    </xf>
    <xf numFmtId="0" fontId="37" fillId="0" borderId="29" xfId="41" applyFont="1" applyBorder="1" applyAlignment="1">
      <alignment horizontal="center" vertical="center"/>
    </xf>
    <xf numFmtId="0" fontId="0" fillId="0" borderId="16" xfId="0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4" fillId="26" borderId="30" xfId="0" applyFont="1" applyFill="1" applyBorder="1">
      <alignment vertical="center"/>
    </xf>
    <xf numFmtId="0" fontId="4" fillId="26" borderId="27" xfId="0" applyFon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4" borderId="33" xfId="0" applyFont="1" applyFill="1" applyBorder="1" applyAlignment="1" applyProtection="1">
      <alignment horizontal="center" vertical="center"/>
      <protection locked="0"/>
    </xf>
    <xf numFmtId="0" fontId="5" fillId="24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5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>
      <alignment vertical="center"/>
    </xf>
    <xf numFmtId="0" fontId="4" fillId="0" borderId="21" xfId="0" applyFont="1" applyBorder="1" applyAlignment="1">
      <alignment vertical="top"/>
    </xf>
    <xf numFmtId="0" fontId="9" fillId="0" borderId="0" xfId="0" applyFont="1" applyAlignment="1">
      <alignment horizontal="right" vertical="center"/>
    </xf>
    <xf numFmtId="0" fontId="4" fillId="0" borderId="50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4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9" fillId="0" borderId="51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2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5" fillId="24" borderId="30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center" vertical="center"/>
      <protection locked="0"/>
    </xf>
    <xf numFmtId="0" fontId="5" fillId="24" borderId="24" xfId="0" applyFont="1" applyFill="1" applyBorder="1" applyAlignment="1" applyProtection="1">
      <alignment horizontal="center" vertical="center"/>
      <protection locked="0"/>
    </xf>
    <xf numFmtId="0" fontId="5" fillId="24" borderId="51" xfId="0" applyFont="1" applyFill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7" xfId="0" applyFont="1" applyBorder="1" applyProtection="1">
      <alignment vertical="center"/>
      <protection locked="0"/>
    </xf>
    <xf numFmtId="0" fontId="4" fillId="0" borderId="51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43" xfId="0" applyFont="1" applyBorder="1" applyProtection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7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46" xfId="0" applyFont="1" applyBorder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61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vertical="top" wrapText="1"/>
    </xf>
    <xf numFmtId="0" fontId="4" fillId="0" borderId="28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59" xfId="0" applyFont="1" applyBorder="1" applyProtection="1">
      <alignment vertical="center"/>
      <protection locked="0"/>
    </xf>
    <xf numFmtId="0" fontId="41" fillId="0" borderId="62" xfId="0" applyFont="1" applyBorder="1">
      <alignment vertical="center"/>
    </xf>
    <xf numFmtId="0" fontId="41" fillId="0" borderId="21" xfId="0" applyFont="1" applyBorder="1">
      <alignment vertical="center"/>
    </xf>
    <xf numFmtId="0" fontId="41" fillId="0" borderId="49" xfId="0" applyFont="1" applyBorder="1">
      <alignment vertical="center"/>
    </xf>
    <xf numFmtId="0" fontId="41" fillId="0" borderId="15" xfId="0" applyFont="1" applyBorder="1">
      <alignment vertical="center"/>
    </xf>
    <xf numFmtId="0" fontId="41" fillId="0" borderId="0" xfId="0" applyFont="1">
      <alignment vertical="center"/>
    </xf>
    <xf numFmtId="0" fontId="41" fillId="0" borderId="23" xfId="0" applyFont="1" applyBorder="1">
      <alignment vertical="center"/>
    </xf>
    <xf numFmtId="0" fontId="41" fillId="0" borderId="47" xfId="0" applyFont="1" applyBorder="1">
      <alignment vertical="center"/>
    </xf>
    <xf numFmtId="0" fontId="41" fillId="0" borderId="19" xfId="0" applyFont="1" applyBorder="1">
      <alignment vertical="center"/>
    </xf>
    <xf numFmtId="0" fontId="41" fillId="0" borderId="48" xfId="0" applyFont="1" applyBorder="1">
      <alignment vertical="center"/>
    </xf>
    <xf numFmtId="0" fontId="4" fillId="0" borderId="23" xfId="0" applyFont="1" applyBorder="1" applyAlignment="1">
      <alignment vertical="top" wrapText="1"/>
    </xf>
    <xf numFmtId="0" fontId="10" fillId="27" borderId="29" xfId="41" applyFill="1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5" fillId="24" borderId="12" xfId="0" applyFont="1" applyFill="1" applyBorder="1" applyAlignment="1" applyProtection="1">
      <alignment horizontal="left" vertical="center"/>
      <protection locked="0"/>
    </xf>
    <xf numFmtId="0" fontId="4" fillId="0" borderId="68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5" fillId="24" borderId="70" xfId="0" applyFont="1" applyFill="1" applyBorder="1" applyAlignment="1" applyProtection="1">
      <alignment horizontal="center" vertical="center"/>
      <protection locked="0"/>
    </xf>
    <xf numFmtId="0" fontId="10" fillId="31" borderId="29" xfId="4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1" fillId="26" borderId="21" xfId="0" applyFont="1" applyFill="1" applyBorder="1">
      <alignment vertical="center"/>
    </xf>
    <xf numFmtId="0" fontId="1" fillId="0" borderId="32" xfId="0" applyFont="1" applyBorder="1" applyAlignment="1">
      <alignment horizontal="center" vertical="center"/>
    </xf>
    <xf numFmtId="0" fontId="1" fillId="26" borderId="0" xfId="0" applyFont="1" applyFill="1">
      <alignment vertical="center"/>
    </xf>
    <xf numFmtId="0" fontId="1" fillId="26" borderId="16" xfId="0" applyFont="1" applyFill="1" applyBorder="1">
      <alignment vertical="center"/>
    </xf>
    <xf numFmtId="0" fontId="1" fillId="26" borderId="28" xfId="0" applyFont="1" applyFill="1" applyBorder="1">
      <alignment vertical="center"/>
    </xf>
    <xf numFmtId="0" fontId="1" fillId="26" borderId="19" xfId="0" applyFont="1" applyFill="1" applyBorder="1">
      <alignment vertical="center"/>
    </xf>
    <xf numFmtId="0" fontId="1" fillId="26" borderId="20" xfId="0" applyFont="1" applyFill="1" applyBorder="1">
      <alignment vertical="center"/>
    </xf>
    <xf numFmtId="0" fontId="43" fillId="0" borderId="61" xfId="0" applyFont="1" applyBorder="1" applyProtection="1">
      <alignment vertical="center"/>
      <protection locked="0"/>
    </xf>
    <xf numFmtId="0" fontId="42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176" fontId="4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vertical="center"/>
    </xf>
    <xf numFmtId="177" fontId="4" fillId="25" borderId="24" xfId="0" applyNumberFormat="1" applyFont="1" applyFill="1" applyBorder="1" applyProtection="1">
      <alignment vertical="center"/>
      <protection locked="0"/>
    </xf>
    <xf numFmtId="177" fontId="4" fillId="25" borderId="83" xfId="0" applyNumberFormat="1" applyFont="1" applyFill="1" applyBorder="1" applyProtection="1">
      <alignment vertical="center"/>
      <protection locked="0"/>
    </xf>
    <xf numFmtId="177" fontId="4" fillId="25" borderId="24" xfId="0" applyNumberFormat="1" applyFont="1" applyFill="1" applyBorder="1" applyAlignment="1" applyProtection="1">
      <alignment horizontal="center" vertical="center" wrapText="1"/>
      <protection locked="0"/>
    </xf>
    <xf numFmtId="176" fontId="4" fillId="25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25" borderId="92" xfId="0" applyFont="1" applyFill="1" applyBorder="1" applyProtection="1">
      <alignment vertical="center"/>
      <protection locked="0"/>
    </xf>
    <xf numFmtId="0" fontId="4" fillId="25" borderId="91" xfId="0" applyFont="1" applyFill="1" applyBorder="1" applyProtection="1">
      <alignment vertical="center"/>
      <protection locked="0"/>
    </xf>
    <xf numFmtId="0" fontId="4" fillId="0" borderId="2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6" fillId="25" borderId="0" xfId="0" applyFont="1" applyFill="1" applyAlignment="1" applyProtection="1">
      <alignment horizontal="left" vertical="center"/>
      <protection locked="0"/>
    </xf>
    <xf numFmtId="0" fontId="4" fillId="34" borderId="29" xfId="0" applyFont="1" applyFill="1" applyBorder="1" applyAlignment="1">
      <alignment horizontal="center" vertical="center"/>
    </xf>
    <xf numFmtId="0" fontId="4" fillId="36" borderId="26" xfId="0" applyFont="1" applyFill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88" xfId="0" applyFont="1" applyBorder="1">
      <alignment vertical="center"/>
    </xf>
    <xf numFmtId="0" fontId="4" fillId="0" borderId="94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177" fontId="4" fillId="25" borderId="30" xfId="0" applyNumberFormat="1" applyFont="1" applyFill="1" applyBorder="1" applyAlignment="1" applyProtection="1">
      <alignment horizontal="center" vertical="center" wrapText="1"/>
      <protection locked="0"/>
    </xf>
    <xf numFmtId="176" fontId="4" fillId="25" borderId="1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5" xfId="0" applyFont="1" applyBorder="1" applyAlignment="1">
      <alignment horizontal="center" vertical="center"/>
    </xf>
    <xf numFmtId="176" fontId="4" fillId="25" borderId="30" xfId="0" applyNumberFormat="1" applyFont="1" applyFill="1" applyBorder="1" applyAlignment="1" applyProtection="1">
      <alignment horizontal="center" vertical="center"/>
      <protection locked="0"/>
    </xf>
    <xf numFmtId="177" fontId="4" fillId="25" borderId="30" xfId="0" applyNumberFormat="1" applyFont="1" applyFill="1" applyBorder="1" applyProtection="1">
      <alignment vertical="center"/>
      <protection locked="0"/>
    </xf>
    <xf numFmtId="177" fontId="4" fillId="25" borderId="62" xfId="0" applyNumberFormat="1" applyFont="1" applyFill="1" applyBorder="1" applyProtection="1">
      <alignment vertical="center"/>
      <protection locked="0"/>
    </xf>
    <xf numFmtId="0" fontId="4" fillId="25" borderId="95" xfId="0" applyFont="1" applyFill="1" applyBorder="1" applyProtection="1">
      <alignment vertical="center"/>
      <protection locked="0"/>
    </xf>
    <xf numFmtId="0" fontId="4" fillId="25" borderId="132" xfId="0" applyFont="1" applyFill="1" applyBorder="1" applyProtection="1">
      <alignment vertical="center"/>
      <protection locked="0"/>
    </xf>
    <xf numFmtId="0" fontId="4" fillId="0" borderId="22" xfId="0" applyFont="1" applyBorder="1">
      <alignment vertical="center"/>
    </xf>
    <xf numFmtId="177" fontId="4" fillId="25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/>
    </xf>
    <xf numFmtId="176" fontId="4" fillId="25" borderId="36" xfId="0" applyNumberFormat="1" applyFont="1" applyFill="1" applyBorder="1" applyAlignment="1" applyProtection="1">
      <alignment horizontal="center" vertical="center" wrapText="1"/>
      <protection locked="0"/>
    </xf>
    <xf numFmtId="176" fontId="4" fillId="25" borderId="28" xfId="0" applyNumberFormat="1" applyFont="1" applyFill="1" applyBorder="1" applyAlignment="1" applyProtection="1">
      <alignment horizontal="center" vertical="center"/>
      <protection locked="0"/>
    </xf>
    <xf numFmtId="177" fontId="4" fillId="25" borderId="28" xfId="0" applyNumberFormat="1" applyFont="1" applyFill="1" applyBorder="1" applyProtection="1">
      <alignment vertical="center"/>
      <protection locked="0"/>
    </xf>
    <xf numFmtId="177" fontId="4" fillId="25" borderId="47" xfId="0" applyNumberFormat="1" applyFont="1" applyFill="1" applyBorder="1" applyProtection="1">
      <alignment vertical="center"/>
      <protection locked="0"/>
    </xf>
    <xf numFmtId="0" fontId="4" fillId="25" borderId="86" xfId="0" applyFont="1" applyFill="1" applyBorder="1" applyProtection="1">
      <alignment vertical="center"/>
      <protection locked="0"/>
    </xf>
    <xf numFmtId="0" fontId="4" fillId="25" borderId="130" xfId="0" applyFont="1" applyFill="1" applyBorder="1" applyProtection="1">
      <alignment vertical="center"/>
      <protection locked="0"/>
    </xf>
    <xf numFmtId="177" fontId="4" fillId="25" borderId="33" xfId="0" applyNumberFormat="1" applyFont="1" applyFill="1" applyBorder="1" applyAlignment="1" applyProtection="1">
      <alignment horizontal="center" vertical="center" wrapText="1"/>
      <protection locked="0"/>
    </xf>
    <xf numFmtId="176" fontId="4" fillId="25" borderId="104" xfId="0" applyNumberFormat="1" applyFont="1" applyFill="1" applyBorder="1" applyAlignment="1" applyProtection="1">
      <alignment horizontal="center" vertical="center" wrapText="1"/>
      <protection locked="0"/>
    </xf>
    <xf numFmtId="176" fontId="4" fillId="25" borderId="33" xfId="0" applyNumberFormat="1" applyFont="1" applyFill="1" applyBorder="1" applyAlignment="1" applyProtection="1">
      <alignment horizontal="center" vertical="center"/>
      <protection locked="0"/>
    </xf>
    <xf numFmtId="177" fontId="4" fillId="25" borderId="33" xfId="0" applyNumberFormat="1" applyFont="1" applyFill="1" applyBorder="1" applyProtection="1">
      <alignment vertical="center"/>
      <protection locked="0"/>
    </xf>
    <xf numFmtId="177" fontId="4" fillId="25" borderId="65" xfId="0" applyNumberFormat="1" applyFont="1" applyFill="1" applyBorder="1" applyProtection="1">
      <alignment vertical="center"/>
      <protection locked="0"/>
    </xf>
    <xf numFmtId="0" fontId="4" fillId="25" borderId="107" xfId="0" applyFont="1" applyFill="1" applyBorder="1" applyProtection="1">
      <alignment vertical="center"/>
      <protection locked="0"/>
    </xf>
    <xf numFmtId="0" fontId="4" fillId="25" borderId="141" xfId="0" applyFont="1" applyFill="1" applyBorder="1" applyProtection="1">
      <alignment vertical="center"/>
      <protection locked="0"/>
    </xf>
    <xf numFmtId="0" fontId="4" fillId="0" borderId="66" xfId="0" applyFont="1" applyBorder="1">
      <alignment vertical="center"/>
    </xf>
    <xf numFmtId="177" fontId="4" fillId="25" borderId="54" xfId="0" applyNumberFormat="1" applyFont="1" applyFill="1" applyBorder="1" applyAlignment="1" applyProtection="1">
      <alignment horizontal="center" vertical="center" wrapText="1"/>
      <protection locked="0"/>
    </xf>
    <xf numFmtId="176" fontId="4" fillId="25" borderId="106" xfId="0" applyNumberFormat="1" applyFont="1" applyFill="1" applyBorder="1" applyAlignment="1" applyProtection="1">
      <alignment horizontal="center" vertical="center" wrapText="1"/>
      <protection locked="0"/>
    </xf>
    <xf numFmtId="176" fontId="4" fillId="25" borderId="54" xfId="0" applyNumberFormat="1" applyFont="1" applyFill="1" applyBorder="1" applyAlignment="1" applyProtection="1">
      <alignment horizontal="center" vertical="center"/>
      <protection locked="0"/>
    </xf>
    <xf numFmtId="177" fontId="4" fillId="25" borderId="54" xfId="0" applyNumberFormat="1" applyFont="1" applyFill="1" applyBorder="1" applyProtection="1">
      <alignment vertical="center"/>
      <protection locked="0"/>
    </xf>
    <xf numFmtId="177" fontId="4" fillId="25" borderId="74" xfId="0" applyNumberFormat="1" applyFont="1" applyFill="1" applyBorder="1" applyProtection="1">
      <alignment vertical="center"/>
      <protection locked="0"/>
    </xf>
    <xf numFmtId="0" fontId="4" fillId="25" borderId="108" xfId="0" applyFont="1" applyFill="1" applyBorder="1" applyProtection="1">
      <alignment vertical="center"/>
      <protection locked="0"/>
    </xf>
    <xf numFmtId="0" fontId="4" fillId="25" borderId="142" xfId="0" applyFont="1" applyFill="1" applyBorder="1" applyProtection="1">
      <alignment vertical="center"/>
      <protection locked="0"/>
    </xf>
    <xf numFmtId="0" fontId="4" fillId="0" borderId="148" xfId="0" applyFont="1" applyBorder="1">
      <alignment vertical="center"/>
    </xf>
    <xf numFmtId="0" fontId="4" fillId="0" borderId="124" xfId="0" applyFont="1" applyBorder="1">
      <alignment vertical="center"/>
    </xf>
    <xf numFmtId="0" fontId="4" fillId="0" borderId="150" xfId="0" applyFont="1" applyBorder="1">
      <alignment vertical="center"/>
    </xf>
    <xf numFmtId="0" fontId="4" fillId="0" borderId="103" xfId="0" applyFont="1" applyBorder="1">
      <alignment vertical="center"/>
    </xf>
    <xf numFmtId="0" fontId="4" fillId="0" borderId="105" xfId="0" applyFont="1" applyBorder="1">
      <alignment vertical="center"/>
    </xf>
    <xf numFmtId="176" fontId="4" fillId="32" borderId="86" xfId="0" applyNumberFormat="1" applyFont="1" applyFill="1" applyBorder="1" applyProtection="1">
      <alignment vertical="center"/>
      <protection locked="0"/>
    </xf>
    <xf numFmtId="176" fontId="4" fillId="32" borderId="147" xfId="0" applyNumberFormat="1" applyFont="1" applyFill="1" applyBorder="1" applyProtection="1">
      <alignment vertical="center"/>
      <protection locked="0"/>
    </xf>
    <xf numFmtId="178" fontId="4" fillId="36" borderId="92" xfId="0" applyNumberFormat="1" applyFont="1" applyFill="1" applyBorder="1">
      <alignment vertical="center"/>
    </xf>
    <xf numFmtId="178" fontId="4" fillId="36" borderId="91" xfId="0" applyNumberFormat="1" applyFont="1" applyFill="1" applyBorder="1">
      <alignment vertical="center"/>
    </xf>
    <xf numFmtId="176" fontId="4" fillId="32" borderId="92" xfId="0" applyNumberFormat="1" applyFont="1" applyFill="1" applyBorder="1" applyProtection="1">
      <alignment vertical="center"/>
      <protection locked="0"/>
    </xf>
    <xf numFmtId="176" fontId="4" fillId="32" borderId="149" xfId="0" applyNumberFormat="1" applyFont="1" applyFill="1" applyBorder="1" applyProtection="1">
      <alignment vertical="center"/>
      <protection locked="0"/>
    </xf>
    <xf numFmtId="176" fontId="4" fillId="32" borderId="95" xfId="0" applyNumberFormat="1" applyFont="1" applyFill="1" applyBorder="1" applyProtection="1">
      <alignment vertical="center"/>
      <protection locked="0"/>
    </xf>
    <xf numFmtId="176" fontId="4" fillId="32" borderId="151" xfId="0" applyNumberFormat="1" applyFont="1" applyFill="1" applyBorder="1" applyProtection="1">
      <alignment vertical="center"/>
      <protection locked="0"/>
    </xf>
    <xf numFmtId="176" fontId="4" fillId="32" borderId="107" xfId="0" applyNumberFormat="1" applyFont="1" applyFill="1" applyBorder="1" applyProtection="1">
      <alignment vertical="center"/>
      <protection locked="0"/>
    </xf>
    <xf numFmtId="176" fontId="4" fillId="32" borderId="152" xfId="0" applyNumberFormat="1" applyFont="1" applyFill="1" applyBorder="1" applyProtection="1">
      <alignment vertical="center"/>
      <protection locked="0"/>
    </xf>
    <xf numFmtId="176" fontId="4" fillId="32" borderId="108" xfId="0" applyNumberFormat="1" applyFont="1" applyFill="1" applyBorder="1" applyProtection="1">
      <alignment vertical="center"/>
      <protection locked="0"/>
    </xf>
    <xf numFmtId="176" fontId="4" fillId="32" borderId="153" xfId="0" applyNumberFormat="1" applyFont="1" applyFill="1" applyBorder="1" applyProtection="1">
      <alignment vertical="center"/>
      <protection locked="0"/>
    </xf>
    <xf numFmtId="0" fontId="9" fillId="0" borderId="10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35" borderId="148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177" fontId="4" fillId="35" borderId="24" xfId="0" applyNumberFormat="1" applyFont="1" applyFill="1" applyBorder="1" applyAlignment="1">
      <alignment horizontal="center" vertical="center" wrapText="1"/>
    </xf>
    <xf numFmtId="176" fontId="4" fillId="35" borderId="29" xfId="0" applyNumberFormat="1" applyFont="1" applyFill="1" applyBorder="1" applyAlignment="1">
      <alignment horizontal="center" vertical="center" wrapText="1"/>
    </xf>
    <xf numFmtId="176" fontId="4" fillId="35" borderId="24" xfId="0" applyNumberFormat="1" applyFont="1" applyFill="1" applyBorder="1" applyAlignment="1">
      <alignment horizontal="center" vertical="center"/>
    </xf>
    <xf numFmtId="178" fontId="4" fillId="36" borderId="149" xfId="0" applyNumberFormat="1" applyFont="1" applyFill="1" applyBorder="1">
      <alignment vertical="center"/>
    </xf>
    <xf numFmtId="178" fontId="4" fillId="36" borderId="156" xfId="0" applyNumberFormat="1" applyFont="1" applyFill="1" applyBorder="1">
      <alignment vertical="center"/>
    </xf>
    <xf numFmtId="0" fontId="41" fillId="0" borderId="138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9" fontId="6" fillId="0" borderId="0" xfId="0" applyNumberFormat="1" applyFont="1" applyAlignment="1">
      <alignment vertical="center" wrapText="1"/>
    </xf>
    <xf numFmtId="0" fontId="4" fillId="0" borderId="109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10" fillId="0" borderId="72" xfId="41" applyBorder="1" applyAlignment="1">
      <alignment horizontal="center" vertical="center"/>
    </xf>
    <xf numFmtId="58" fontId="30" fillId="0" borderId="0" xfId="41" applyNumberFormat="1" applyFont="1" applyAlignment="1">
      <alignment horizontal="right" vertical="center"/>
    </xf>
    <xf numFmtId="0" fontId="38" fillId="28" borderId="29" xfId="41" applyFont="1" applyFill="1" applyBorder="1" applyAlignment="1">
      <alignment horizontal="center" vertical="center" wrapText="1"/>
    </xf>
    <xf numFmtId="0" fontId="38" fillId="28" borderId="29" xfId="4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76" fontId="6" fillId="32" borderId="46" xfId="0" applyNumberFormat="1" applyFont="1" applyFill="1" applyBorder="1" applyAlignment="1">
      <alignment horizontal="center" vertical="center"/>
    </xf>
    <xf numFmtId="176" fontId="6" fillId="32" borderId="14" xfId="0" applyNumberFormat="1" applyFont="1" applyFill="1" applyBorder="1" applyAlignment="1">
      <alignment horizontal="center" vertical="center"/>
    </xf>
    <xf numFmtId="176" fontId="6" fillId="32" borderId="52" xfId="0" applyNumberFormat="1" applyFont="1" applyFill="1" applyBorder="1" applyAlignment="1">
      <alignment horizontal="center" vertical="center"/>
    </xf>
    <xf numFmtId="176" fontId="6" fillId="32" borderId="74" xfId="0" applyNumberFormat="1" applyFont="1" applyFill="1" applyBorder="1" applyAlignment="1">
      <alignment horizontal="center" vertical="center"/>
    </xf>
    <xf numFmtId="176" fontId="6" fillId="32" borderId="55" xfId="0" applyNumberFormat="1" applyFont="1" applyFill="1" applyBorder="1" applyAlignment="1">
      <alignment horizontal="center" vertical="center"/>
    </xf>
    <xf numFmtId="176" fontId="6" fillId="32" borderId="71" xfId="0" applyNumberFormat="1" applyFont="1" applyFill="1" applyBorder="1" applyAlignment="1">
      <alignment horizontal="center" vertical="center"/>
    </xf>
    <xf numFmtId="176" fontId="6" fillId="32" borderId="43" xfId="0" applyNumberFormat="1" applyFont="1" applyFill="1" applyBorder="1" applyAlignment="1">
      <alignment horizontal="center" vertical="center"/>
    </xf>
    <xf numFmtId="176" fontId="6" fillId="32" borderId="74" xfId="0" applyNumberFormat="1" applyFont="1" applyFill="1" applyBorder="1" applyAlignment="1" applyProtection="1">
      <alignment horizontal="center" vertical="center"/>
      <protection locked="0"/>
    </xf>
    <xf numFmtId="176" fontId="6" fillId="32" borderId="55" xfId="0" applyNumberFormat="1" applyFont="1" applyFill="1" applyBorder="1" applyAlignment="1" applyProtection="1">
      <alignment horizontal="center" vertical="center"/>
      <protection locked="0"/>
    </xf>
    <xf numFmtId="176" fontId="6" fillId="32" borderId="75" xfId="0" applyNumberFormat="1" applyFont="1" applyFill="1" applyBorder="1" applyAlignment="1" applyProtection="1">
      <alignment horizontal="center" vertical="center"/>
      <protection locked="0"/>
    </xf>
    <xf numFmtId="176" fontId="6" fillId="32" borderId="46" xfId="0" applyNumberFormat="1" applyFont="1" applyFill="1" applyBorder="1" applyAlignment="1" applyProtection="1">
      <alignment horizontal="center" vertical="center"/>
      <protection locked="0"/>
    </xf>
    <xf numFmtId="176" fontId="6" fillId="32" borderId="14" xfId="0" applyNumberFormat="1" applyFont="1" applyFill="1" applyBorder="1" applyAlignment="1" applyProtection="1">
      <alignment horizontal="center" vertical="center"/>
      <protection locked="0"/>
    </xf>
    <xf numFmtId="176" fontId="6" fillId="32" borderId="52" xfId="0" applyNumberFormat="1" applyFont="1" applyFill="1" applyBorder="1" applyAlignment="1" applyProtection="1">
      <alignment horizontal="center" vertical="center"/>
      <protection locked="0"/>
    </xf>
    <xf numFmtId="176" fontId="6" fillId="32" borderId="71" xfId="0" applyNumberFormat="1" applyFont="1" applyFill="1" applyBorder="1" applyAlignment="1" applyProtection="1">
      <alignment horizontal="center" vertical="center"/>
      <protection locked="0"/>
    </xf>
    <xf numFmtId="176" fontId="6" fillId="32" borderId="43" xfId="0" applyNumberFormat="1" applyFont="1" applyFill="1" applyBorder="1" applyAlignment="1" applyProtection="1">
      <alignment horizontal="center" vertical="center"/>
      <protection locked="0"/>
    </xf>
    <xf numFmtId="177" fontId="6" fillId="0" borderId="82" xfId="0" applyNumberFormat="1" applyFont="1" applyBorder="1" applyAlignment="1">
      <alignment horizontal="center" vertical="center" wrapText="1"/>
    </xf>
    <xf numFmtId="177" fontId="6" fillId="0" borderId="55" xfId="0" applyNumberFormat="1" applyFont="1" applyBorder="1" applyAlignment="1">
      <alignment horizontal="center" vertical="center" wrapText="1"/>
    </xf>
    <xf numFmtId="177" fontId="6" fillId="0" borderId="75" xfId="0" applyNumberFormat="1" applyFont="1" applyBorder="1" applyAlignment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25" borderId="24" xfId="0" applyFont="1" applyFill="1" applyBorder="1" applyAlignment="1" applyProtection="1">
      <alignment horizontal="left" vertical="center"/>
      <protection locked="0"/>
    </xf>
    <xf numFmtId="0" fontId="6" fillId="25" borderId="25" xfId="0" applyFont="1" applyFill="1" applyBorder="1" applyAlignment="1" applyProtection="1">
      <alignment horizontal="left" vertical="center"/>
      <protection locked="0"/>
    </xf>
    <xf numFmtId="0" fontId="6" fillId="25" borderId="21" xfId="0" applyFont="1" applyFill="1" applyBorder="1" applyAlignment="1" applyProtection="1">
      <alignment horizontal="left" vertical="center"/>
      <protection locked="0"/>
    </xf>
    <xf numFmtId="0" fontId="6" fillId="25" borderId="58" xfId="0" applyFont="1" applyFill="1" applyBorder="1" applyAlignment="1" applyProtection="1">
      <alignment horizontal="left" vertical="center"/>
      <protection locked="0"/>
    </xf>
    <xf numFmtId="0" fontId="4" fillId="0" borderId="8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25" borderId="54" xfId="0" applyFont="1" applyFill="1" applyBorder="1" applyAlignment="1" applyProtection="1">
      <alignment horizontal="right" vertical="center"/>
      <protection locked="0"/>
    </xf>
    <xf numFmtId="0" fontId="6" fillId="25" borderId="55" xfId="0" applyFont="1" applyFill="1" applyBorder="1" applyAlignment="1" applyProtection="1">
      <alignment horizontal="right" vertical="center"/>
      <protection locked="0"/>
    </xf>
    <xf numFmtId="0" fontId="6" fillId="25" borderId="56" xfId="0" applyFont="1" applyFill="1" applyBorder="1" applyAlignment="1" applyProtection="1">
      <alignment horizontal="right" vertical="center"/>
      <protection locked="0"/>
    </xf>
    <xf numFmtId="0" fontId="6" fillId="25" borderId="28" xfId="0" applyFont="1" applyFill="1" applyBorder="1" applyAlignment="1" applyProtection="1">
      <alignment horizontal="left" vertical="center"/>
      <protection locked="0"/>
    </xf>
    <xf numFmtId="0" fontId="6" fillId="25" borderId="19" xfId="0" applyFont="1" applyFill="1" applyBorder="1" applyAlignment="1" applyProtection="1">
      <alignment horizontal="left" vertical="center"/>
      <protection locked="0"/>
    </xf>
    <xf numFmtId="0" fontId="6" fillId="25" borderId="59" xfId="0" applyFont="1" applyFill="1" applyBorder="1" applyAlignment="1" applyProtection="1">
      <alignment horizontal="left" vertical="center"/>
      <protection locked="0"/>
    </xf>
    <xf numFmtId="176" fontId="6" fillId="0" borderId="82" xfId="0" applyNumberFormat="1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155" xfId="0" applyNumberFormat="1" applyFont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176" fontId="6" fillId="25" borderId="46" xfId="0" applyNumberFormat="1" applyFont="1" applyFill="1" applyBorder="1" applyAlignment="1" applyProtection="1">
      <alignment horizontal="center" vertical="center"/>
      <protection locked="0"/>
    </xf>
    <xf numFmtId="176" fontId="6" fillId="25" borderId="14" xfId="0" applyNumberFormat="1" applyFont="1" applyFill="1" applyBorder="1" applyAlignment="1" applyProtection="1">
      <alignment horizontal="center" vertical="center"/>
      <protection locked="0"/>
    </xf>
    <xf numFmtId="176" fontId="6" fillId="25" borderId="52" xfId="0" applyNumberFormat="1" applyFont="1" applyFill="1" applyBorder="1" applyAlignment="1" applyProtection="1">
      <alignment horizontal="center" vertical="center"/>
      <protection locked="0"/>
    </xf>
    <xf numFmtId="176" fontId="6" fillId="25" borderId="71" xfId="0" applyNumberFormat="1" applyFont="1" applyFill="1" applyBorder="1" applyAlignment="1" applyProtection="1">
      <alignment horizontal="center" vertical="center"/>
      <protection locked="0"/>
    </xf>
    <xf numFmtId="0" fontId="4" fillId="25" borderId="20" xfId="0" applyFont="1" applyFill="1" applyBorder="1" applyAlignment="1" applyProtection="1">
      <alignment horizontal="center" vertical="center"/>
      <protection locked="0"/>
    </xf>
    <xf numFmtId="0" fontId="4" fillId="25" borderId="36" xfId="0" applyFont="1" applyFill="1" applyBorder="1" applyAlignment="1" applyProtection="1">
      <alignment horizontal="center" vertical="center"/>
      <protection locked="0"/>
    </xf>
    <xf numFmtId="0" fontId="4" fillId="25" borderId="17" xfId="0" applyFont="1" applyFill="1" applyBorder="1" applyAlignment="1" applyProtection="1">
      <alignment horizontal="center" vertical="center"/>
      <protection locked="0"/>
    </xf>
    <xf numFmtId="0" fontId="4" fillId="25" borderId="121" xfId="0" applyFont="1" applyFill="1" applyBorder="1" applyAlignment="1" applyProtection="1">
      <alignment horizontal="center" vertical="center"/>
      <protection locked="0"/>
    </xf>
    <xf numFmtId="0" fontId="4" fillId="0" borderId="101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  <protection locked="0"/>
    </xf>
    <xf numFmtId="0" fontId="4" fillId="25" borderId="87" xfId="0" applyFont="1" applyFill="1" applyBorder="1" applyAlignment="1" applyProtection="1">
      <alignment horizontal="center" vertical="center"/>
      <protection locked="0"/>
    </xf>
    <xf numFmtId="0" fontId="4" fillId="25" borderId="66" xfId="0" applyFont="1" applyFill="1" applyBorder="1" applyAlignment="1" applyProtection="1">
      <alignment horizontal="center" vertical="center"/>
      <protection locked="0"/>
    </xf>
    <xf numFmtId="0" fontId="4" fillId="25" borderId="104" xfId="0" applyFont="1" applyFill="1" applyBorder="1" applyAlignment="1" applyProtection="1">
      <alignment horizontal="center" vertical="center"/>
      <protection locked="0"/>
    </xf>
    <xf numFmtId="0" fontId="4" fillId="0" borderId="8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 wrapText="1" shrinkToFit="1"/>
    </xf>
    <xf numFmtId="0" fontId="4" fillId="25" borderId="26" xfId="0" applyFont="1" applyFill="1" applyBorder="1" applyAlignment="1" applyProtection="1">
      <alignment horizontal="center" vertical="center"/>
      <protection locked="0"/>
    </xf>
    <xf numFmtId="0" fontId="4" fillId="25" borderId="29" xfId="0" applyFont="1" applyFill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25" borderId="56" xfId="0" applyFont="1" applyFill="1" applyBorder="1" applyAlignment="1" applyProtection="1">
      <alignment horizontal="center" vertical="center"/>
      <protection locked="0"/>
    </xf>
    <xf numFmtId="0" fontId="4" fillId="25" borderId="106" xfId="0" applyFont="1" applyFill="1" applyBorder="1" applyAlignment="1" applyProtection="1">
      <alignment horizontal="center" vertical="center"/>
      <protection locked="0"/>
    </xf>
    <xf numFmtId="0" fontId="4" fillId="37" borderId="24" xfId="0" applyFont="1" applyFill="1" applyBorder="1" applyAlignment="1" applyProtection="1">
      <alignment horizontal="center" vertic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4" fillId="37" borderId="33" xfId="0" applyFont="1" applyFill="1" applyBorder="1" applyAlignment="1" applyProtection="1">
      <alignment horizontal="center" vertical="center"/>
      <protection locked="0"/>
    </xf>
    <xf numFmtId="0" fontId="4" fillId="37" borderId="66" xfId="0" applyFont="1" applyFill="1" applyBorder="1" applyAlignment="1" applyProtection="1">
      <alignment horizontal="center" vertical="center"/>
      <protection locked="0"/>
    </xf>
    <xf numFmtId="0" fontId="4" fillId="25" borderId="22" xfId="0" applyFont="1" applyFill="1" applyBorder="1" applyAlignment="1" applyProtection="1">
      <alignment horizontal="center" vertical="center"/>
      <protection locked="0"/>
    </xf>
    <xf numFmtId="0" fontId="4" fillId="25" borderId="125" xfId="0" applyFont="1" applyFill="1" applyBorder="1" applyAlignment="1" applyProtection="1">
      <alignment horizontal="center" vertical="center"/>
      <protection locked="0"/>
    </xf>
    <xf numFmtId="0" fontId="4" fillId="0" borderId="8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177" fontId="4" fillId="35" borderId="24" xfId="0" applyNumberFormat="1" applyFont="1" applyFill="1" applyBorder="1" applyAlignment="1">
      <alignment horizontal="center" vertical="center"/>
    </xf>
    <xf numFmtId="177" fontId="4" fillId="35" borderId="25" xfId="0" applyNumberFormat="1" applyFont="1" applyFill="1" applyBorder="1" applyAlignment="1">
      <alignment horizontal="center" vertical="center"/>
    </xf>
    <xf numFmtId="177" fontId="4" fillId="35" borderId="26" xfId="0" applyNumberFormat="1" applyFont="1" applyFill="1" applyBorder="1" applyAlignment="1">
      <alignment horizontal="center" vertical="center"/>
    </xf>
    <xf numFmtId="0" fontId="4" fillId="0" borderId="140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7" borderId="30" xfId="0" applyFont="1" applyFill="1" applyBorder="1" applyAlignment="1" applyProtection="1">
      <alignment horizontal="center" vertical="center"/>
      <protection locked="0"/>
    </xf>
    <xf numFmtId="0" fontId="4" fillId="37" borderId="22" xfId="0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>
      <alignment horizontal="center" vertical="center"/>
    </xf>
    <xf numFmtId="176" fontId="4" fillId="35" borderId="24" xfId="0" applyNumberFormat="1" applyFont="1" applyFill="1" applyBorder="1" applyAlignment="1">
      <alignment horizontal="center" vertical="center" wrapText="1"/>
    </xf>
    <xf numFmtId="176" fontId="4" fillId="35" borderId="25" xfId="0" applyNumberFormat="1" applyFont="1" applyFill="1" applyBorder="1" applyAlignment="1">
      <alignment horizontal="center" vertical="center" wrapText="1"/>
    </xf>
    <xf numFmtId="176" fontId="4" fillId="35" borderId="26" xfId="0" applyNumberFormat="1" applyFont="1" applyFill="1" applyBorder="1" applyAlignment="1">
      <alignment horizontal="center" vertical="center" wrapText="1"/>
    </xf>
    <xf numFmtId="177" fontId="4" fillId="35" borderId="29" xfId="0" applyNumberFormat="1" applyFont="1" applyFill="1" applyBorder="1" applyAlignment="1">
      <alignment horizontal="center" vertical="center" wrapText="1" shrinkToFit="1"/>
    </xf>
    <xf numFmtId="0" fontId="8" fillId="29" borderId="45" xfId="0" applyFont="1" applyFill="1" applyBorder="1" applyAlignment="1">
      <alignment horizontal="center" vertical="center"/>
    </xf>
    <xf numFmtId="0" fontId="8" fillId="29" borderId="0" xfId="0" applyFont="1" applyFill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4" fillId="0" borderId="118" xfId="0" applyFont="1" applyBorder="1" applyAlignment="1">
      <alignment horizontal="left" vertical="center"/>
    </xf>
    <xf numFmtId="0" fontId="4" fillId="0" borderId="119" xfId="0" applyFont="1" applyBorder="1" applyAlignment="1">
      <alignment horizontal="left" vertical="center"/>
    </xf>
    <xf numFmtId="0" fontId="4" fillId="0" borderId="120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21" xfId="0" applyFont="1" applyBorder="1" applyAlignment="1">
      <alignment horizontal="left" vertical="center"/>
    </xf>
    <xf numFmtId="0" fontId="4" fillId="0" borderId="122" xfId="0" applyFont="1" applyBorder="1" applyAlignment="1">
      <alignment horizontal="left" vertical="center"/>
    </xf>
    <xf numFmtId="0" fontId="4" fillId="0" borderId="10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94" xfId="0" applyFont="1" applyBorder="1" applyAlignment="1">
      <alignment horizontal="left" vertical="top"/>
    </xf>
    <xf numFmtId="0" fontId="4" fillId="0" borderId="98" xfId="0" applyFont="1" applyBorder="1" applyAlignment="1">
      <alignment horizontal="left" vertical="top"/>
    </xf>
    <xf numFmtId="0" fontId="4" fillId="0" borderId="93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32" borderId="11" xfId="0" applyFont="1" applyFill="1" applyBorder="1" applyAlignment="1" applyProtection="1">
      <alignment horizontal="left" vertical="center"/>
      <protection locked="0"/>
    </xf>
    <xf numFmtId="0" fontId="4" fillId="0" borderId="67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9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15" xfId="0" applyFont="1" applyBorder="1" applyAlignment="1">
      <alignment horizontal="center" vertical="center"/>
    </xf>
    <xf numFmtId="0" fontId="4" fillId="0" borderId="10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4" fillId="0" borderId="78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10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95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6" xfId="0" applyFont="1" applyBorder="1" applyAlignment="1">
      <alignment horizontal="left" vertical="top"/>
    </xf>
    <xf numFmtId="0" fontId="4" fillId="0" borderId="99" xfId="0" applyFont="1" applyBorder="1" applyAlignment="1">
      <alignment horizontal="left" vertical="top"/>
    </xf>
    <xf numFmtId="0" fontId="4" fillId="0" borderId="92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 wrapText="1"/>
    </xf>
    <xf numFmtId="0" fontId="4" fillId="0" borderId="8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top"/>
    </xf>
    <xf numFmtId="0" fontId="4" fillId="0" borderId="87" xfId="0" applyFont="1" applyBorder="1" applyAlignment="1">
      <alignment horizontal="left" vertical="top"/>
    </xf>
    <xf numFmtId="0" fontId="4" fillId="0" borderId="96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95" xfId="0" applyFont="1" applyBorder="1" applyAlignment="1">
      <alignment horizontal="center" vertical="center" textRotation="255" shrinkToFit="1"/>
    </xf>
    <xf numFmtId="0" fontId="4" fillId="0" borderId="96" xfId="0" applyFont="1" applyBorder="1" applyAlignment="1">
      <alignment horizontal="center" vertical="center" textRotation="255" shrinkToFit="1"/>
    </xf>
    <xf numFmtId="0" fontId="4" fillId="0" borderId="97" xfId="0" applyFont="1" applyBorder="1" applyAlignment="1">
      <alignment horizontal="center" vertical="center" textRotation="255" shrinkToFit="1"/>
    </xf>
    <xf numFmtId="0" fontId="4" fillId="0" borderId="6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12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8" fillId="29" borderId="45" xfId="0" applyFont="1" applyFill="1" applyBorder="1" applyAlignment="1">
      <alignment horizontal="center" vertical="top" wrapText="1"/>
    </xf>
    <xf numFmtId="0" fontId="8" fillId="29" borderId="0" xfId="0" applyFont="1" applyFill="1" applyAlignment="1">
      <alignment horizontal="center" vertical="top" wrapText="1"/>
    </xf>
    <xf numFmtId="0" fontId="8" fillId="29" borderId="16" xfId="0" applyFont="1" applyFill="1" applyBorder="1" applyAlignment="1">
      <alignment horizontal="center" vertical="top" wrapText="1"/>
    </xf>
    <xf numFmtId="0" fontId="4" fillId="25" borderId="25" xfId="0" applyFont="1" applyFill="1" applyBorder="1" applyAlignment="1" applyProtection="1">
      <alignment horizontal="left" vertical="center"/>
      <protection locked="0"/>
    </xf>
    <xf numFmtId="0" fontId="4" fillId="25" borderId="26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/>
    </xf>
    <xf numFmtId="0" fontId="4" fillId="25" borderId="0" xfId="0" applyFont="1" applyFill="1" applyAlignment="1" applyProtection="1">
      <alignment horizontal="left" vertical="center"/>
      <protection locked="0"/>
    </xf>
    <xf numFmtId="0" fontId="4" fillId="25" borderId="16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/>
    </xf>
    <xf numFmtId="0" fontId="4" fillId="0" borderId="125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25" borderId="21" xfId="0" applyFont="1" applyFill="1" applyBorder="1" applyAlignment="1" applyProtection="1">
      <alignment horizontal="left" vertical="center"/>
      <protection locked="0"/>
    </xf>
    <xf numFmtId="0" fontId="4" fillId="25" borderId="22" xfId="0" applyFont="1" applyFill="1" applyBorder="1" applyAlignment="1" applyProtection="1">
      <alignment horizontal="left" vertical="center"/>
      <protection locked="0"/>
    </xf>
    <xf numFmtId="0" fontId="4" fillId="25" borderId="14" xfId="0" applyFont="1" applyFill="1" applyBorder="1" applyAlignment="1" applyProtection="1">
      <alignment horizontal="left" vertical="center"/>
      <protection locked="0"/>
    </xf>
    <xf numFmtId="0" fontId="4" fillId="25" borderId="17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25" borderId="0" xfId="0" applyFont="1" applyFill="1" applyAlignment="1">
      <alignment horizontal="left" vertical="center"/>
    </xf>
    <xf numFmtId="0" fontId="4" fillId="0" borderId="91" xfId="0" applyFont="1" applyBorder="1" applyAlignment="1">
      <alignment horizontal="left" vertical="top"/>
    </xf>
    <xf numFmtId="0" fontId="4" fillId="0" borderId="6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5" fillId="24" borderId="133" xfId="0" applyFont="1" applyFill="1" applyBorder="1" applyAlignment="1" applyProtection="1">
      <alignment horizontal="center" vertical="center"/>
      <protection locked="0"/>
    </xf>
    <xf numFmtId="0" fontId="5" fillId="24" borderId="128" xfId="0" applyFont="1" applyFill="1" applyBorder="1" applyAlignment="1" applyProtection="1">
      <alignment horizontal="center" vertical="center"/>
      <protection locked="0"/>
    </xf>
    <xf numFmtId="0" fontId="5" fillId="24" borderId="129" xfId="0" applyFont="1" applyFill="1" applyBorder="1" applyAlignment="1" applyProtection="1">
      <alignment horizontal="center" vertical="center"/>
      <protection locked="0"/>
    </xf>
    <xf numFmtId="0" fontId="4" fillId="0" borderId="91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top" wrapText="1"/>
    </xf>
    <xf numFmtId="49" fontId="9" fillId="0" borderId="49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49" fontId="9" fillId="0" borderId="48" xfId="0" applyNumberFormat="1" applyFont="1" applyBorder="1" applyAlignment="1">
      <alignment horizontal="center" vertical="top" wrapText="1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8" fillId="29" borderId="46" xfId="0" applyFont="1" applyFill="1" applyBorder="1" applyAlignment="1">
      <alignment horizontal="center" vertical="center"/>
    </xf>
    <xf numFmtId="0" fontId="8" fillId="29" borderId="14" xfId="0" applyFont="1" applyFill="1" applyBorder="1" applyAlignment="1">
      <alignment horizontal="center" vertical="center"/>
    </xf>
    <xf numFmtId="0" fontId="8" fillId="29" borderId="17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24" borderId="127" xfId="0" applyFont="1" applyFill="1" applyBorder="1" applyAlignment="1" applyProtection="1">
      <alignment horizontal="center" vertical="center"/>
      <protection locked="0"/>
    </xf>
    <xf numFmtId="0" fontId="4" fillId="0" borderId="13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86" xfId="0" applyFont="1" applyBorder="1" applyAlignment="1">
      <alignment horizontal="left" vertical="top" wrapText="1"/>
    </xf>
    <xf numFmtId="0" fontId="4" fillId="0" borderId="131" xfId="0" applyFont="1" applyBorder="1" applyAlignment="1">
      <alignment horizontal="left" vertical="top" wrapText="1"/>
    </xf>
    <xf numFmtId="0" fontId="4" fillId="0" borderId="87" xfId="0" applyFont="1" applyBorder="1" applyAlignment="1">
      <alignment horizontal="left" vertical="top" wrapText="1"/>
    </xf>
    <xf numFmtId="0" fontId="4" fillId="0" borderId="96" xfId="0" applyFont="1" applyBorder="1" applyAlignment="1">
      <alignment horizontal="left" vertical="top" wrapText="1"/>
    </xf>
    <xf numFmtId="0" fontId="4" fillId="0" borderId="132" xfId="0" applyFont="1" applyBorder="1" applyAlignment="1">
      <alignment horizontal="left" vertical="top" wrapText="1"/>
    </xf>
    <xf numFmtId="0" fontId="4" fillId="0" borderId="125" xfId="0" applyFont="1" applyBorder="1" applyAlignment="1">
      <alignment horizontal="left" vertical="top" wrapText="1"/>
    </xf>
    <xf numFmtId="0" fontId="4" fillId="0" borderId="95" xfId="0" applyFont="1" applyBorder="1" applyAlignment="1">
      <alignment horizontal="left" vertical="top" wrapText="1"/>
    </xf>
    <xf numFmtId="0" fontId="5" fillId="24" borderId="136" xfId="0" applyFont="1" applyFill="1" applyBorder="1" applyAlignment="1" applyProtection="1">
      <alignment horizontal="center" vertical="center"/>
      <protection locked="0"/>
    </xf>
    <xf numFmtId="0" fontId="5" fillId="24" borderId="137" xfId="0" applyFont="1" applyFill="1" applyBorder="1" applyAlignment="1" applyProtection="1">
      <alignment horizontal="center" vertical="center"/>
      <protection locked="0"/>
    </xf>
    <xf numFmtId="0" fontId="10" fillId="30" borderId="30" xfId="0" applyFont="1" applyFill="1" applyBorder="1" applyAlignment="1">
      <alignment horizontal="center" vertical="center"/>
    </xf>
    <xf numFmtId="0" fontId="10" fillId="30" borderId="22" xfId="0" applyFont="1" applyFill="1" applyBorder="1" applyAlignment="1">
      <alignment horizontal="center" vertical="center"/>
    </xf>
    <xf numFmtId="0" fontId="10" fillId="30" borderId="28" xfId="0" applyFont="1" applyFill="1" applyBorder="1" applyAlignment="1">
      <alignment horizontal="center" vertical="center"/>
    </xf>
    <xf numFmtId="0" fontId="10" fillId="3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4" fillId="32" borderId="118" xfId="0" applyNumberFormat="1" applyFont="1" applyFill="1" applyBorder="1" applyAlignment="1" applyProtection="1">
      <alignment horizontal="left" vertical="center"/>
      <protection locked="0"/>
    </xf>
    <xf numFmtId="49" fontId="4" fillId="32" borderId="119" xfId="0" applyNumberFormat="1" applyFont="1" applyFill="1" applyBorder="1" applyAlignment="1" applyProtection="1">
      <alignment horizontal="left" vertical="center"/>
      <protection locked="0"/>
    </xf>
    <xf numFmtId="49" fontId="4" fillId="32" borderId="120" xfId="0" applyNumberFormat="1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コピーHPJ-301" xfId="41" xr:uid="{00000000-0005-0000-0000-000029000000}"/>
    <cellStyle name="良い" xfId="42" builtinId="26" customBuiltin="1"/>
  </cellStyles>
  <dxfs count="22"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b/>
        <i val="0"/>
      </font>
      <fill>
        <patternFill>
          <bgColor rgb="FFFE786E"/>
        </patternFill>
      </fill>
    </dxf>
    <dxf>
      <fill>
        <patternFill>
          <bgColor rgb="FFFF7C80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b/>
        <i val="0"/>
      </font>
      <fill>
        <patternFill>
          <bgColor rgb="FFFE786E"/>
        </patternFill>
      </fill>
    </dxf>
    <dxf>
      <fill>
        <patternFill>
          <bgColor rgb="FFFF7C80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9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9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  <fill>
        <patternFill>
          <bgColor indexed="29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39</xdr:row>
      <xdr:rowOff>152400</xdr:rowOff>
    </xdr:from>
    <xdr:to>
      <xdr:col>11</xdr:col>
      <xdr:colOff>514350</xdr:colOff>
      <xdr:row>40</xdr:row>
      <xdr:rowOff>152400</xdr:rowOff>
    </xdr:to>
    <xdr:pic>
      <xdr:nvPicPr>
        <xdr:cNvPr id="2566" name="Picture 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9839325"/>
          <a:ext cx="1981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31</xdr:row>
      <xdr:rowOff>123825</xdr:rowOff>
    </xdr:from>
    <xdr:to>
      <xdr:col>11</xdr:col>
      <xdr:colOff>314325</xdr:colOff>
      <xdr:row>32</xdr:row>
      <xdr:rowOff>238125</xdr:rowOff>
    </xdr:to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/>
        </xdr:cNvSpPr>
      </xdr:nvSpPr>
      <xdr:spPr bwMode="auto">
        <a:xfrm>
          <a:off x="742950" y="7877175"/>
          <a:ext cx="6353175" cy="361950"/>
        </a:xfrm>
        <a:prstGeom prst="roundRect">
          <a:avLst>
            <a:gd name="adj" fmla="val 50000"/>
          </a:avLst>
        </a:prstGeom>
        <a:noFill/>
        <a:ln w="31750">
          <a:solidFill>
            <a:srgbClr val="3333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31</xdr:row>
      <xdr:rowOff>180975</xdr:rowOff>
    </xdr:from>
    <xdr:to>
      <xdr:col>10</xdr:col>
      <xdr:colOff>628650</xdr:colOff>
      <xdr:row>32</xdr:row>
      <xdr:rowOff>228600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447800" y="8505825"/>
          <a:ext cx="5200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altLang="ja-JP" sz="14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該当しない項目の記入は不要です。</a:t>
          </a:r>
          <a:r>
            <a:rPr lang="en-US" altLang="ja-JP" sz="14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4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斜線等も不要</a:t>
          </a:r>
          <a:r>
            <a:rPr lang="en-US" altLang="ja-JP" sz="14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4</xdr:col>
      <xdr:colOff>133350</xdr:colOff>
      <xdr:row>20</xdr:row>
      <xdr:rowOff>47625</xdr:rowOff>
    </xdr:from>
    <xdr:to>
      <xdr:col>5</xdr:col>
      <xdr:colOff>47625</xdr:colOff>
      <xdr:row>20</xdr:row>
      <xdr:rowOff>228600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666875" y="4705350"/>
          <a:ext cx="600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シート名</a:t>
          </a:r>
        </a:p>
      </xdr:txBody>
    </xdr:sp>
    <xdr:clientData/>
  </xdr:twoCellAnchor>
  <xdr:twoCellAnchor>
    <xdr:from>
      <xdr:col>3</xdr:col>
      <xdr:colOff>38100</xdr:colOff>
      <xdr:row>20</xdr:row>
      <xdr:rowOff>209550</xdr:rowOff>
    </xdr:from>
    <xdr:to>
      <xdr:col>4</xdr:col>
      <xdr:colOff>228600</xdr:colOff>
      <xdr:row>20</xdr:row>
      <xdr:rowOff>419100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885825" y="4867275"/>
          <a:ext cx="876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申請の別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73809</xdr:colOff>
      <xdr:row>28</xdr:row>
      <xdr:rowOff>203361</xdr:rowOff>
    </xdr:from>
    <xdr:to>
      <xdr:col>87</xdr:col>
      <xdr:colOff>77423</xdr:colOff>
      <xdr:row>44</xdr:row>
      <xdr:rowOff>155864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9B775993-87DA-2F04-EB46-02F0A514FDA9}"/>
            </a:ext>
          </a:extLst>
        </xdr:cNvPr>
        <xdr:cNvSpPr/>
      </xdr:nvSpPr>
      <xdr:spPr>
        <a:xfrm>
          <a:off x="7653188" y="6704174"/>
          <a:ext cx="11362176" cy="4167315"/>
        </a:xfrm>
        <a:prstGeom prst="roundRect">
          <a:avLst>
            <a:gd name="adj" fmla="val 9212"/>
          </a:avLst>
        </a:prstGeom>
        <a:solidFill>
          <a:schemeClr val="bg1">
            <a:lumMod val="95000"/>
          </a:schemeClr>
        </a:solidFill>
        <a:ln w="38100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35</xdr:col>
      <xdr:colOff>3201</xdr:colOff>
      <xdr:row>15</xdr:row>
      <xdr:rowOff>0</xdr:rowOff>
    </xdr:from>
    <xdr:to>
      <xdr:col>67</xdr:col>
      <xdr:colOff>5402</xdr:colOff>
      <xdr:row>26</xdr:row>
      <xdr:rowOff>95250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331646EB-22F4-9232-EDE5-CFBECC249F87}"/>
            </a:ext>
          </a:extLst>
        </xdr:cNvPr>
        <xdr:cNvSpPr/>
      </xdr:nvSpPr>
      <xdr:spPr>
        <a:xfrm>
          <a:off x="7882618" y="3781425"/>
          <a:ext cx="6996791" cy="2333625"/>
        </a:xfrm>
        <a:prstGeom prst="roundRect">
          <a:avLst>
            <a:gd name="adj" fmla="val 9111"/>
          </a:avLst>
        </a:prstGeom>
        <a:noFill/>
        <a:ln>
          <a:solidFill>
            <a:schemeClr val="accent5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absolute">
    <xdr:from>
      <xdr:col>36</xdr:col>
      <xdr:colOff>170569</xdr:colOff>
      <xdr:row>25</xdr:row>
      <xdr:rowOff>106055</xdr:rowOff>
    </xdr:from>
    <xdr:to>
      <xdr:col>65</xdr:col>
      <xdr:colOff>12726</xdr:colOff>
      <xdr:row>27</xdr:row>
      <xdr:rowOff>133350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2D3B669-22B3-55C3-DC1E-0DE7B8F2F0BE}"/>
            </a:ext>
          </a:extLst>
        </xdr:cNvPr>
        <xdr:cNvSpPr/>
      </xdr:nvSpPr>
      <xdr:spPr>
        <a:xfrm>
          <a:off x="8264017" y="6373505"/>
          <a:ext cx="6200375" cy="408295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別添②を用いる場合は、上記に表示される計算結果を転記します。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absolute">
    <xdr:from>
      <xdr:col>36</xdr:col>
      <xdr:colOff>161044</xdr:colOff>
      <xdr:row>18</xdr:row>
      <xdr:rowOff>58430</xdr:rowOff>
    </xdr:from>
    <xdr:to>
      <xdr:col>65</xdr:col>
      <xdr:colOff>3201</xdr:colOff>
      <xdr:row>20</xdr:row>
      <xdr:rowOff>46265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16E5557F-5E26-1A69-BF53-CDA8D48697D8}"/>
            </a:ext>
          </a:extLst>
        </xdr:cNvPr>
        <xdr:cNvSpPr/>
      </xdr:nvSpPr>
      <xdr:spPr>
        <a:xfrm>
          <a:off x="7816342" y="4487555"/>
          <a:ext cx="6200375" cy="425985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別添②の計算結果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81643</xdr:colOff>
      <xdr:row>17</xdr:row>
      <xdr:rowOff>19050</xdr:rowOff>
    </xdr:from>
    <xdr:to>
      <xdr:col>29</xdr:col>
      <xdr:colOff>152400</xdr:colOff>
      <xdr:row>26</xdr:row>
      <xdr:rowOff>76200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1BA8696F-9085-D5DC-3C68-701D8E8AF536}"/>
            </a:ext>
          </a:extLst>
        </xdr:cNvPr>
        <xdr:cNvSpPr/>
      </xdr:nvSpPr>
      <xdr:spPr>
        <a:xfrm>
          <a:off x="81643" y="4229100"/>
          <a:ext cx="6338207" cy="2305050"/>
        </a:xfrm>
        <a:prstGeom prst="roundRect">
          <a:avLst>
            <a:gd name="adj" fmla="val 9111"/>
          </a:avLst>
        </a:prstGeom>
        <a:noFill/>
        <a:ln>
          <a:solidFill>
            <a:schemeClr val="accent5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PrintsWithSheet="0"/>
  </xdr:twoCellAnchor>
  <xdr:twoCellAnchor editAs="absolute">
    <xdr:from>
      <xdr:col>32</xdr:col>
      <xdr:colOff>4044</xdr:colOff>
      <xdr:row>21</xdr:row>
      <xdr:rowOff>28575</xdr:rowOff>
    </xdr:from>
    <xdr:to>
      <xdr:col>34</xdr:col>
      <xdr:colOff>174251</xdr:colOff>
      <xdr:row>25</xdr:row>
      <xdr:rowOff>152400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CDF815BC-03CA-F812-5B5A-594E47563C07}"/>
            </a:ext>
          </a:extLst>
        </xdr:cNvPr>
        <xdr:cNvSpPr/>
      </xdr:nvSpPr>
      <xdr:spPr>
        <a:xfrm>
          <a:off x="7200900" y="4733925"/>
          <a:ext cx="628650" cy="1247775"/>
        </a:xfrm>
        <a:prstGeom prst="leftArrow">
          <a:avLst>
            <a:gd name="adj1" fmla="val 50000"/>
            <a:gd name="adj2" fmla="val 43846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absolute">
    <xdr:from>
      <xdr:col>29</xdr:col>
      <xdr:colOff>87835</xdr:colOff>
      <xdr:row>28</xdr:row>
      <xdr:rowOff>188049</xdr:rowOff>
    </xdr:from>
    <xdr:to>
      <xdr:col>34</xdr:col>
      <xdr:colOff>2037</xdr:colOff>
      <xdr:row>31</xdr:row>
      <xdr:rowOff>362617</xdr:rowOff>
    </xdr:to>
    <xdr:sp macro="" textlink="">
      <xdr:nvSpPr>
        <xdr:cNvPr id="10" name="矢印: 左 9">
          <a:extLst>
            <a:ext uri="{FF2B5EF4-FFF2-40B4-BE49-F238E27FC236}">
              <a16:creationId xmlns:a16="http://schemas.microsoft.com/office/drawing/2014/main" id="{C448C524-5DA4-FEDC-8196-3D31E53BA2D0}"/>
            </a:ext>
          </a:extLst>
        </xdr:cNvPr>
        <xdr:cNvSpPr/>
      </xdr:nvSpPr>
      <xdr:spPr>
        <a:xfrm rot="10800000">
          <a:off x="6764504" y="6665049"/>
          <a:ext cx="1024073" cy="919250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absolute">
    <xdr:from>
      <xdr:col>35</xdr:col>
      <xdr:colOff>151368</xdr:colOff>
      <xdr:row>29</xdr:row>
      <xdr:rowOff>125450</xdr:rowOff>
    </xdr:from>
    <xdr:to>
      <xdr:col>71</xdr:col>
      <xdr:colOff>637</xdr:colOff>
      <xdr:row>31</xdr:row>
      <xdr:rowOff>253767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276AE739-9B38-4EE8-6BA6-23E80AF7CA4A}"/>
            </a:ext>
          </a:extLst>
        </xdr:cNvPr>
        <xdr:cNvSpPr/>
      </xdr:nvSpPr>
      <xdr:spPr>
        <a:xfrm>
          <a:off x="8179874" y="6966132"/>
          <a:ext cx="7943353" cy="509317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参考　｜　一次エネルギー消費量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計算結果から転記する数値（共用部）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LocksWithSheet="0"/>
  </xdr:twoCellAnchor>
  <xdr:twoCellAnchor>
    <xdr:from>
      <xdr:col>0</xdr:col>
      <xdr:colOff>199305</xdr:colOff>
      <xdr:row>27</xdr:row>
      <xdr:rowOff>255334</xdr:rowOff>
    </xdr:from>
    <xdr:to>
      <xdr:col>28</xdr:col>
      <xdr:colOff>215313</xdr:colOff>
      <xdr:row>30</xdr:row>
      <xdr:rowOff>188099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5C8FF58F-BB40-47DD-B7FC-C8DD000F4EA2}"/>
            </a:ext>
          </a:extLst>
        </xdr:cNvPr>
        <xdr:cNvSpPr/>
      </xdr:nvSpPr>
      <xdr:spPr>
        <a:xfrm>
          <a:off x="199305" y="6455243"/>
          <a:ext cx="6163963" cy="764038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absolute">
    <xdr:from>
      <xdr:col>35</xdr:col>
      <xdr:colOff>97797</xdr:colOff>
      <xdr:row>32</xdr:row>
      <xdr:rowOff>44823</xdr:rowOff>
    </xdr:from>
    <xdr:to>
      <xdr:col>72</xdr:col>
      <xdr:colOff>9839</xdr:colOff>
      <xdr:row>37</xdr:row>
      <xdr:rowOff>123264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4D575310-6D35-539C-8AFE-50F3B1ED4B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70" t="10929" r="1515" b="10328"/>
        <a:stretch/>
      </xdr:blipFill>
      <xdr:spPr>
        <a:xfrm>
          <a:off x="7891489" y="7688636"/>
          <a:ext cx="7841604" cy="1507191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absolute">
    <xdr:from>
      <xdr:col>47</xdr:col>
      <xdr:colOff>2924</xdr:colOff>
      <xdr:row>35</xdr:row>
      <xdr:rowOff>313765</xdr:rowOff>
    </xdr:from>
    <xdr:to>
      <xdr:col>67</xdr:col>
      <xdr:colOff>168089</xdr:colOff>
      <xdr:row>36</xdr:row>
      <xdr:rowOff>183387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4F5086D9-2C58-49EC-BDF1-400C6C3DC7A2}"/>
            </a:ext>
          </a:extLst>
        </xdr:cNvPr>
        <xdr:cNvSpPr/>
      </xdr:nvSpPr>
      <xdr:spPr>
        <a:xfrm>
          <a:off x="10712824" y="8650941"/>
          <a:ext cx="4672853" cy="396299"/>
        </a:xfrm>
        <a:custGeom>
          <a:avLst/>
          <a:gdLst>
            <a:gd name="connsiteX0" fmla="*/ 894604 w 4311112"/>
            <a:gd name="connsiteY0" fmla="*/ 0 h 459441"/>
            <a:gd name="connsiteX1" fmla="*/ 2436907 w 4311112"/>
            <a:gd name="connsiteY1" fmla="*/ 0 h 459441"/>
            <a:gd name="connsiteX2" fmla="*/ 2452801 w 4311112"/>
            <a:gd name="connsiteY2" fmla="*/ 0 h 459441"/>
            <a:gd name="connsiteX3" fmla="*/ 4272264 w 4311112"/>
            <a:gd name="connsiteY3" fmla="*/ 0 h 459441"/>
            <a:gd name="connsiteX4" fmla="*/ 4311112 w 4311112"/>
            <a:gd name="connsiteY4" fmla="*/ 38848 h 459441"/>
            <a:gd name="connsiteX5" fmla="*/ 4311112 w 4311112"/>
            <a:gd name="connsiteY5" fmla="*/ 194235 h 459441"/>
            <a:gd name="connsiteX6" fmla="*/ 4272264 w 4311112"/>
            <a:gd name="connsiteY6" fmla="*/ 233083 h 459441"/>
            <a:gd name="connsiteX7" fmla="*/ 2529376 w 4311112"/>
            <a:gd name="connsiteY7" fmla="*/ 233083 h 459441"/>
            <a:gd name="connsiteX8" fmla="*/ 2529376 w 4311112"/>
            <a:gd name="connsiteY8" fmla="*/ 382866 h 459441"/>
            <a:gd name="connsiteX9" fmla="*/ 2452801 w 4311112"/>
            <a:gd name="connsiteY9" fmla="*/ 459441 h 459441"/>
            <a:gd name="connsiteX10" fmla="*/ 894604 w 4311112"/>
            <a:gd name="connsiteY10" fmla="*/ 459441 h 459441"/>
            <a:gd name="connsiteX11" fmla="*/ 818029 w 4311112"/>
            <a:gd name="connsiteY11" fmla="*/ 382866 h 459441"/>
            <a:gd name="connsiteX12" fmla="*/ 818029 w 4311112"/>
            <a:gd name="connsiteY12" fmla="*/ 233083 h 459441"/>
            <a:gd name="connsiteX13" fmla="*/ 38848 w 4311112"/>
            <a:gd name="connsiteY13" fmla="*/ 233083 h 459441"/>
            <a:gd name="connsiteX14" fmla="*/ 0 w 4311112"/>
            <a:gd name="connsiteY14" fmla="*/ 194235 h 459441"/>
            <a:gd name="connsiteX15" fmla="*/ 0 w 4311112"/>
            <a:gd name="connsiteY15" fmla="*/ 38849 h 459441"/>
            <a:gd name="connsiteX16" fmla="*/ 38848 w 4311112"/>
            <a:gd name="connsiteY16" fmla="*/ 1 h 459441"/>
            <a:gd name="connsiteX17" fmla="*/ 865675 w 4311112"/>
            <a:gd name="connsiteY17" fmla="*/ 1 h 459441"/>
            <a:gd name="connsiteX18" fmla="*/ 875153 w 4311112"/>
            <a:gd name="connsiteY18" fmla="*/ 3927 h 4594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4311112" h="459441">
              <a:moveTo>
                <a:pt x="894604" y="0"/>
              </a:moveTo>
              <a:lnTo>
                <a:pt x="2436907" y="0"/>
              </a:lnTo>
              <a:lnTo>
                <a:pt x="2452801" y="0"/>
              </a:lnTo>
              <a:lnTo>
                <a:pt x="4272264" y="0"/>
              </a:lnTo>
              <a:cubicBezTo>
                <a:pt x="4293719" y="0"/>
                <a:pt x="4311112" y="17393"/>
                <a:pt x="4311112" y="38848"/>
              </a:cubicBezTo>
              <a:lnTo>
                <a:pt x="4311112" y="194235"/>
              </a:lnTo>
              <a:cubicBezTo>
                <a:pt x="4311112" y="215690"/>
                <a:pt x="4293719" y="233083"/>
                <a:pt x="4272264" y="233083"/>
              </a:cubicBezTo>
              <a:lnTo>
                <a:pt x="2529376" y="233083"/>
              </a:lnTo>
              <a:lnTo>
                <a:pt x="2529376" y="382866"/>
              </a:lnTo>
              <a:cubicBezTo>
                <a:pt x="2529376" y="425157"/>
                <a:pt x="2495092" y="459441"/>
                <a:pt x="2452801" y="459441"/>
              </a:cubicBezTo>
              <a:lnTo>
                <a:pt x="894604" y="459441"/>
              </a:lnTo>
              <a:cubicBezTo>
                <a:pt x="852313" y="459441"/>
                <a:pt x="818029" y="425157"/>
                <a:pt x="818029" y="382866"/>
              </a:cubicBezTo>
              <a:lnTo>
                <a:pt x="818029" y="233083"/>
              </a:lnTo>
              <a:lnTo>
                <a:pt x="38848" y="233083"/>
              </a:lnTo>
              <a:cubicBezTo>
                <a:pt x="17393" y="233083"/>
                <a:pt x="0" y="215690"/>
                <a:pt x="0" y="194235"/>
              </a:cubicBezTo>
              <a:lnTo>
                <a:pt x="0" y="38849"/>
              </a:lnTo>
              <a:cubicBezTo>
                <a:pt x="0" y="17394"/>
                <a:pt x="17393" y="1"/>
                <a:pt x="38848" y="1"/>
              </a:cubicBezTo>
              <a:lnTo>
                <a:pt x="865675" y="1"/>
              </a:lnTo>
              <a:lnTo>
                <a:pt x="875153" y="3927"/>
              </a:lnTo>
              <a:close/>
            </a:path>
          </a:pathLst>
        </a:custGeom>
        <a:noFill/>
        <a:ln w="28575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35</xdr:col>
      <xdr:colOff>4605</xdr:colOff>
      <xdr:row>38</xdr:row>
      <xdr:rowOff>46424</xdr:rowOff>
    </xdr:from>
    <xdr:to>
      <xdr:col>71</xdr:col>
      <xdr:colOff>134471</xdr:colOff>
      <xdr:row>43</xdr:row>
      <xdr:rowOff>56029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6E63E434-E662-0D4F-9770-1C968126A8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1" r="628"/>
        <a:stretch/>
      </xdr:blipFill>
      <xdr:spPr>
        <a:xfrm>
          <a:off x="7782486" y="9312888"/>
          <a:ext cx="7983390" cy="124785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absolute">
    <xdr:from>
      <xdr:col>36</xdr:col>
      <xdr:colOff>6693</xdr:colOff>
      <xdr:row>40</xdr:row>
      <xdr:rowOff>88648</xdr:rowOff>
    </xdr:from>
    <xdr:to>
      <xdr:col>70</xdr:col>
      <xdr:colOff>106404</xdr:colOff>
      <xdr:row>42</xdr:row>
      <xdr:rowOff>164846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FAEE0692-63A5-52AD-59D1-3D5988CBAF7C}"/>
            </a:ext>
          </a:extLst>
        </xdr:cNvPr>
        <xdr:cNvSpPr/>
      </xdr:nvSpPr>
      <xdr:spPr>
        <a:xfrm>
          <a:off x="8009329" y="9940219"/>
          <a:ext cx="7510766" cy="511627"/>
        </a:xfrm>
        <a:custGeom>
          <a:avLst/>
          <a:gdLst>
            <a:gd name="connsiteX0" fmla="*/ 65973 w 7586401"/>
            <a:gd name="connsiteY0" fmla="*/ 0 h 515814"/>
            <a:gd name="connsiteX1" fmla="*/ 618269 w 7586401"/>
            <a:gd name="connsiteY1" fmla="*/ 0 h 515814"/>
            <a:gd name="connsiteX2" fmla="*/ 684241 w 7586401"/>
            <a:gd name="connsiteY2" fmla="*/ 65972 h 515814"/>
            <a:gd name="connsiteX3" fmla="*/ 684241 w 7586401"/>
            <a:gd name="connsiteY3" fmla="*/ 161296 h 515814"/>
            <a:gd name="connsiteX4" fmla="*/ 7547939 w 7586401"/>
            <a:gd name="connsiteY4" fmla="*/ 161296 h 515814"/>
            <a:gd name="connsiteX5" fmla="*/ 7586401 w 7586401"/>
            <a:gd name="connsiteY5" fmla="*/ 199624 h 515814"/>
            <a:gd name="connsiteX6" fmla="*/ 7586401 w 7586401"/>
            <a:gd name="connsiteY6" fmla="*/ 352927 h 515814"/>
            <a:gd name="connsiteX7" fmla="*/ 7580759 w 7586401"/>
            <a:gd name="connsiteY7" fmla="*/ 366501 h 515814"/>
            <a:gd name="connsiteX8" fmla="*/ 7586401 w 7586401"/>
            <a:gd name="connsiteY8" fmla="*/ 380075 h 515814"/>
            <a:gd name="connsiteX9" fmla="*/ 7586401 w 7586401"/>
            <a:gd name="connsiteY9" fmla="*/ 488666 h 515814"/>
            <a:gd name="connsiteX10" fmla="*/ 7559157 w 7586401"/>
            <a:gd name="connsiteY10" fmla="*/ 515814 h 515814"/>
            <a:gd name="connsiteX11" fmla="*/ 27244 w 7586401"/>
            <a:gd name="connsiteY11" fmla="*/ 515814 h 515814"/>
            <a:gd name="connsiteX12" fmla="*/ 0 w 7586401"/>
            <a:gd name="connsiteY12" fmla="*/ 488666 h 515814"/>
            <a:gd name="connsiteX13" fmla="*/ 0 w 7586401"/>
            <a:gd name="connsiteY13" fmla="*/ 380075 h 515814"/>
            <a:gd name="connsiteX14" fmla="*/ 1 w 7586401"/>
            <a:gd name="connsiteY14" fmla="*/ 380073 h 515814"/>
            <a:gd name="connsiteX15" fmla="*/ 1 w 7586401"/>
            <a:gd name="connsiteY15" fmla="*/ 65972 h 515814"/>
            <a:gd name="connsiteX16" fmla="*/ 65973 w 7586401"/>
            <a:gd name="connsiteY16" fmla="*/ 0 h 515814"/>
            <a:gd name="connsiteX0" fmla="*/ 65973 w 7586401"/>
            <a:gd name="connsiteY0" fmla="*/ 0 h 515814"/>
            <a:gd name="connsiteX1" fmla="*/ 618269 w 7586401"/>
            <a:gd name="connsiteY1" fmla="*/ 0 h 515814"/>
            <a:gd name="connsiteX2" fmla="*/ 684241 w 7586401"/>
            <a:gd name="connsiteY2" fmla="*/ 65972 h 515814"/>
            <a:gd name="connsiteX3" fmla="*/ 624255 w 7586401"/>
            <a:gd name="connsiteY3" fmla="*/ 181289 h 515814"/>
            <a:gd name="connsiteX4" fmla="*/ 7547939 w 7586401"/>
            <a:gd name="connsiteY4" fmla="*/ 161296 h 515814"/>
            <a:gd name="connsiteX5" fmla="*/ 7586401 w 7586401"/>
            <a:gd name="connsiteY5" fmla="*/ 199624 h 515814"/>
            <a:gd name="connsiteX6" fmla="*/ 7586401 w 7586401"/>
            <a:gd name="connsiteY6" fmla="*/ 352927 h 515814"/>
            <a:gd name="connsiteX7" fmla="*/ 7580759 w 7586401"/>
            <a:gd name="connsiteY7" fmla="*/ 366501 h 515814"/>
            <a:gd name="connsiteX8" fmla="*/ 7586401 w 7586401"/>
            <a:gd name="connsiteY8" fmla="*/ 380075 h 515814"/>
            <a:gd name="connsiteX9" fmla="*/ 7586401 w 7586401"/>
            <a:gd name="connsiteY9" fmla="*/ 488666 h 515814"/>
            <a:gd name="connsiteX10" fmla="*/ 7559157 w 7586401"/>
            <a:gd name="connsiteY10" fmla="*/ 515814 h 515814"/>
            <a:gd name="connsiteX11" fmla="*/ 27244 w 7586401"/>
            <a:gd name="connsiteY11" fmla="*/ 515814 h 515814"/>
            <a:gd name="connsiteX12" fmla="*/ 0 w 7586401"/>
            <a:gd name="connsiteY12" fmla="*/ 488666 h 515814"/>
            <a:gd name="connsiteX13" fmla="*/ 0 w 7586401"/>
            <a:gd name="connsiteY13" fmla="*/ 380075 h 515814"/>
            <a:gd name="connsiteX14" fmla="*/ 1 w 7586401"/>
            <a:gd name="connsiteY14" fmla="*/ 380073 h 515814"/>
            <a:gd name="connsiteX15" fmla="*/ 1 w 7586401"/>
            <a:gd name="connsiteY15" fmla="*/ 65972 h 515814"/>
            <a:gd name="connsiteX16" fmla="*/ 65973 w 7586401"/>
            <a:gd name="connsiteY16" fmla="*/ 0 h 515814"/>
            <a:gd name="connsiteX0" fmla="*/ 65973 w 7586401"/>
            <a:gd name="connsiteY0" fmla="*/ 0 h 515814"/>
            <a:gd name="connsiteX1" fmla="*/ 618269 w 7586401"/>
            <a:gd name="connsiteY1" fmla="*/ 0 h 515814"/>
            <a:gd name="connsiteX2" fmla="*/ 649250 w 7586401"/>
            <a:gd name="connsiteY2" fmla="*/ 40980 h 515814"/>
            <a:gd name="connsiteX3" fmla="*/ 624255 w 7586401"/>
            <a:gd name="connsiteY3" fmla="*/ 181289 h 515814"/>
            <a:gd name="connsiteX4" fmla="*/ 7547939 w 7586401"/>
            <a:gd name="connsiteY4" fmla="*/ 161296 h 515814"/>
            <a:gd name="connsiteX5" fmla="*/ 7586401 w 7586401"/>
            <a:gd name="connsiteY5" fmla="*/ 199624 h 515814"/>
            <a:gd name="connsiteX6" fmla="*/ 7586401 w 7586401"/>
            <a:gd name="connsiteY6" fmla="*/ 352927 h 515814"/>
            <a:gd name="connsiteX7" fmla="*/ 7580759 w 7586401"/>
            <a:gd name="connsiteY7" fmla="*/ 366501 h 515814"/>
            <a:gd name="connsiteX8" fmla="*/ 7586401 w 7586401"/>
            <a:gd name="connsiteY8" fmla="*/ 380075 h 515814"/>
            <a:gd name="connsiteX9" fmla="*/ 7586401 w 7586401"/>
            <a:gd name="connsiteY9" fmla="*/ 488666 h 515814"/>
            <a:gd name="connsiteX10" fmla="*/ 7559157 w 7586401"/>
            <a:gd name="connsiteY10" fmla="*/ 515814 h 515814"/>
            <a:gd name="connsiteX11" fmla="*/ 27244 w 7586401"/>
            <a:gd name="connsiteY11" fmla="*/ 515814 h 515814"/>
            <a:gd name="connsiteX12" fmla="*/ 0 w 7586401"/>
            <a:gd name="connsiteY12" fmla="*/ 488666 h 515814"/>
            <a:gd name="connsiteX13" fmla="*/ 0 w 7586401"/>
            <a:gd name="connsiteY13" fmla="*/ 380075 h 515814"/>
            <a:gd name="connsiteX14" fmla="*/ 1 w 7586401"/>
            <a:gd name="connsiteY14" fmla="*/ 380073 h 515814"/>
            <a:gd name="connsiteX15" fmla="*/ 1 w 7586401"/>
            <a:gd name="connsiteY15" fmla="*/ 65972 h 515814"/>
            <a:gd name="connsiteX16" fmla="*/ 65973 w 7586401"/>
            <a:gd name="connsiteY16" fmla="*/ 0 h 515814"/>
            <a:gd name="connsiteX0" fmla="*/ 65973 w 7586401"/>
            <a:gd name="connsiteY0" fmla="*/ 0 h 515814"/>
            <a:gd name="connsiteX1" fmla="*/ 618269 w 7586401"/>
            <a:gd name="connsiteY1" fmla="*/ 0 h 515814"/>
            <a:gd name="connsiteX2" fmla="*/ 649250 w 7586401"/>
            <a:gd name="connsiteY2" fmla="*/ 40980 h 515814"/>
            <a:gd name="connsiteX3" fmla="*/ 644251 w 7586401"/>
            <a:gd name="connsiteY3" fmla="*/ 181289 h 515814"/>
            <a:gd name="connsiteX4" fmla="*/ 7547939 w 7586401"/>
            <a:gd name="connsiteY4" fmla="*/ 161296 h 515814"/>
            <a:gd name="connsiteX5" fmla="*/ 7586401 w 7586401"/>
            <a:gd name="connsiteY5" fmla="*/ 199624 h 515814"/>
            <a:gd name="connsiteX6" fmla="*/ 7586401 w 7586401"/>
            <a:gd name="connsiteY6" fmla="*/ 352927 h 515814"/>
            <a:gd name="connsiteX7" fmla="*/ 7580759 w 7586401"/>
            <a:gd name="connsiteY7" fmla="*/ 366501 h 515814"/>
            <a:gd name="connsiteX8" fmla="*/ 7586401 w 7586401"/>
            <a:gd name="connsiteY8" fmla="*/ 380075 h 515814"/>
            <a:gd name="connsiteX9" fmla="*/ 7586401 w 7586401"/>
            <a:gd name="connsiteY9" fmla="*/ 488666 h 515814"/>
            <a:gd name="connsiteX10" fmla="*/ 7559157 w 7586401"/>
            <a:gd name="connsiteY10" fmla="*/ 515814 h 515814"/>
            <a:gd name="connsiteX11" fmla="*/ 27244 w 7586401"/>
            <a:gd name="connsiteY11" fmla="*/ 515814 h 515814"/>
            <a:gd name="connsiteX12" fmla="*/ 0 w 7586401"/>
            <a:gd name="connsiteY12" fmla="*/ 488666 h 515814"/>
            <a:gd name="connsiteX13" fmla="*/ 0 w 7586401"/>
            <a:gd name="connsiteY13" fmla="*/ 380075 h 515814"/>
            <a:gd name="connsiteX14" fmla="*/ 1 w 7586401"/>
            <a:gd name="connsiteY14" fmla="*/ 380073 h 515814"/>
            <a:gd name="connsiteX15" fmla="*/ 1 w 7586401"/>
            <a:gd name="connsiteY15" fmla="*/ 65972 h 515814"/>
            <a:gd name="connsiteX16" fmla="*/ 65973 w 7586401"/>
            <a:gd name="connsiteY16" fmla="*/ 0 h 515814"/>
            <a:gd name="connsiteX0" fmla="*/ 65973 w 7586401"/>
            <a:gd name="connsiteY0" fmla="*/ 0 h 515814"/>
            <a:gd name="connsiteX1" fmla="*/ 593833 w 7586401"/>
            <a:gd name="connsiteY1" fmla="*/ 0 h 515814"/>
            <a:gd name="connsiteX2" fmla="*/ 649250 w 7586401"/>
            <a:gd name="connsiteY2" fmla="*/ 40980 h 515814"/>
            <a:gd name="connsiteX3" fmla="*/ 644251 w 7586401"/>
            <a:gd name="connsiteY3" fmla="*/ 181289 h 515814"/>
            <a:gd name="connsiteX4" fmla="*/ 7547939 w 7586401"/>
            <a:gd name="connsiteY4" fmla="*/ 161296 h 515814"/>
            <a:gd name="connsiteX5" fmla="*/ 7586401 w 7586401"/>
            <a:gd name="connsiteY5" fmla="*/ 199624 h 515814"/>
            <a:gd name="connsiteX6" fmla="*/ 7586401 w 7586401"/>
            <a:gd name="connsiteY6" fmla="*/ 352927 h 515814"/>
            <a:gd name="connsiteX7" fmla="*/ 7580759 w 7586401"/>
            <a:gd name="connsiteY7" fmla="*/ 366501 h 515814"/>
            <a:gd name="connsiteX8" fmla="*/ 7586401 w 7586401"/>
            <a:gd name="connsiteY8" fmla="*/ 380075 h 515814"/>
            <a:gd name="connsiteX9" fmla="*/ 7586401 w 7586401"/>
            <a:gd name="connsiteY9" fmla="*/ 488666 h 515814"/>
            <a:gd name="connsiteX10" fmla="*/ 7559157 w 7586401"/>
            <a:gd name="connsiteY10" fmla="*/ 515814 h 515814"/>
            <a:gd name="connsiteX11" fmla="*/ 27244 w 7586401"/>
            <a:gd name="connsiteY11" fmla="*/ 515814 h 515814"/>
            <a:gd name="connsiteX12" fmla="*/ 0 w 7586401"/>
            <a:gd name="connsiteY12" fmla="*/ 488666 h 515814"/>
            <a:gd name="connsiteX13" fmla="*/ 0 w 7586401"/>
            <a:gd name="connsiteY13" fmla="*/ 380075 h 515814"/>
            <a:gd name="connsiteX14" fmla="*/ 1 w 7586401"/>
            <a:gd name="connsiteY14" fmla="*/ 380073 h 515814"/>
            <a:gd name="connsiteX15" fmla="*/ 1 w 7586401"/>
            <a:gd name="connsiteY15" fmla="*/ 65972 h 515814"/>
            <a:gd name="connsiteX16" fmla="*/ 65973 w 7586401"/>
            <a:gd name="connsiteY16" fmla="*/ 0 h 515814"/>
            <a:gd name="connsiteX0" fmla="*/ 65973 w 7586401"/>
            <a:gd name="connsiteY0" fmla="*/ 0 h 515814"/>
            <a:gd name="connsiteX1" fmla="*/ 593833 w 7586401"/>
            <a:gd name="connsiteY1" fmla="*/ 0 h 515814"/>
            <a:gd name="connsiteX2" fmla="*/ 649250 w 7586401"/>
            <a:gd name="connsiteY2" fmla="*/ 40980 h 515814"/>
            <a:gd name="connsiteX3" fmla="*/ 656469 w 7586401"/>
            <a:gd name="connsiteY3" fmla="*/ 181289 h 515814"/>
            <a:gd name="connsiteX4" fmla="*/ 7547939 w 7586401"/>
            <a:gd name="connsiteY4" fmla="*/ 161296 h 515814"/>
            <a:gd name="connsiteX5" fmla="*/ 7586401 w 7586401"/>
            <a:gd name="connsiteY5" fmla="*/ 199624 h 515814"/>
            <a:gd name="connsiteX6" fmla="*/ 7586401 w 7586401"/>
            <a:gd name="connsiteY6" fmla="*/ 352927 h 515814"/>
            <a:gd name="connsiteX7" fmla="*/ 7580759 w 7586401"/>
            <a:gd name="connsiteY7" fmla="*/ 366501 h 515814"/>
            <a:gd name="connsiteX8" fmla="*/ 7586401 w 7586401"/>
            <a:gd name="connsiteY8" fmla="*/ 380075 h 515814"/>
            <a:gd name="connsiteX9" fmla="*/ 7586401 w 7586401"/>
            <a:gd name="connsiteY9" fmla="*/ 488666 h 515814"/>
            <a:gd name="connsiteX10" fmla="*/ 7559157 w 7586401"/>
            <a:gd name="connsiteY10" fmla="*/ 515814 h 515814"/>
            <a:gd name="connsiteX11" fmla="*/ 27244 w 7586401"/>
            <a:gd name="connsiteY11" fmla="*/ 515814 h 515814"/>
            <a:gd name="connsiteX12" fmla="*/ 0 w 7586401"/>
            <a:gd name="connsiteY12" fmla="*/ 488666 h 515814"/>
            <a:gd name="connsiteX13" fmla="*/ 0 w 7586401"/>
            <a:gd name="connsiteY13" fmla="*/ 380075 h 515814"/>
            <a:gd name="connsiteX14" fmla="*/ 1 w 7586401"/>
            <a:gd name="connsiteY14" fmla="*/ 380073 h 515814"/>
            <a:gd name="connsiteX15" fmla="*/ 1 w 7586401"/>
            <a:gd name="connsiteY15" fmla="*/ 65972 h 515814"/>
            <a:gd name="connsiteX16" fmla="*/ 65973 w 7586401"/>
            <a:gd name="connsiteY16" fmla="*/ 0 h 5158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7586401" h="515814">
              <a:moveTo>
                <a:pt x="65973" y="0"/>
              </a:moveTo>
              <a:lnTo>
                <a:pt x="593833" y="0"/>
              </a:lnTo>
              <a:cubicBezTo>
                <a:pt x="630268" y="0"/>
                <a:pt x="649250" y="4545"/>
                <a:pt x="649250" y="40980"/>
              </a:cubicBezTo>
              <a:lnTo>
                <a:pt x="656469" y="181289"/>
              </a:lnTo>
              <a:lnTo>
                <a:pt x="7547939" y="161296"/>
              </a:lnTo>
              <a:cubicBezTo>
                <a:pt x="7569181" y="161296"/>
                <a:pt x="7586401" y="178455"/>
                <a:pt x="7586401" y="199624"/>
              </a:cubicBezTo>
              <a:lnTo>
                <a:pt x="7586401" y="352927"/>
              </a:lnTo>
              <a:lnTo>
                <a:pt x="7580759" y="366501"/>
              </a:lnTo>
              <a:lnTo>
                <a:pt x="7586401" y="380075"/>
              </a:lnTo>
              <a:lnTo>
                <a:pt x="7586401" y="488666"/>
              </a:lnTo>
              <a:cubicBezTo>
                <a:pt x="7586401" y="503659"/>
                <a:pt x="7574203" y="515814"/>
                <a:pt x="7559157" y="515814"/>
              </a:cubicBezTo>
              <a:lnTo>
                <a:pt x="27244" y="515814"/>
              </a:lnTo>
              <a:cubicBezTo>
                <a:pt x="12198" y="515814"/>
                <a:pt x="0" y="503659"/>
                <a:pt x="0" y="488666"/>
              </a:cubicBezTo>
              <a:lnTo>
                <a:pt x="0" y="380075"/>
              </a:lnTo>
              <a:cubicBezTo>
                <a:pt x="0" y="380074"/>
                <a:pt x="1" y="380074"/>
                <a:pt x="1" y="380073"/>
              </a:cubicBezTo>
              <a:lnTo>
                <a:pt x="1" y="65972"/>
              </a:lnTo>
              <a:cubicBezTo>
                <a:pt x="1" y="29537"/>
                <a:pt x="29538" y="0"/>
                <a:pt x="65973" y="0"/>
              </a:cubicBezTo>
              <a:close/>
            </a:path>
          </a:pathLst>
        </a:custGeom>
        <a:noFill/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70</xdr:col>
      <xdr:colOff>47270</xdr:colOff>
      <xdr:row>38</xdr:row>
      <xdr:rowOff>257297</xdr:rowOff>
    </xdr:from>
    <xdr:to>
      <xdr:col>72</xdr:col>
      <xdr:colOff>59623</xdr:colOff>
      <xdr:row>41</xdr:row>
      <xdr:rowOff>102460</xdr:rowOff>
    </xdr:to>
    <xdr:sp macro="" textlink="">
      <xdr:nvSpPr>
        <xdr:cNvPr id="57" name="矢印: 左 56">
          <a:extLst>
            <a:ext uri="{FF2B5EF4-FFF2-40B4-BE49-F238E27FC236}">
              <a16:creationId xmlns:a16="http://schemas.microsoft.com/office/drawing/2014/main" id="{938BB5E6-0A0E-B0A8-A335-40B80FFA2A6C}"/>
            </a:ext>
          </a:extLst>
        </xdr:cNvPr>
        <xdr:cNvSpPr/>
      </xdr:nvSpPr>
      <xdr:spPr>
        <a:xfrm rot="18792590">
          <a:off x="15360859" y="9623863"/>
          <a:ext cx="647985" cy="447782"/>
        </a:xfrm>
        <a:prstGeom prst="leftArrow">
          <a:avLst/>
        </a:prstGeom>
        <a:solidFill>
          <a:srgbClr val="FF7C8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72</xdr:col>
      <xdr:colOff>192612</xdr:colOff>
      <xdr:row>34</xdr:row>
      <xdr:rowOff>69273</xdr:rowOff>
    </xdr:from>
    <xdr:to>
      <xdr:col>85</xdr:col>
      <xdr:colOff>176443</xdr:colOff>
      <xdr:row>35</xdr:row>
      <xdr:rowOff>236852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CCAD72C0-7188-4285-A6A3-956D3D97B154}"/>
            </a:ext>
          </a:extLst>
        </xdr:cNvPr>
        <xdr:cNvSpPr/>
      </xdr:nvSpPr>
      <xdr:spPr>
        <a:xfrm>
          <a:off x="16035328" y="8083880"/>
          <a:ext cx="2814118" cy="507758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一次エネルギー消費量</a:t>
          </a:r>
        </a:p>
      </xdr:txBody>
    </xdr:sp>
    <xdr:clientData/>
  </xdr:twoCellAnchor>
  <xdr:twoCellAnchor editAs="absolute">
    <xdr:from>
      <xdr:col>73</xdr:col>
      <xdr:colOff>616</xdr:colOff>
      <xdr:row>38</xdr:row>
      <xdr:rowOff>220101</xdr:rowOff>
    </xdr:from>
    <xdr:to>
      <xdr:col>85</xdr:col>
      <xdr:colOff>192754</xdr:colOff>
      <xdr:row>41</xdr:row>
      <xdr:rowOff>154486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84CD2FB-AE1C-4282-8BB1-631EA3EE928F}"/>
            </a:ext>
          </a:extLst>
        </xdr:cNvPr>
        <xdr:cNvSpPr/>
      </xdr:nvSpPr>
      <xdr:spPr>
        <a:xfrm>
          <a:off x="16051639" y="9486565"/>
          <a:ext cx="2814118" cy="737207"/>
        </a:xfrm>
        <a:prstGeom prst="rect">
          <a:avLst/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400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一次エネルギー消費量</a:t>
          </a:r>
          <a:endParaRPr kumimoji="1" lang="en-US" altLang="ja-JP" sz="1400">
            <a:solidFill>
              <a:srgbClr val="0070C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（その他除く）</a:t>
          </a:r>
        </a:p>
      </xdr:txBody>
    </xdr:sp>
    <xdr:clientData/>
  </xdr:twoCellAnchor>
  <xdr:twoCellAnchor editAs="absolute">
    <xdr:from>
      <xdr:col>67</xdr:col>
      <xdr:colOff>102051</xdr:colOff>
      <xdr:row>34</xdr:row>
      <xdr:rowOff>280157</xdr:rowOff>
    </xdr:from>
    <xdr:to>
      <xdr:col>70</xdr:col>
      <xdr:colOff>92890</xdr:colOff>
      <xdr:row>35</xdr:row>
      <xdr:rowOff>404569</xdr:rowOff>
    </xdr:to>
    <xdr:sp macro="" textlink="">
      <xdr:nvSpPr>
        <xdr:cNvPr id="62" name="矢印: 左 61">
          <a:extLst>
            <a:ext uri="{FF2B5EF4-FFF2-40B4-BE49-F238E27FC236}">
              <a16:creationId xmlns:a16="http://schemas.microsoft.com/office/drawing/2014/main" id="{303166AB-9D5B-DE1A-ACD5-FE56E26F8519}"/>
            </a:ext>
          </a:extLst>
        </xdr:cNvPr>
        <xdr:cNvSpPr/>
      </xdr:nvSpPr>
      <xdr:spPr>
        <a:xfrm rot="20128650">
          <a:off x="15319639" y="8281157"/>
          <a:ext cx="663192" cy="460588"/>
        </a:xfrm>
        <a:prstGeom prst="leftArrow">
          <a:avLst/>
        </a:prstGeom>
        <a:solidFill>
          <a:srgbClr val="FF7C8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</xdr:colOff>
      <xdr:row>2</xdr:row>
      <xdr:rowOff>0</xdr:rowOff>
    </xdr:from>
    <xdr:to>
      <xdr:col>32</xdr:col>
      <xdr:colOff>0</xdr:colOff>
      <xdr:row>4</xdr:row>
      <xdr:rowOff>13607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784C899-9111-04E1-5A39-977959E798C7}"/>
            </a:ext>
          </a:extLst>
        </xdr:cNvPr>
        <xdr:cNvSpPr/>
      </xdr:nvSpPr>
      <xdr:spPr>
        <a:xfrm>
          <a:off x="8686801" y="276225"/>
          <a:ext cx="2933699" cy="718457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34</xdr:col>
      <xdr:colOff>73915</xdr:colOff>
      <xdr:row>3</xdr:row>
      <xdr:rowOff>15938</xdr:rowOff>
    </xdr:from>
    <xdr:to>
      <xdr:col>87</xdr:col>
      <xdr:colOff>136072</xdr:colOff>
      <xdr:row>24</xdr:row>
      <xdr:rowOff>136071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E38E903-F42B-57EE-CA3B-42D3221943ED}"/>
            </a:ext>
          </a:extLst>
        </xdr:cNvPr>
        <xdr:cNvGrpSpPr/>
      </xdr:nvGrpSpPr>
      <xdr:grpSpPr>
        <a:xfrm>
          <a:off x="12161140" y="520763"/>
          <a:ext cx="12016032" cy="5587483"/>
          <a:chOff x="11639986" y="533009"/>
          <a:chExt cx="11941193" cy="5535776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1C97FF92-83BC-BACB-BDEA-991494CF0E27}"/>
              </a:ext>
            </a:extLst>
          </xdr:cNvPr>
          <xdr:cNvGrpSpPr/>
        </xdr:nvGrpSpPr>
        <xdr:grpSpPr>
          <a:xfrm>
            <a:off x="12205607" y="830033"/>
            <a:ext cx="11375572" cy="5238752"/>
            <a:chOff x="12423321" y="258534"/>
            <a:chExt cx="11375572" cy="5197931"/>
          </a:xfrm>
        </xdr:grpSpPr>
        <xdr:sp macro="" textlink="">
          <xdr:nvSpPr>
            <xdr:cNvPr id="14" name="四角形: 角を丸くする 13">
              <a:extLst>
                <a:ext uri="{FF2B5EF4-FFF2-40B4-BE49-F238E27FC236}">
                  <a16:creationId xmlns:a16="http://schemas.microsoft.com/office/drawing/2014/main" id="{5CC725BC-F153-1189-A542-09E3B61D8607}"/>
                </a:ext>
              </a:extLst>
            </xdr:cNvPr>
            <xdr:cNvSpPr/>
          </xdr:nvSpPr>
          <xdr:spPr>
            <a:xfrm>
              <a:off x="12423321" y="258534"/>
              <a:ext cx="11375572" cy="5197931"/>
            </a:xfrm>
            <a:prstGeom prst="roundRect">
              <a:avLst>
                <a:gd name="adj" fmla="val 5641"/>
              </a:avLst>
            </a:prstGeom>
            <a:solidFill>
              <a:schemeClr val="bg1">
                <a:lumMod val="95000"/>
              </a:schemeClr>
            </a:solidFill>
            <a:ln w="38100">
              <a:solidFill>
                <a:srgbClr val="0070C0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BAFE364D-3D31-1237-E5BC-6FD36A1D44DF}"/>
                </a:ext>
              </a:extLst>
            </xdr:cNvPr>
            <xdr:cNvGrpSpPr/>
          </xdr:nvGrpSpPr>
          <xdr:grpSpPr>
            <a:xfrm>
              <a:off x="12790713" y="898071"/>
              <a:ext cx="10722429" cy="4422322"/>
              <a:chOff x="13076463" y="721178"/>
              <a:chExt cx="10722429" cy="4422322"/>
            </a:xfrm>
          </xdr:grpSpPr>
          <xdr:grpSp>
            <xdr:nvGrpSpPr>
              <xdr:cNvPr id="6" name="グループ化 5">
                <a:extLst>
                  <a:ext uri="{FF2B5EF4-FFF2-40B4-BE49-F238E27FC236}">
                    <a16:creationId xmlns:a16="http://schemas.microsoft.com/office/drawing/2014/main" id="{13F2BB35-6872-98A4-D589-0CAAA97FCEC3}"/>
                  </a:ext>
                </a:extLst>
              </xdr:cNvPr>
              <xdr:cNvGrpSpPr/>
            </xdr:nvGrpSpPr>
            <xdr:grpSpPr>
              <a:xfrm>
                <a:off x="13076463" y="721178"/>
                <a:ext cx="7911103" cy="4422322"/>
                <a:chOff x="13035643" y="1325098"/>
                <a:chExt cx="7271317" cy="4064680"/>
              </a:xfrm>
            </xdr:grpSpPr>
            <xdr:pic>
              <xdr:nvPicPr>
                <xdr:cNvPr id="3" name="図 2" descr="テーブル&#10;&#10;自動的に生成された説明">
                  <a:extLst>
                    <a:ext uri="{FF2B5EF4-FFF2-40B4-BE49-F238E27FC236}">
                      <a16:creationId xmlns:a16="http://schemas.microsoft.com/office/drawing/2014/main" id="{F8327BCD-2F4E-57FB-135C-9D085B9F3739}"/>
                    </a:ext>
                  </a:extLst>
                </xdr:cNvPr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t="-1246" b="-1"/>
                <a:stretch/>
              </xdr:blipFill>
              <xdr:spPr>
                <a:xfrm>
                  <a:off x="13035643" y="1325098"/>
                  <a:ext cx="7271317" cy="4064680"/>
                </a:xfrm>
                <a:prstGeom prst="rect">
                  <a:avLst/>
                </a:prstGeom>
              </xdr:spPr>
            </xdr:pic>
            <xdr:sp macro="" textlink="">
              <xdr:nvSpPr>
                <xdr:cNvPr id="4" name="フリーフォーム: 図形 3">
                  <a:extLst>
                    <a:ext uri="{FF2B5EF4-FFF2-40B4-BE49-F238E27FC236}">
                      <a16:creationId xmlns:a16="http://schemas.microsoft.com/office/drawing/2014/main" id="{DF223D27-B662-982E-B1FA-164108428EF0}"/>
                    </a:ext>
                  </a:extLst>
                </xdr:cNvPr>
                <xdr:cNvSpPr/>
              </xdr:nvSpPr>
              <xdr:spPr>
                <a:xfrm>
                  <a:off x="14248550" y="2815942"/>
                  <a:ext cx="5193393" cy="381907"/>
                </a:xfrm>
                <a:custGeom>
                  <a:avLst/>
                  <a:gdLst>
                    <a:gd name="connsiteX0" fmla="*/ 61385 w 5226050"/>
                    <a:gd name="connsiteY0" fmla="*/ 0 h 368300"/>
                    <a:gd name="connsiteX1" fmla="*/ 1860551 w 5226050"/>
                    <a:gd name="connsiteY1" fmla="*/ 0 h 368300"/>
                    <a:gd name="connsiteX2" fmla="*/ 1881715 w 5226050"/>
                    <a:gd name="connsiteY2" fmla="*/ 0 h 368300"/>
                    <a:gd name="connsiteX3" fmla="*/ 3001435 w 5226050"/>
                    <a:gd name="connsiteY3" fmla="*/ 0 h 368300"/>
                    <a:gd name="connsiteX4" fmla="*/ 3047999 w 5226050"/>
                    <a:gd name="connsiteY4" fmla="*/ 0 h 368300"/>
                    <a:gd name="connsiteX5" fmla="*/ 4006851 w 5226050"/>
                    <a:gd name="connsiteY5" fmla="*/ 0 h 368300"/>
                    <a:gd name="connsiteX6" fmla="*/ 4028015 w 5226050"/>
                    <a:gd name="connsiteY6" fmla="*/ 0 h 368300"/>
                    <a:gd name="connsiteX7" fmla="*/ 5194299 w 5226050"/>
                    <a:gd name="connsiteY7" fmla="*/ 0 h 368300"/>
                    <a:gd name="connsiteX8" fmla="*/ 5226050 w 5226050"/>
                    <a:gd name="connsiteY8" fmla="*/ 31751 h 368300"/>
                    <a:gd name="connsiteX9" fmla="*/ 5226050 w 5226050"/>
                    <a:gd name="connsiteY9" fmla="*/ 158749 h 368300"/>
                    <a:gd name="connsiteX10" fmla="*/ 5194299 w 5226050"/>
                    <a:gd name="connsiteY10" fmla="*/ 190500 h 368300"/>
                    <a:gd name="connsiteX11" fmla="*/ 4089400 w 5226050"/>
                    <a:gd name="connsiteY11" fmla="*/ 190500 h 368300"/>
                    <a:gd name="connsiteX12" fmla="*/ 4089400 w 5226050"/>
                    <a:gd name="connsiteY12" fmla="*/ 306915 h 368300"/>
                    <a:gd name="connsiteX13" fmla="*/ 4028015 w 5226050"/>
                    <a:gd name="connsiteY13" fmla="*/ 368300 h 368300"/>
                    <a:gd name="connsiteX14" fmla="*/ 3001435 w 5226050"/>
                    <a:gd name="connsiteY14" fmla="*/ 368300 h 368300"/>
                    <a:gd name="connsiteX15" fmla="*/ 2940050 w 5226050"/>
                    <a:gd name="connsiteY15" fmla="*/ 306915 h 368300"/>
                    <a:gd name="connsiteX16" fmla="*/ 2940050 w 5226050"/>
                    <a:gd name="connsiteY16" fmla="*/ 190500 h 368300"/>
                    <a:gd name="connsiteX17" fmla="*/ 1943100 w 5226050"/>
                    <a:gd name="connsiteY17" fmla="*/ 190500 h 368300"/>
                    <a:gd name="connsiteX18" fmla="*/ 1943100 w 5226050"/>
                    <a:gd name="connsiteY18" fmla="*/ 306915 h 368300"/>
                    <a:gd name="connsiteX19" fmla="*/ 1881715 w 5226050"/>
                    <a:gd name="connsiteY19" fmla="*/ 368300 h 368300"/>
                    <a:gd name="connsiteX20" fmla="*/ 61385 w 5226050"/>
                    <a:gd name="connsiteY20" fmla="*/ 368300 h 368300"/>
                    <a:gd name="connsiteX21" fmla="*/ 0 w 5226050"/>
                    <a:gd name="connsiteY21" fmla="*/ 306915 h 368300"/>
                    <a:gd name="connsiteX22" fmla="*/ 0 w 5226050"/>
                    <a:gd name="connsiteY22" fmla="*/ 61385 h 368300"/>
                    <a:gd name="connsiteX23" fmla="*/ 61385 w 5226050"/>
                    <a:gd name="connsiteY23" fmla="*/ 0 h 3683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</a:cxnLst>
                  <a:rect l="l" t="t" r="r" b="b"/>
                  <a:pathLst>
                    <a:path w="5226050" h="368300">
                      <a:moveTo>
                        <a:pt x="61385" y="0"/>
                      </a:moveTo>
                      <a:lnTo>
                        <a:pt x="1860551" y="0"/>
                      </a:lnTo>
                      <a:lnTo>
                        <a:pt x="1881715" y="0"/>
                      </a:lnTo>
                      <a:lnTo>
                        <a:pt x="3001435" y="0"/>
                      </a:lnTo>
                      <a:lnTo>
                        <a:pt x="3047999" y="0"/>
                      </a:lnTo>
                      <a:lnTo>
                        <a:pt x="4006851" y="0"/>
                      </a:lnTo>
                      <a:lnTo>
                        <a:pt x="4028015" y="0"/>
                      </a:lnTo>
                      <a:lnTo>
                        <a:pt x="5194299" y="0"/>
                      </a:lnTo>
                      <a:cubicBezTo>
                        <a:pt x="5211835" y="0"/>
                        <a:pt x="5226050" y="14215"/>
                        <a:pt x="5226050" y="31751"/>
                      </a:cubicBezTo>
                      <a:lnTo>
                        <a:pt x="5226050" y="158749"/>
                      </a:lnTo>
                      <a:cubicBezTo>
                        <a:pt x="5226050" y="176285"/>
                        <a:pt x="5211835" y="190500"/>
                        <a:pt x="5194299" y="190500"/>
                      </a:cubicBezTo>
                      <a:lnTo>
                        <a:pt x="4089400" y="190500"/>
                      </a:lnTo>
                      <a:lnTo>
                        <a:pt x="4089400" y="306915"/>
                      </a:lnTo>
                      <a:cubicBezTo>
                        <a:pt x="4089400" y="340817"/>
                        <a:pt x="4061917" y="368300"/>
                        <a:pt x="4028015" y="368300"/>
                      </a:cubicBezTo>
                      <a:lnTo>
                        <a:pt x="3001435" y="368300"/>
                      </a:lnTo>
                      <a:cubicBezTo>
                        <a:pt x="2967533" y="368300"/>
                        <a:pt x="2940050" y="340817"/>
                        <a:pt x="2940050" y="306915"/>
                      </a:cubicBezTo>
                      <a:lnTo>
                        <a:pt x="2940050" y="190500"/>
                      </a:lnTo>
                      <a:lnTo>
                        <a:pt x="1943100" y="190500"/>
                      </a:lnTo>
                      <a:lnTo>
                        <a:pt x="1943100" y="306915"/>
                      </a:lnTo>
                      <a:cubicBezTo>
                        <a:pt x="1943100" y="340817"/>
                        <a:pt x="1915617" y="368300"/>
                        <a:pt x="1881715" y="368300"/>
                      </a:cubicBezTo>
                      <a:lnTo>
                        <a:pt x="61385" y="368300"/>
                      </a:lnTo>
                      <a:cubicBezTo>
                        <a:pt x="27483" y="368300"/>
                        <a:pt x="0" y="340817"/>
                        <a:pt x="0" y="306915"/>
                      </a:cubicBezTo>
                      <a:lnTo>
                        <a:pt x="0" y="61385"/>
                      </a:lnTo>
                      <a:cubicBezTo>
                        <a:pt x="0" y="27483"/>
                        <a:pt x="27483" y="0"/>
                        <a:pt x="61385" y="0"/>
                      </a:cubicBezTo>
                      <a:close/>
                    </a:path>
                  </a:pathLst>
                </a:custGeom>
                <a:noFill/>
                <a:ln w="38100">
                  <a:solidFill>
                    <a:srgbClr val="FF7C8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5" name="フリーフォーム: 図形 4">
                  <a:extLst>
                    <a:ext uri="{FF2B5EF4-FFF2-40B4-BE49-F238E27FC236}">
                      <a16:creationId xmlns:a16="http://schemas.microsoft.com/office/drawing/2014/main" id="{8994492A-2B11-FD59-EC02-0BAE7CE4B6E6}"/>
                    </a:ext>
                  </a:extLst>
                </xdr:cNvPr>
                <xdr:cNvSpPr/>
              </xdr:nvSpPr>
              <xdr:spPr>
                <a:xfrm>
                  <a:off x="14405940" y="4207861"/>
                  <a:ext cx="5080453" cy="987516"/>
                </a:xfrm>
                <a:custGeom>
                  <a:avLst/>
                  <a:gdLst>
                    <a:gd name="connsiteX0" fmla="*/ 3843056 w 5111750"/>
                    <a:gd name="connsiteY0" fmla="*/ 0 h 960302"/>
                    <a:gd name="connsiteX1" fmla="*/ 5008844 w 5111750"/>
                    <a:gd name="connsiteY1" fmla="*/ 0 h 960302"/>
                    <a:gd name="connsiteX2" fmla="*/ 5111750 w 5111750"/>
                    <a:gd name="connsiteY2" fmla="*/ 102906 h 960302"/>
                    <a:gd name="connsiteX3" fmla="*/ 5111750 w 5111750"/>
                    <a:gd name="connsiteY3" fmla="*/ 857396 h 960302"/>
                    <a:gd name="connsiteX4" fmla="*/ 5008844 w 5111750"/>
                    <a:gd name="connsiteY4" fmla="*/ 960302 h 960302"/>
                    <a:gd name="connsiteX5" fmla="*/ 3843056 w 5111750"/>
                    <a:gd name="connsiteY5" fmla="*/ 960302 h 960302"/>
                    <a:gd name="connsiteX6" fmla="*/ 3740150 w 5111750"/>
                    <a:gd name="connsiteY6" fmla="*/ 857396 h 960302"/>
                    <a:gd name="connsiteX7" fmla="*/ 3740150 w 5111750"/>
                    <a:gd name="connsiteY7" fmla="*/ 623752 h 960302"/>
                    <a:gd name="connsiteX8" fmla="*/ 2420472 w 5111750"/>
                    <a:gd name="connsiteY8" fmla="*/ 623752 h 960302"/>
                    <a:gd name="connsiteX9" fmla="*/ 2373268 w 5111750"/>
                    <a:gd name="connsiteY9" fmla="*/ 623752 h 960302"/>
                    <a:gd name="connsiteX10" fmla="*/ 49168 w 5111750"/>
                    <a:gd name="connsiteY10" fmla="*/ 623752 h 960302"/>
                    <a:gd name="connsiteX11" fmla="*/ 0 w 5111750"/>
                    <a:gd name="connsiteY11" fmla="*/ 574584 h 960302"/>
                    <a:gd name="connsiteX12" fmla="*/ 0 w 5111750"/>
                    <a:gd name="connsiteY12" fmla="*/ 377918 h 960302"/>
                    <a:gd name="connsiteX13" fmla="*/ 49168 w 5111750"/>
                    <a:gd name="connsiteY13" fmla="*/ 328750 h 960302"/>
                    <a:gd name="connsiteX14" fmla="*/ 2373268 w 5111750"/>
                    <a:gd name="connsiteY14" fmla="*/ 328750 h 960302"/>
                    <a:gd name="connsiteX15" fmla="*/ 2420472 w 5111750"/>
                    <a:gd name="connsiteY15" fmla="*/ 328750 h 960302"/>
                    <a:gd name="connsiteX16" fmla="*/ 3740150 w 5111750"/>
                    <a:gd name="connsiteY16" fmla="*/ 328750 h 960302"/>
                    <a:gd name="connsiteX17" fmla="*/ 3740150 w 5111750"/>
                    <a:gd name="connsiteY17" fmla="*/ 102906 h 960302"/>
                    <a:gd name="connsiteX18" fmla="*/ 3843056 w 5111750"/>
                    <a:gd name="connsiteY18" fmla="*/ 0 h 96030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</a:cxnLst>
                  <a:rect l="l" t="t" r="r" b="b"/>
                  <a:pathLst>
                    <a:path w="5111750" h="960302">
                      <a:moveTo>
                        <a:pt x="3843056" y="0"/>
                      </a:moveTo>
                      <a:lnTo>
                        <a:pt x="5008844" y="0"/>
                      </a:lnTo>
                      <a:cubicBezTo>
                        <a:pt x="5065677" y="0"/>
                        <a:pt x="5111750" y="46073"/>
                        <a:pt x="5111750" y="102906"/>
                      </a:cubicBezTo>
                      <a:lnTo>
                        <a:pt x="5111750" y="857396"/>
                      </a:lnTo>
                      <a:cubicBezTo>
                        <a:pt x="5111750" y="914229"/>
                        <a:pt x="5065677" y="960302"/>
                        <a:pt x="5008844" y="960302"/>
                      </a:cubicBezTo>
                      <a:lnTo>
                        <a:pt x="3843056" y="960302"/>
                      </a:lnTo>
                      <a:cubicBezTo>
                        <a:pt x="3786223" y="960302"/>
                        <a:pt x="3740150" y="914229"/>
                        <a:pt x="3740150" y="857396"/>
                      </a:cubicBezTo>
                      <a:lnTo>
                        <a:pt x="3740150" y="623752"/>
                      </a:lnTo>
                      <a:lnTo>
                        <a:pt x="2420472" y="623752"/>
                      </a:lnTo>
                      <a:lnTo>
                        <a:pt x="2373268" y="623752"/>
                      </a:lnTo>
                      <a:lnTo>
                        <a:pt x="49168" y="623752"/>
                      </a:lnTo>
                      <a:cubicBezTo>
                        <a:pt x="22013" y="623752"/>
                        <a:pt x="0" y="601739"/>
                        <a:pt x="0" y="574584"/>
                      </a:cubicBezTo>
                      <a:lnTo>
                        <a:pt x="0" y="377918"/>
                      </a:lnTo>
                      <a:cubicBezTo>
                        <a:pt x="0" y="350763"/>
                        <a:pt x="22013" y="328750"/>
                        <a:pt x="49168" y="328750"/>
                      </a:cubicBezTo>
                      <a:lnTo>
                        <a:pt x="2373268" y="328750"/>
                      </a:lnTo>
                      <a:lnTo>
                        <a:pt x="2420472" y="328750"/>
                      </a:lnTo>
                      <a:lnTo>
                        <a:pt x="3740150" y="328750"/>
                      </a:lnTo>
                      <a:lnTo>
                        <a:pt x="3740150" y="102906"/>
                      </a:lnTo>
                      <a:cubicBezTo>
                        <a:pt x="3740150" y="46073"/>
                        <a:pt x="3786223" y="0"/>
                        <a:pt x="3843056" y="0"/>
                      </a:cubicBezTo>
                      <a:close/>
                    </a:path>
                  </a:pathLst>
                </a:custGeom>
                <a:noFill/>
                <a:ln w="38100">
                  <a:solidFill>
                    <a:srgbClr val="FF7C8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>
                  <a:noAutofit/>
                </a:bodyPr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</xdr:grpSp>
          <xdr:sp macro="" textlink="">
            <xdr:nvSpPr>
              <xdr:cNvPr id="7" name="正方形/長方形 6">
                <a:extLst>
                  <a:ext uri="{FF2B5EF4-FFF2-40B4-BE49-F238E27FC236}">
                    <a16:creationId xmlns:a16="http://schemas.microsoft.com/office/drawing/2014/main" id="{1A47732A-A86D-3811-E046-FC26AA961BD9}"/>
                  </a:ext>
                </a:extLst>
              </xdr:cNvPr>
              <xdr:cNvSpPr/>
            </xdr:nvSpPr>
            <xdr:spPr>
              <a:xfrm>
                <a:off x="20995820" y="1609324"/>
                <a:ext cx="2775857" cy="496661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rgbClr val="0070C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400">
                    <a:solidFill>
                      <a:srgbClr val="0070C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一次エネルギー消費量</a:t>
                </a:r>
              </a:p>
            </xdr:txBody>
          </xdr:sp>
          <xdr:sp macro="" textlink="">
            <xdr:nvSpPr>
              <xdr:cNvPr id="8" name="正方形/長方形 7">
                <a:extLst>
                  <a:ext uri="{FF2B5EF4-FFF2-40B4-BE49-F238E27FC236}">
                    <a16:creationId xmlns:a16="http://schemas.microsoft.com/office/drawing/2014/main" id="{28957946-1894-200A-9AE1-E81C2CFF221A}"/>
                  </a:ext>
                </a:extLst>
              </xdr:cNvPr>
              <xdr:cNvSpPr/>
            </xdr:nvSpPr>
            <xdr:spPr>
              <a:xfrm>
                <a:off x="21023035" y="3245562"/>
                <a:ext cx="2775857" cy="748395"/>
              </a:xfrm>
              <a:prstGeom prst="rect">
                <a:avLst/>
              </a:prstGeom>
              <a:solidFill>
                <a:sysClr val="window" lastClr="FFFFFF"/>
              </a:solidFill>
              <a:ln>
                <a:solidFill>
                  <a:srgbClr val="0070C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tIns="0" bIns="0" rtlCol="0" anchor="ctr"/>
              <a:lstStyle/>
              <a:p>
                <a:pPr algn="ctr"/>
                <a:r>
                  <a:rPr kumimoji="1" lang="ja-JP" altLang="en-US" sz="1400">
                    <a:solidFill>
                      <a:srgbClr val="0070C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一次エネルギー消費量</a:t>
                </a:r>
                <a:endParaRPr kumimoji="1" lang="en-US" altLang="ja-JP" sz="1400">
                  <a:solidFill>
                    <a:srgbClr val="0070C0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endParaRPr>
              </a:p>
              <a:p>
                <a:pPr algn="ctr"/>
                <a:r>
                  <a:rPr kumimoji="1" lang="ja-JP" altLang="en-US" sz="1400">
                    <a:solidFill>
                      <a:srgbClr val="0070C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（その他除く）</a:t>
                </a:r>
              </a:p>
            </xdr:txBody>
          </xdr:sp>
          <xdr:sp macro="" textlink="">
            <xdr:nvSpPr>
              <xdr:cNvPr id="9" name="矢印: 左 8">
                <a:extLst>
                  <a:ext uri="{FF2B5EF4-FFF2-40B4-BE49-F238E27FC236}">
                    <a16:creationId xmlns:a16="http://schemas.microsoft.com/office/drawing/2014/main" id="{10142CA1-E79F-CAE5-DEB0-A710B85F2960}"/>
                  </a:ext>
                </a:extLst>
              </xdr:cNvPr>
              <xdr:cNvSpPr/>
            </xdr:nvSpPr>
            <xdr:spPr>
              <a:xfrm rot="19808102">
                <a:off x="20020495" y="1836405"/>
                <a:ext cx="871987" cy="598715"/>
              </a:xfrm>
              <a:prstGeom prst="leftArrow">
                <a:avLst/>
              </a:prstGeom>
              <a:solidFill>
                <a:srgbClr val="FF7C80"/>
              </a:solidFill>
              <a:ln>
                <a:solidFill>
                  <a:srgbClr val="FF7C8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0" name="矢印: 左 9">
                <a:extLst>
                  <a:ext uri="{FF2B5EF4-FFF2-40B4-BE49-F238E27FC236}">
                    <a16:creationId xmlns:a16="http://schemas.microsoft.com/office/drawing/2014/main" id="{8B36E77B-B024-C098-6274-6ED2BD595CA0}"/>
                  </a:ext>
                </a:extLst>
              </xdr:cNvPr>
              <xdr:cNvSpPr/>
            </xdr:nvSpPr>
            <xdr:spPr>
              <a:xfrm rot="19808102">
                <a:off x="20047709" y="3374010"/>
                <a:ext cx="871987" cy="598715"/>
              </a:xfrm>
              <a:prstGeom prst="leftArrow">
                <a:avLst/>
              </a:prstGeom>
              <a:solidFill>
                <a:srgbClr val="FF7C80"/>
              </a:solidFill>
              <a:ln>
                <a:solidFill>
                  <a:srgbClr val="FF7C8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16" name="矢印: 左 15">
            <a:extLst>
              <a:ext uri="{FF2B5EF4-FFF2-40B4-BE49-F238E27FC236}">
                <a16:creationId xmlns:a16="http://schemas.microsoft.com/office/drawing/2014/main" id="{0375BDC8-12C9-4EC4-9804-7495BB95E083}"/>
              </a:ext>
            </a:extLst>
          </xdr:cNvPr>
          <xdr:cNvSpPr/>
        </xdr:nvSpPr>
        <xdr:spPr>
          <a:xfrm rot="12753427">
            <a:off x="11639986" y="533009"/>
            <a:ext cx="992874" cy="875002"/>
          </a:xfrm>
          <a:prstGeom prst="leftArrow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A07E0067-7E31-4BF9-B549-14D48D3C4B9B}"/>
              </a:ext>
            </a:extLst>
          </xdr:cNvPr>
          <xdr:cNvSpPr/>
        </xdr:nvSpPr>
        <xdr:spPr>
          <a:xfrm>
            <a:off x="12695465" y="993321"/>
            <a:ext cx="10300607" cy="466806"/>
          </a:xfrm>
          <a:prstGeom prst="roundRect">
            <a:avLst/>
          </a:prstGeom>
          <a:solidFill>
            <a:sysClr val="window" lastClr="FFFFFF"/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rPr>
              <a:t>参考　｜　一次エネルギー消費量</a:t>
            </a:r>
            <a:r>
              <a:rPr kumimoji="1" lang="ja-JP" altLang="en-US" sz="14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計算結果から転記する数値</a:t>
            </a:r>
            <a:endPara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15DA99C3-7832-DD13-6426-487D1CE7EFE3}"/>
              </a:ext>
            </a:extLst>
          </xdr:cNvPr>
          <xdr:cNvSpPr/>
        </xdr:nvSpPr>
        <xdr:spPr>
          <a:xfrm>
            <a:off x="12573001" y="1496786"/>
            <a:ext cx="7892142" cy="4449535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8965</xdr:colOff>
      <xdr:row>3</xdr:row>
      <xdr:rowOff>122144</xdr:rowOff>
    </xdr:from>
    <xdr:to>
      <xdr:col>56</xdr:col>
      <xdr:colOff>168088</xdr:colOff>
      <xdr:row>22</xdr:row>
      <xdr:rowOff>168088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52BB2D98-F603-4634-B92A-3D95AFB627EB}"/>
            </a:ext>
          </a:extLst>
        </xdr:cNvPr>
        <xdr:cNvSpPr/>
      </xdr:nvSpPr>
      <xdr:spPr>
        <a:xfrm>
          <a:off x="7752230" y="772085"/>
          <a:ext cx="5313829" cy="3284444"/>
        </a:xfrm>
        <a:prstGeom prst="roundRect">
          <a:avLst>
            <a:gd name="adj" fmla="val 7556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この面は、シート「第一面</a:t>
          </a:r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(1)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」と同じ様式です。</a:t>
          </a:r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外皮性能 または 一次エネルギー消費量の評価手法が</a:t>
          </a:r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複数ある場合は、評価手法ごとに提出をお願いします。</a:t>
          </a:r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</a:t>
          </a:r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/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101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105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｜シート「第一面（１）」</a:t>
          </a:r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外皮性能：</a:t>
          </a:r>
          <a:r>
            <a:rPr kumimoji="1" lang="ja-JP" altLang="en-US" sz="12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性能基準</a:t>
          </a:r>
          <a:r>
            <a:rPr kumimoji="1" lang="ja-JP" altLang="en-US" sz="1200" b="1" u="none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　　</a:t>
          </a:r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× 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一次エネルギー消費量：性能基準</a:t>
          </a:r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201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205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｜シート「第一面（２）」</a:t>
          </a:r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外皮性能：</a:t>
          </a:r>
          <a:r>
            <a:rPr kumimoji="1" lang="ja-JP" altLang="en-US" sz="12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誘導仕様基準</a:t>
          </a:r>
          <a:r>
            <a:rPr kumimoji="1" lang="ja-JP" altLang="en-US" sz="1200" b="1" u="none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× </a:t>
          </a:r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一次エネルギー消費量：性能基準</a:t>
          </a:r>
        </a:p>
        <a:p>
          <a:pPr algn="l"/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133350</xdr:rowOff>
    </xdr:from>
    <xdr:to>
      <xdr:col>32</xdr:col>
      <xdr:colOff>219074</xdr:colOff>
      <xdr:row>10</xdr:row>
      <xdr:rowOff>9526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1257300"/>
          <a:ext cx="7229474" cy="819151"/>
        </a:xfrm>
        <a:prstGeom prst="roundRect">
          <a:avLst>
            <a:gd name="adj" fmla="val 661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34</xdr:col>
      <xdr:colOff>130045</xdr:colOff>
      <xdr:row>3</xdr:row>
      <xdr:rowOff>85424</xdr:rowOff>
    </xdr:from>
    <xdr:to>
      <xdr:col>52</xdr:col>
      <xdr:colOff>96988</xdr:colOff>
      <xdr:row>13</xdr:row>
      <xdr:rowOff>176834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500424" y="709476"/>
          <a:ext cx="3868909" cy="200954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この面は、共用部がある場合のみ</a:t>
          </a:r>
          <a:endParaRPr kumimoji="1" lang="en-US" altLang="ja-JP" sz="14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提出してください。</a:t>
          </a:r>
          <a:endParaRPr kumimoji="1" lang="en-US" altLang="ja-JP" sz="14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400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赤枠部は第一面の選択が反映されます。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2"/>
  </sheetPr>
  <dimension ref="B2:L108"/>
  <sheetViews>
    <sheetView showGridLines="0" tabSelected="1" view="pageBreakPreview" zoomScaleNormal="100" zoomScaleSheetLayoutView="100" zoomScalePageLayoutView="115" workbookViewId="0">
      <selection activeCell="I19" sqref="I19"/>
    </sheetView>
  </sheetViews>
  <sheetFormatPr defaultColWidth="8" defaultRowHeight="12" x14ac:dyDescent="0.15"/>
  <cols>
    <col min="1" max="1" width="4.125" style="41" customWidth="1"/>
    <col min="2" max="2" width="2.875" style="41" customWidth="1"/>
    <col min="3" max="3" width="4.125" style="41" customWidth="1"/>
    <col min="4" max="7" width="9" style="41" customWidth="1"/>
    <col min="8" max="8" width="10" style="41" customWidth="1"/>
    <col min="9" max="10" width="11.875" style="41" customWidth="1"/>
    <col min="11" max="11" width="8.125" style="41" customWidth="1"/>
    <col min="12" max="12" width="9" style="41" customWidth="1"/>
    <col min="13" max="16384" width="8" style="41"/>
  </cols>
  <sheetData>
    <row r="2" spans="2:12" ht="27" customHeight="1" x14ac:dyDescent="0.15">
      <c r="D2" s="42"/>
      <c r="E2" s="42"/>
      <c r="F2" s="42"/>
      <c r="G2" s="42"/>
      <c r="H2" s="42"/>
      <c r="K2" s="53"/>
      <c r="L2" s="53"/>
    </row>
    <row r="3" spans="2:12" ht="7.5" customHeight="1" x14ac:dyDescent="0.15">
      <c r="C3" s="43"/>
      <c r="K3" s="42"/>
      <c r="L3" s="42"/>
    </row>
    <row r="4" spans="2:12" s="44" customFormat="1" ht="20.100000000000001" customHeight="1" x14ac:dyDescent="0.15">
      <c r="B4" s="42" t="s">
        <v>109</v>
      </c>
      <c r="I4" s="328"/>
      <c r="J4" s="328"/>
      <c r="K4" s="328"/>
      <c r="L4" s="328"/>
    </row>
    <row r="5" spans="2:12" ht="20.100000000000001" customHeight="1" x14ac:dyDescent="0.15">
      <c r="C5" s="45" t="s">
        <v>110</v>
      </c>
    </row>
    <row r="6" spans="2:12" ht="20.100000000000001" customHeight="1" x14ac:dyDescent="0.15">
      <c r="C6" s="46" t="s">
        <v>111</v>
      </c>
      <c r="D6" s="41" t="s">
        <v>132</v>
      </c>
    </row>
    <row r="7" spans="2:12" ht="20.100000000000001" customHeight="1" x14ac:dyDescent="0.15">
      <c r="D7" s="41" t="s">
        <v>243</v>
      </c>
    </row>
    <row r="8" spans="2:12" ht="20.100000000000001" customHeight="1" x14ac:dyDescent="0.15"/>
    <row r="9" spans="2:12" ht="20.100000000000001" customHeight="1" x14ac:dyDescent="0.15"/>
    <row r="10" spans="2:12" ht="20.100000000000001" customHeight="1" x14ac:dyDescent="0.15">
      <c r="C10" s="44" t="s">
        <v>112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20.100000000000001" customHeight="1" x14ac:dyDescent="0.15">
      <c r="C11" s="44" t="s">
        <v>113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2:12" ht="20.100000000000001" customHeight="1" x14ac:dyDescent="0.15">
      <c r="C12" s="46" t="s">
        <v>129</v>
      </c>
      <c r="D12" s="47" t="s">
        <v>114</v>
      </c>
      <c r="E12" s="41" t="s">
        <v>115</v>
      </c>
    </row>
    <row r="13" spans="2:12" ht="20.100000000000001" customHeight="1" x14ac:dyDescent="0.15">
      <c r="C13" s="46" t="s">
        <v>116</v>
      </c>
      <c r="D13" s="48" t="s">
        <v>117</v>
      </c>
      <c r="E13" s="41" t="s">
        <v>118</v>
      </c>
    </row>
    <row r="14" spans="2:12" s="44" customFormat="1" ht="20.100000000000001" customHeight="1" x14ac:dyDescent="0.15">
      <c r="C14" s="46" t="s">
        <v>119</v>
      </c>
      <c r="D14" s="49" t="s">
        <v>120</v>
      </c>
      <c r="E14" s="41"/>
      <c r="F14" s="41"/>
      <c r="G14" s="41"/>
      <c r="H14" s="41"/>
      <c r="I14" s="41"/>
      <c r="J14" s="41"/>
      <c r="K14" s="41"/>
      <c r="L14" s="41"/>
    </row>
    <row r="15" spans="2:12" s="44" customFormat="1" ht="20.100000000000001" customHeight="1" x14ac:dyDescent="0.15">
      <c r="C15" s="46"/>
      <c r="D15" s="49"/>
      <c r="E15" s="41"/>
      <c r="F15" s="41"/>
      <c r="G15" s="41"/>
      <c r="H15" s="41"/>
      <c r="I15" s="41"/>
      <c r="J15" s="41"/>
      <c r="K15" s="41"/>
      <c r="L15" s="41"/>
    </row>
    <row r="16" spans="2:12" s="44" customFormat="1" ht="20.100000000000001" customHeight="1" x14ac:dyDescent="0.15">
      <c r="C16" s="46"/>
      <c r="D16" s="41"/>
      <c r="E16" s="41"/>
      <c r="F16" s="41"/>
      <c r="G16" s="41"/>
      <c r="H16" s="41"/>
      <c r="I16" s="41"/>
      <c r="J16" s="41"/>
      <c r="K16" s="41"/>
      <c r="L16" s="41"/>
    </row>
    <row r="17" spans="2:12" ht="20.100000000000001" customHeight="1" x14ac:dyDescent="0.15">
      <c r="C17" s="44" t="s">
        <v>121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2:12" ht="20.100000000000001" customHeight="1" x14ac:dyDescent="0.15">
      <c r="C18" s="46" t="s">
        <v>130</v>
      </c>
      <c r="D18" s="41" t="s">
        <v>236</v>
      </c>
    </row>
    <row r="19" spans="2:12" ht="20.100000000000001" customHeight="1" x14ac:dyDescent="0.15">
      <c r="D19" s="41" t="s">
        <v>240</v>
      </c>
    </row>
    <row r="20" spans="2:12" ht="8.25" customHeight="1" x14ac:dyDescent="0.15"/>
    <row r="21" spans="2:12" ht="33.75" customHeight="1" x14ac:dyDescent="0.15">
      <c r="B21" s="44"/>
      <c r="D21" s="327"/>
      <c r="E21" s="327"/>
      <c r="F21" s="188" t="s">
        <v>237</v>
      </c>
      <c r="G21" s="188" t="s">
        <v>238</v>
      </c>
      <c r="H21" s="199" t="s">
        <v>344</v>
      </c>
      <c r="I21" s="199" t="s">
        <v>345</v>
      </c>
      <c r="J21" s="199" t="s">
        <v>346</v>
      </c>
    </row>
    <row r="22" spans="2:12" ht="27" customHeight="1" x14ac:dyDescent="0.15">
      <c r="D22" s="329" t="s">
        <v>313</v>
      </c>
      <c r="E22" s="330"/>
      <c r="F22" s="54" t="s">
        <v>239</v>
      </c>
      <c r="G22" s="54" t="s">
        <v>239</v>
      </c>
      <c r="H22" s="54" t="s">
        <v>239</v>
      </c>
      <c r="I22" s="55" t="s">
        <v>242</v>
      </c>
      <c r="J22" s="54" t="s">
        <v>239</v>
      </c>
    </row>
    <row r="23" spans="2:12" ht="27" customHeight="1" x14ac:dyDescent="0.15">
      <c r="D23" s="329" t="s">
        <v>314</v>
      </c>
      <c r="E23" s="330"/>
      <c r="F23" s="54" t="s">
        <v>239</v>
      </c>
      <c r="G23" s="54" t="s">
        <v>239</v>
      </c>
      <c r="H23" s="54" t="s">
        <v>239</v>
      </c>
      <c r="I23" s="54" t="s">
        <v>239</v>
      </c>
      <c r="J23" s="54" t="s">
        <v>239</v>
      </c>
    </row>
    <row r="24" spans="2:12" ht="20.100000000000001" customHeight="1" x14ac:dyDescent="0.15">
      <c r="C24" s="46"/>
    </row>
    <row r="25" spans="2:12" ht="20.100000000000001" customHeight="1" x14ac:dyDescent="0.15">
      <c r="C25" s="46" t="s">
        <v>130</v>
      </c>
      <c r="D25" s="41" t="s">
        <v>123</v>
      </c>
    </row>
    <row r="26" spans="2:12" ht="20.100000000000001" customHeight="1" x14ac:dyDescent="0.15">
      <c r="C26" s="46" t="s">
        <v>122</v>
      </c>
      <c r="D26" s="41" t="s">
        <v>131</v>
      </c>
    </row>
    <row r="27" spans="2:12" ht="20.100000000000001" customHeight="1" x14ac:dyDescent="0.15">
      <c r="C27" s="46" t="s">
        <v>251</v>
      </c>
      <c r="D27" s="41" t="s">
        <v>252</v>
      </c>
    </row>
    <row r="28" spans="2:12" ht="20.100000000000001" customHeight="1" x14ac:dyDescent="0.15">
      <c r="C28" s="46"/>
    </row>
    <row r="29" spans="2:12" ht="20.100000000000001" customHeight="1" x14ac:dyDescent="0.15">
      <c r="C29" s="46"/>
    </row>
    <row r="30" spans="2:12" ht="20.100000000000001" customHeight="1" x14ac:dyDescent="0.15">
      <c r="C30" s="46"/>
    </row>
    <row r="31" spans="2:12" ht="20.100000000000001" customHeight="1" x14ac:dyDescent="0.15"/>
    <row r="32" spans="2:12" ht="20.100000000000001" customHeight="1" x14ac:dyDescent="0.15">
      <c r="C32" s="51"/>
      <c r="D32" s="51"/>
    </row>
    <row r="33" spans="3:12" ht="20.100000000000001" customHeight="1" x14ac:dyDescent="0.15"/>
    <row r="34" spans="3:12" ht="20.100000000000001" customHeight="1" x14ac:dyDescent="0.15"/>
    <row r="35" spans="3:12" ht="20.100000000000001" customHeight="1" x14ac:dyDescent="0.15">
      <c r="C35" s="50" t="s">
        <v>124</v>
      </c>
      <c r="D35" s="51" t="s">
        <v>125</v>
      </c>
    </row>
    <row r="36" spans="3:12" ht="20.100000000000001" customHeight="1" x14ac:dyDescent="0.15">
      <c r="C36" s="52"/>
      <c r="D36" s="51" t="s">
        <v>126</v>
      </c>
    </row>
    <row r="37" spans="3:12" ht="15.75" customHeight="1" x14ac:dyDescent="0.15">
      <c r="C37" s="52"/>
      <c r="D37" s="51"/>
    </row>
    <row r="38" spans="3:12" ht="20.100000000000001" customHeight="1" x14ac:dyDescent="0.15">
      <c r="C38" s="50" t="s">
        <v>127</v>
      </c>
      <c r="D38" s="51" t="s">
        <v>133</v>
      </c>
    </row>
    <row r="39" spans="3:12" ht="20.100000000000001" customHeight="1" x14ac:dyDescent="0.15">
      <c r="C39" s="51"/>
      <c r="D39" s="51" t="s">
        <v>128</v>
      </c>
    </row>
    <row r="40" spans="3:12" ht="20.100000000000001" customHeight="1" x14ac:dyDescent="0.15">
      <c r="L40" s="46"/>
    </row>
    <row r="41" spans="3:12" ht="20.100000000000001" customHeight="1" x14ac:dyDescent="0.15"/>
    <row r="42" spans="3:12" ht="20.100000000000001" customHeight="1" x14ac:dyDescent="0.15"/>
    <row r="43" spans="3:12" ht="20.100000000000001" customHeight="1" x14ac:dyDescent="0.15"/>
    <row r="44" spans="3:12" ht="20.100000000000001" customHeight="1" x14ac:dyDescent="0.15"/>
    <row r="45" spans="3:12" ht="20.100000000000001" customHeight="1" x14ac:dyDescent="0.15"/>
    <row r="46" spans="3:12" ht="20.100000000000001" customHeight="1" x14ac:dyDescent="0.15"/>
    <row r="47" spans="3:12" ht="20.100000000000001" customHeight="1" x14ac:dyDescent="0.15"/>
    <row r="48" spans="3:1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</sheetData>
  <sheetProtection algorithmName="SHA-512" hashValue="TelrBWejYZwrVe0EuIOmod/uxeYlwY4QXuv9YBr3207/DRSl6gBX6aVFG7X4tafX8m1opBn6ESQKYSEC72p0nw==" saltValue="f33RKag1MUqxFMcUycDx8Q==" spinCount="100000" sheet="1" selectLockedCells="1" selectUnlockedCells="1"/>
  <mergeCells count="4">
    <mergeCell ref="D21:E21"/>
    <mergeCell ref="I4:L4"/>
    <mergeCell ref="D22:E22"/>
    <mergeCell ref="D23:E23"/>
  </mergeCells>
  <phoneticPr fontId="2"/>
  <dataValidations disablePrompts="1" count="1">
    <dataValidation type="list" allowBlank="1" showInputMessage="1" showErrorMessage="1" sqref="D13" xr:uid="{00000000-0002-0000-0000-000000000000}">
      <formula1>",,青色ｾﾙ,青色ｾﾙ,青色ｾﾙ"</formula1>
    </dataValidation>
  </dataValidations>
  <printOptions horizontalCentered="1"/>
  <pageMargins left="0.47244094488188981" right="0.39370078740157483" top="0.31496062992125984" bottom="0.39370078740157483" header="0.19685039370078741" footer="0.19685039370078741"/>
  <pageSetup paperSize="9" fitToHeight="5" orientation="portrait" r:id="rId1"/>
  <headerFooter scaleWithDoc="0">
    <oddFooter>&amp;L&amp;9ＨＰJ-351-12　(Ver.20240401）&amp;R&amp;9Copyright 2013-2024 Houseplus Corporation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</sheetPr>
  <dimension ref="A1:BN51"/>
  <sheetViews>
    <sheetView view="pageBreakPreview" zoomScale="115" zoomScaleNormal="40" zoomScaleSheetLayoutView="115" zoomScalePageLayoutView="115" workbookViewId="0">
      <selection activeCell="G11" sqref="G11"/>
    </sheetView>
  </sheetViews>
  <sheetFormatPr defaultColWidth="2.875" defaultRowHeight="17.25" customHeight="1" x14ac:dyDescent="0.15"/>
  <cols>
    <col min="1" max="3" width="2.875" style="69" customWidth="1"/>
    <col min="4" max="11" width="2.75" style="69" customWidth="1"/>
    <col min="12" max="18" width="2.875" style="69" customWidth="1"/>
    <col min="19" max="19" width="2.75" style="69" customWidth="1"/>
    <col min="20" max="22" width="2.875" style="69"/>
    <col min="23" max="23" width="6.875" style="69" bestFit="1" customWidth="1"/>
    <col min="24" max="16384" width="2.875" style="69"/>
  </cols>
  <sheetData>
    <row r="1" spans="1:35" ht="18.75" customHeight="1" x14ac:dyDescent="0.15">
      <c r="A1" s="68" t="s">
        <v>81</v>
      </c>
      <c r="B1" s="68"/>
      <c r="V1" s="70"/>
      <c r="AG1" s="70" t="s">
        <v>237</v>
      </c>
      <c r="AH1" s="70"/>
      <c r="AI1" s="70"/>
    </row>
    <row r="2" spans="1:35" ht="12.75" customHeight="1" x14ac:dyDescent="0.15">
      <c r="A2" s="68"/>
      <c r="B2" s="68"/>
      <c r="V2" s="70"/>
    </row>
    <row r="3" spans="1:35" ht="12.75" customHeight="1" x14ac:dyDescent="0.15">
      <c r="A3" s="68"/>
      <c r="B3" s="68"/>
      <c r="V3" s="70"/>
    </row>
    <row r="4" spans="1:35" ht="12.75" customHeight="1" x14ac:dyDescent="0.15">
      <c r="A4" s="68"/>
      <c r="B4" s="68"/>
      <c r="V4" s="70"/>
    </row>
    <row r="5" spans="1:35" ht="23.25" customHeight="1" x14ac:dyDescent="0.15">
      <c r="A5" s="376" t="s">
        <v>90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238"/>
      <c r="AI5" s="238"/>
    </row>
    <row r="6" spans="1:35" ht="23.25" customHeight="1" x14ac:dyDescent="0.15">
      <c r="A6" s="376" t="s">
        <v>89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238"/>
      <c r="AI6" s="238"/>
    </row>
    <row r="7" spans="1:35" ht="18.75" customHeight="1" x14ac:dyDescent="0.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10" spans="1:35" ht="18" customHeight="1" thickBot="1" x14ac:dyDescent="0.2">
      <c r="O10" s="72"/>
      <c r="Y10" s="72" t="s">
        <v>63</v>
      </c>
    </row>
    <row r="11" spans="1:35" ht="26.25" customHeight="1" x14ac:dyDescent="0.15">
      <c r="A11" s="387" t="s">
        <v>72</v>
      </c>
      <c r="B11" s="388"/>
      <c r="C11" s="388"/>
      <c r="D11" s="388"/>
      <c r="E11" s="388"/>
      <c r="F11" s="388"/>
      <c r="G11" s="66" t="s">
        <v>22</v>
      </c>
      <c r="H11" s="73" t="s">
        <v>85</v>
      </c>
      <c r="I11" s="73"/>
      <c r="J11" s="73"/>
      <c r="K11" s="73"/>
      <c r="L11" s="73"/>
      <c r="M11" s="67" t="s">
        <v>22</v>
      </c>
      <c r="N11" s="73" t="s">
        <v>86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75"/>
      <c r="AI11" s="75"/>
    </row>
    <row r="12" spans="1:35" ht="26.25" customHeight="1" x14ac:dyDescent="0.15">
      <c r="A12" s="332" t="s">
        <v>73</v>
      </c>
      <c r="B12" s="333"/>
      <c r="C12" s="333"/>
      <c r="D12" s="333"/>
      <c r="E12" s="333"/>
      <c r="F12" s="380"/>
      <c r="G12" s="395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7"/>
      <c r="AH12" s="245"/>
      <c r="AI12" s="245"/>
    </row>
    <row r="13" spans="1:35" ht="26.25" customHeight="1" x14ac:dyDescent="0.15">
      <c r="A13" s="381" t="s">
        <v>74</v>
      </c>
      <c r="B13" s="382"/>
      <c r="C13" s="382"/>
      <c r="D13" s="382"/>
      <c r="E13" s="382"/>
      <c r="F13" s="382"/>
      <c r="G13" s="383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6"/>
      <c r="AH13" s="245"/>
      <c r="AI13" s="245"/>
    </row>
    <row r="14" spans="1:35" ht="26.25" customHeight="1" thickBot="1" x14ac:dyDescent="0.2">
      <c r="A14" s="389" t="s">
        <v>303</v>
      </c>
      <c r="B14" s="390"/>
      <c r="C14" s="390"/>
      <c r="D14" s="390"/>
      <c r="E14" s="390"/>
      <c r="F14" s="391"/>
      <c r="G14" s="392"/>
      <c r="H14" s="393"/>
      <c r="I14" s="393"/>
      <c r="J14" s="393"/>
      <c r="K14" s="393"/>
      <c r="L14" s="393"/>
      <c r="M14" s="393"/>
      <c r="N14" s="393"/>
      <c r="O14" s="393"/>
      <c r="P14" s="393"/>
      <c r="Q14" s="394"/>
      <c r="R14" s="377" t="s">
        <v>302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9"/>
      <c r="AH14" s="68"/>
      <c r="AI14" s="68"/>
    </row>
    <row r="15" spans="1:35" ht="17.25" customHeight="1" x14ac:dyDescent="0.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N15" s="75"/>
      <c r="P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0"/>
      <c r="AH15" s="70"/>
      <c r="AI15" s="70"/>
    </row>
    <row r="16" spans="1:35" ht="17.25" hidden="1" customHeight="1" x14ac:dyDescent="0.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N16" s="75"/>
      <c r="P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0"/>
      <c r="AH16" s="70"/>
      <c r="AI16" s="70"/>
    </row>
    <row r="17" spans="1:66" ht="17.25" hidden="1" customHeight="1" x14ac:dyDescent="0.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N17" s="75"/>
      <c r="P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0"/>
      <c r="AH17" s="70"/>
      <c r="AI17" s="70"/>
    </row>
    <row r="18" spans="1:66" ht="17.25" customHeight="1" x14ac:dyDescent="0.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N18" s="75"/>
      <c r="P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0"/>
      <c r="AH18" s="70"/>
      <c r="AI18" s="70"/>
    </row>
    <row r="19" spans="1:66" ht="17.25" customHeight="1" x14ac:dyDescent="0.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N19" s="75"/>
      <c r="P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0"/>
      <c r="AH19" s="70"/>
      <c r="AI19" s="70"/>
    </row>
    <row r="20" spans="1:66" ht="17.25" customHeight="1" x14ac:dyDescent="0.15">
      <c r="A20" s="76"/>
      <c r="B20" s="77" t="s">
        <v>233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G20" s="76"/>
      <c r="AH20" s="76"/>
      <c r="AI20" s="76"/>
    </row>
    <row r="21" spans="1:66" ht="21.75" customHeight="1" thickBot="1" x14ac:dyDescent="0.2">
      <c r="B21" s="69" t="s">
        <v>229</v>
      </c>
    </row>
    <row r="22" spans="1:66" ht="29.25" customHeight="1" x14ac:dyDescent="0.15">
      <c r="B22" s="361" t="s">
        <v>367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61" t="s">
        <v>368</v>
      </c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3"/>
      <c r="AM22" s="361" t="s">
        <v>135</v>
      </c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61" t="s">
        <v>365</v>
      </c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3"/>
    </row>
    <row r="23" spans="1:66" ht="15" customHeight="1" x14ac:dyDescent="0.15">
      <c r="B23" s="364" t="s">
        <v>362</v>
      </c>
      <c r="C23" s="331"/>
      <c r="D23" s="331"/>
      <c r="E23" s="331"/>
      <c r="F23" s="331"/>
      <c r="G23" s="331"/>
      <c r="H23" s="365"/>
      <c r="I23" s="366" t="s">
        <v>363</v>
      </c>
      <c r="J23" s="367"/>
      <c r="K23" s="367"/>
      <c r="L23" s="367"/>
      <c r="M23" s="367"/>
      <c r="N23" s="367"/>
      <c r="O23" s="367"/>
      <c r="P23" s="368" t="s">
        <v>362</v>
      </c>
      <c r="Q23" s="369"/>
      <c r="R23" s="369"/>
      <c r="S23" s="369"/>
      <c r="T23" s="369"/>
      <c r="U23" s="369"/>
      <c r="V23" s="370"/>
      <c r="W23" s="371" t="s">
        <v>366</v>
      </c>
      <c r="X23" s="372"/>
      <c r="Y23" s="372"/>
      <c r="Z23" s="372"/>
      <c r="AA23" s="372"/>
      <c r="AB23" s="372"/>
      <c r="AC23" s="373"/>
      <c r="AD23" s="232"/>
      <c r="AE23" s="232"/>
      <c r="AM23" s="364" t="s">
        <v>362</v>
      </c>
      <c r="AN23" s="331"/>
      <c r="AO23" s="331"/>
      <c r="AP23" s="331"/>
      <c r="AQ23" s="331"/>
      <c r="AR23" s="331"/>
      <c r="AS23" s="365"/>
      <c r="AT23" s="366" t="s">
        <v>363</v>
      </c>
      <c r="AU23" s="367"/>
      <c r="AV23" s="367"/>
      <c r="AW23" s="367"/>
      <c r="AX23" s="367"/>
      <c r="AY23" s="367"/>
      <c r="AZ23" s="367"/>
      <c r="BA23" s="368" t="s">
        <v>362</v>
      </c>
      <c r="BB23" s="369"/>
      <c r="BC23" s="369"/>
      <c r="BD23" s="369"/>
      <c r="BE23" s="369"/>
      <c r="BF23" s="369"/>
      <c r="BG23" s="370"/>
      <c r="BH23" s="371" t="s">
        <v>363</v>
      </c>
      <c r="BI23" s="372"/>
      <c r="BJ23" s="372"/>
      <c r="BK23" s="372"/>
      <c r="BL23" s="372"/>
      <c r="BM23" s="372"/>
      <c r="BN23" s="373"/>
    </row>
    <row r="24" spans="1:66" ht="15" customHeight="1" x14ac:dyDescent="0.15">
      <c r="B24" s="332" t="s">
        <v>93</v>
      </c>
      <c r="C24" s="333"/>
      <c r="D24" s="333"/>
      <c r="E24" s="333"/>
      <c r="F24" s="333"/>
      <c r="G24" s="333"/>
      <c r="H24" s="334"/>
      <c r="I24" s="335" t="s">
        <v>221</v>
      </c>
      <c r="J24" s="333"/>
      <c r="K24" s="333"/>
      <c r="L24" s="333"/>
      <c r="M24" s="333"/>
      <c r="N24" s="333"/>
      <c r="O24" s="333"/>
      <c r="P24" s="332" t="s">
        <v>93</v>
      </c>
      <c r="Q24" s="333"/>
      <c r="R24" s="333"/>
      <c r="S24" s="333"/>
      <c r="T24" s="333"/>
      <c r="U24" s="333"/>
      <c r="V24" s="334"/>
      <c r="W24" s="335" t="s">
        <v>221</v>
      </c>
      <c r="X24" s="333"/>
      <c r="Y24" s="333"/>
      <c r="Z24" s="333"/>
      <c r="AA24" s="333"/>
      <c r="AB24" s="333"/>
      <c r="AC24" s="336"/>
      <c r="AM24" s="332" t="s">
        <v>93</v>
      </c>
      <c r="AN24" s="333"/>
      <c r="AO24" s="333"/>
      <c r="AP24" s="333"/>
      <c r="AQ24" s="333"/>
      <c r="AR24" s="333"/>
      <c r="AS24" s="334"/>
      <c r="AT24" s="335" t="s">
        <v>221</v>
      </c>
      <c r="AU24" s="333"/>
      <c r="AV24" s="333"/>
      <c r="AW24" s="333"/>
      <c r="AX24" s="333"/>
      <c r="AY24" s="333"/>
      <c r="AZ24" s="333"/>
      <c r="BA24" s="332" t="s">
        <v>93</v>
      </c>
      <c r="BB24" s="333"/>
      <c r="BC24" s="333"/>
      <c r="BD24" s="333"/>
      <c r="BE24" s="333"/>
      <c r="BF24" s="333"/>
      <c r="BG24" s="334"/>
      <c r="BH24" s="335" t="s">
        <v>221</v>
      </c>
      <c r="BI24" s="333"/>
      <c r="BJ24" s="333"/>
      <c r="BK24" s="333"/>
      <c r="BL24" s="333"/>
      <c r="BM24" s="333"/>
      <c r="BN24" s="336"/>
    </row>
    <row r="25" spans="1:66" ht="29.25" customHeight="1" thickBot="1" x14ac:dyDescent="0.2">
      <c r="B25" s="347"/>
      <c r="C25" s="348"/>
      <c r="D25" s="348"/>
      <c r="E25" s="348"/>
      <c r="F25" s="348"/>
      <c r="G25" s="348"/>
      <c r="H25" s="349"/>
      <c r="I25" s="344"/>
      <c r="J25" s="345"/>
      <c r="K25" s="345"/>
      <c r="L25" s="345"/>
      <c r="M25" s="345"/>
      <c r="N25" s="345"/>
      <c r="O25" s="345"/>
      <c r="P25" s="347"/>
      <c r="Q25" s="348"/>
      <c r="R25" s="348"/>
      <c r="S25" s="348"/>
      <c r="T25" s="348"/>
      <c r="U25" s="348"/>
      <c r="V25" s="349"/>
      <c r="W25" s="344"/>
      <c r="X25" s="345"/>
      <c r="Y25" s="345"/>
      <c r="Z25" s="345"/>
      <c r="AA25" s="345"/>
      <c r="AB25" s="345"/>
      <c r="AC25" s="346"/>
      <c r="AM25" s="337" t="str">
        <f>別添②!AC168</f>
        <v/>
      </c>
      <c r="AN25" s="338"/>
      <c r="AO25" s="338"/>
      <c r="AP25" s="338"/>
      <c r="AQ25" s="338"/>
      <c r="AR25" s="338"/>
      <c r="AS25" s="339"/>
      <c r="AT25" s="340" t="str">
        <f>別添②!AD168</f>
        <v/>
      </c>
      <c r="AU25" s="341"/>
      <c r="AV25" s="341"/>
      <c r="AW25" s="341"/>
      <c r="AX25" s="341"/>
      <c r="AY25" s="341"/>
      <c r="AZ25" s="341"/>
      <c r="BA25" s="337" t="str">
        <f>別添②!AE168</f>
        <v/>
      </c>
      <c r="BB25" s="338"/>
      <c r="BC25" s="338"/>
      <c r="BD25" s="338"/>
      <c r="BE25" s="338"/>
      <c r="BF25" s="338"/>
      <c r="BG25" s="339"/>
      <c r="BH25" s="342" t="str">
        <f>別添②!AF168</f>
        <v/>
      </c>
      <c r="BI25" s="338"/>
      <c r="BJ25" s="338"/>
      <c r="BK25" s="338"/>
      <c r="BL25" s="338"/>
      <c r="BM25" s="338"/>
      <c r="BN25" s="343"/>
    </row>
    <row r="26" spans="1:66" ht="15" customHeight="1" x14ac:dyDescent="0.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66" ht="15" customHeight="1" x14ac:dyDescent="0.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66" ht="21.75" customHeight="1" thickBot="1" x14ac:dyDescent="0.2">
      <c r="B28" s="69" t="s">
        <v>230</v>
      </c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</row>
    <row r="29" spans="1:66" ht="29.25" customHeight="1" x14ac:dyDescent="0.15">
      <c r="B29" s="361" t="s">
        <v>232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61" t="s">
        <v>369</v>
      </c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3"/>
    </row>
    <row r="30" spans="1:66" ht="15" customHeight="1" x14ac:dyDescent="0.15">
      <c r="B30" s="364" t="s">
        <v>373</v>
      </c>
      <c r="C30" s="331"/>
      <c r="D30" s="331"/>
      <c r="E30" s="331"/>
      <c r="F30" s="331"/>
      <c r="G30" s="331"/>
      <c r="H30" s="365"/>
      <c r="I30" s="366" t="s">
        <v>372</v>
      </c>
      <c r="J30" s="367"/>
      <c r="K30" s="367"/>
      <c r="L30" s="367"/>
      <c r="M30" s="367"/>
      <c r="N30" s="367"/>
      <c r="O30" s="367"/>
      <c r="P30" s="368" t="s">
        <v>373</v>
      </c>
      <c r="Q30" s="369"/>
      <c r="R30" s="369"/>
      <c r="S30" s="369"/>
      <c r="T30" s="369"/>
      <c r="U30" s="369"/>
      <c r="V30" s="370"/>
      <c r="W30" s="371" t="s">
        <v>366</v>
      </c>
      <c r="X30" s="372"/>
      <c r="Y30" s="372"/>
      <c r="Z30" s="372"/>
      <c r="AA30" s="372"/>
      <c r="AB30" s="372"/>
      <c r="AC30" s="373"/>
    </row>
    <row r="31" spans="1:66" ht="15" customHeight="1" x14ac:dyDescent="0.15">
      <c r="B31" s="332" t="s">
        <v>221</v>
      </c>
      <c r="C31" s="333"/>
      <c r="D31" s="333"/>
      <c r="E31" s="333"/>
      <c r="F31" s="333"/>
      <c r="G31" s="333"/>
      <c r="H31" s="334"/>
      <c r="I31" s="335" t="s">
        <v>221</v>
      </c>
      <c r="J31" s="333"/>
      <c r="K31" s="333"/>
      <c r="L31" s="333"/>
      <c r="M31" s="333"/>
      <c r="N31" s="333"/>
      <c r="O31" s="333"/>
      <c r="P31" s="332" t="s">
        <v>93</v>
      </c>
      <c r="Q31" s="333"/>
      <c r="R31" s="333"/>
      <c r="S31" s="333"/>
      <c r="T31" s="333"/>
      <c r="U31" s="333"/>
      <c r="V31" s="334"/>
      <c r="W31" s="335" t="s">
        <v>221</v>
      </c>
      <c r="X31" s="333"/>
      <c r="Y31" s="333"/>
      <c r="Z31" s="333"/>
      <c r="AA31" s="333"/>
      <c r="AB31" s="333"/>
      <c r="AC31" s="336"/>
    </row>
    <row r="32" spans="1:66" ht="29.25" customHeight="1" thickBot="1" x14ac:dyDescent="0.2">
      <c r="B32" s="409"/>
      <c r="C32" s="410"/>
      <c r="D32" s="410"/>
      <c r="E32" s="410"/>
      <c r="F32" s="410"/>
      <c r="G32" s="410"/>
      <c r="H32" s="411"/>
      <c r="I32" s="412"/>
      <c r="J32" s="410"/>
      <c r="K32" s="410"/>
      <c r="L32" s="410"/>
      <c r="M32" s="410"/>
      <c r="N32" s="410"/>
      <c r="O32" s="410"/>
      <c r="P32" s="347"/>
      <c r="Q32" s="348"/>
      <c r="R32" s="348"/>
      <c r="S32" s="348"/>
      <c r="T32" s="348"/>
      <c r="U32" s="348"/>
      <c r="V32" s="349"/>
      <c r="W32" s="350"/>
      <c r="X32" s="348"/>
      <c r="Y32" s="348"/>
      <c r="Z32" s="348"/>
      <c r="AA32" s="348"/>
      <c r="AB32" s="348"/>
      <c r="AC32" s="351"/>
      <c r="AD32" s="233"/>
      <c r="AE32" s="233"/>
    </row>
    <row r="33" spans="2:40" ht="15" customHeight="1" x14ac:dyDescent="0.15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</row>
    <row r="34" spans="2:40" ht="15" customHeight="1" x14ac:dyDescent="0.15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</row>
    <row r="35" spans="2:40" ht="26.25" customHeight="1" thickBot="1" x14ac:dyDescent="0.2">
      <c r="B35" s="69" t="s">
        <v>231</v>
      </c>
    </row>
    <row r="36" spans="2:40" ht="41.25" customHeight="1" x14ac:dyDescent="0.15">
      <c r="B36" s="361" t="s">
        <v>378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61" t="s">
        <v>377</v>
      </c>
      <c r="V36" s="374"/>
      <c r="W36" s="374"/>
      <c r="X36" s="374"/>
      <c r="Y36" s="374"/>
      <c r="Z36" s="374"/>
      <c r="AA36" s="374"/>
      <c r="AB36" s="374"/>
      <c r="AC36" s="375"/>
      <c r="AD36" s="322"/>
      <c r="AE36" s="322"/>
      <c r="AF36" s="322"/>
    </row>
    <row r="37" spans="2:40" ht="15" customHeight="1" x14ac:dyDescent="0.15">
      <c r="B37" s="368" t="s">
        <v>362</v>
      </c>
      <c r="C37" s="369"/>
      <c r="D37" s="369"/>
      <c r="E37" s="369"/>
      <c r="F37" s="369"/>
      <c r="G37" s="369"/>
      <c r="H37" s="370"/>
      <c r="I37" s="371" t="s">
        <v>366</v>
      </c>
      <c r="J37" s="372"/>
      <c r="K37" s="372"/>
      <c r="L37" s="372"/>
      <c r="M37" s="372"/>
      <c r="N37" s="372"/>
      <c r="O37" s="408"/>
      <c r="P37" s="402" t="s">
        <v>134</v>
      </c>
      <c r="Q37" s="403"/>
      <c r="R37" s="403"/>
      <c r="S37" s="403"/>
      <c r="T37" s="403"/>
      <c r="U37" s="355" t="s">
        <v>361</v>
      </c>
      <c r="V37" s="356"/>
      <c r="W37" s="356"/>
      <c r="X37" s="356"/>
      <c r="Y37" s="356"/>
      <c r="Z37" s="356"/>
      <c r="AA37" s="356"/>
      <c r="AB37" s="356"/>
      <c r="AC37" s="357"/>
      <c r="AD37" s="144"/>
      <c r="AE37" s="144"/>
      <c r="AF37" s="144"/>
    </row>
    <row r="38" spans="2:40" ht="15" customHeight="1" x14ac:dyDescent="0.15">
      <c r="B38" s="332" t="s">
        <v>93</v>
      </c>
      <c r="C38" s="333"/>
      <c r="D38" s="333"/>
      <c r="E38" s="333"/>
      <c r="F38" s="333"/>
      <c r="G38" s="333"/>
      <c r="H38" s="334"/>
      <c r="I38" s="335" t="s">
        <v>221</v>
      </c>
      <c r="J38" s="333"/>
      <c r="K38" s="333"/>
      <c r="L38" s="333"/>
      <c r="M38" s="333"/>
      <c r="N38" s="333"/>
      <c r="O38" s="380"/>
      <c r="P38" s="404"/>
      <c r="Q38" s="405"/>
      <c r="R38" s="405"/>
      <c r="S38" s="405"/>
      <c r="T38" s="405"/>
      <c r="U38" s="358"/>
      <c r="V38" s="359"/>
      <c r="W38" s="359"/>
      <c r="X38" s="359"/>
      <c r="Y38" s="359"/>
      <c r="Z38" s="359"/>
      <c r="AA38" s="359"/>
      <c r="AB38" s="359"/>
      <c r="AC38" s="360"/>
      <c r="AD38" s="144"/>
      <c r="AE38" s="144"/>
      <c r="AF38" s="144"/>
      <c r="AN38"/>
    </row>
    <row r="39" spans="2:40" ht="29.25" customHeight="1" thickBot="1" x14ac:dyDescent="0.2">
      <c r="B39" s="398" t="str">
        <f>IF(SUM(B25+B32)=0,"",SUM(B25+B32))</f>
        <v/>
      </c>
      <c r="C39" s="399"/>
      <c r="D39" s="399"/>
      <c r="E39" s="399"/>
      <c r="F39" s="399"/>
      <c r="G39" s="399"/>
      <c r="H39" s="400"/>
      <c r="I39" s="399" t="str">
        <f>IF(SUM(I25+I32)=0,"",SUM(I25+I32))</f>
        <v/>
      </c>
      <c r="J39" s="399"/>
      <c r="K39" s="399"/>
      <c r="L39" s="399"/>
      <c r="M39" s="399"/>
      <c r="N39" s="399"/>
      <c r="O39" s="401"/>
      <c r="P39" s="406" t="str">
        <f>IF(OR(I39="",B39=""),"",IF(OR(I39&gt;B39,I39=B39),"適合","不適合"))</f>
        <v/>
      </c>
      <c r="Q39" s="407"/>
      <c r="R39" s="407"/>
      <c r="S39" s="407"/>
      <c r="T39" s="407"/>
      <c r="U39" s="352" t="str">
        <f>IFERROR(ROUNDUP((P25+P32)/(W25+W32),2),"")</f>
        <v/>
      </c>
      <c r="V39" s="353"/>
      <c r="W39" s="353"/>
      <c r="X39" s="353"/>
      <c r="Y39" s="353"/>
      <c r="Z39" s="353"/>
      <c r="AA39" s="353"/>
      <c r="AB39" s="353"/>
      <c r="AC39" s="354"/>
      <c r="AD39" s="323"/>
      <c r="AE39" s="323"/>
      <c r="AF39" s="323"/>
    </row>
    <row r="42" spans="2:40" ht="17.25" customHeight="1" x14ac:dyDescent="0.15">
      <c r="C42" s="69" t="s">
        <v>254</v>
      </c>
    </row>
    <row r="43" spans="2:40" ht="17.25" customHeight="1" x14ac:dyDescent="0.15">
      <c r="C43" s="69" t="s">
        <v>253</v>
      </c>
    </row>
    <row r="48" spans="2:40" ht="26.25" customHeight="1" x14ac:dyDescent="0.15"/>
    <row r="49" spans="19:24" ht="17.25" customHeight="1" x14ac:dyDescent="0.15">
      <c r="S49" s="331"/>
      <c r="T49" s="331"/>
      <c r="U49" s="331"/>
      <c r="V49" s="331"/>
      <c r="W49" s="331"/>
      <c r="X49" s="331"/>
    </row>
    <row r="50" spans="19:24" ht="17.25" customHeight="1" x14ac:dyDescent="0.15">
      <c r="S50" s="331"/>
      <c r="T50" s="331"/>
      <c r="U50" s="331"/>
      <c r="V50" s="331"/>
      <c r="W50" s="331"/>
      <c r="X50" s="331"/>
    </row>
    <row r="51" spans="19:24" ht="17.25" customHeight="1" x14ac:dyDescent="0.15">
      <c r="S51" s="331"/>
      <c r="T51" s="331"/>
      <c r="U51" s="331"/>
      <c r="V51" s="331"/>
      <c r="W51" s="331"/>
      <c r="X51" s="331"/>
    </row>
  </sheetData>
  <sheetProtection algorithmName="SHA-512" hashValue="1HLyuq2YZYXCAY5I/6kWRodEwq0oRbPUYS62mnJSgdkh9seRTlICC7EgZm0EkRHv+abujbkLp2u49Fpojur6ow==" saltValue="E2CGSVp3/ffa7LGBOZ3jXA==" spinCount="100000" sheet="1" objects="1" scenarios="1"/>
  <mergeCells count="65">
    <mergeCell ref="B22:O22"/>
    <mergeCell ref="B23:H23"/>
    <mergeCell ref="B24:H24"/>
    <mergeCell ref="I23:O23"/>
    <mergeCell ref="B39:H39"/>
    <mergeCell ref="I39:O39"/>
    <mergeCell ref="B36:T36"/>
    <mergeCell ref="P37:T38"/>
    <mergeCell ref="P39:T39"/>
    <mergeCell ref="B38:H38"/>
    <mergeCell ref="I38:O38"/>
    <mergeCell ref="I37:O37"/>
    <mergeCell ref="B37:H37"/>
    <mergeCell ref="B32:H32"/>
    <mergeCell ref="I32:O32"/>
    <mergeCell ref="B29:O29"/>
    <mergeCell ref="A6:AG6"/>
    <mergeCell ref="R14:AG14"/>
    <mergeCell ref="A5:AG5"/>
    <mergeCell ref="A12:F12"/>
    <mergeCell ref="A13:F13"/>
    <mergeCell ref="G13:AG13"/>
    <mergeCell ref="A11:F11"/>
    <mergeCell ref="A14:F14"/>
    <mergeCell ref="G14:Q14"/>
    <mergeCell ref="G12:AG12"/>
    <mergeCell ref="U36:AC36"/>
    <mergeCell ref="I24:O24"/>
    <mergeCell ref="B25:H25"/>
    <mergeCell ref="I25:O25"/>
    <mergeCell ref="P29:AC29"/>
    <mergeCell ref="P30:V30"/>
    <mergeCell ref="W30:AC30"/>
    <mergeCell ref="P31:V31"/>
    <mergeCell ref="I31:O31"/>
    <mergeCell ref="B30:H30"/>
    <mergeCell ref="I30:O30"/>
    <mergeCell ref="B31:H31"/>
    <mergeCell ref="P22:AC22"/>
    <mergeCell ref="P23:V23"/>
    <mergeCell ref="W23:AC23"/>
    <mergeCell ref="P24:V24"/>
    <mergeCell ref="W24:AC24"/>
    <mergeCell ref="BA22:BN22"/>
    <mergeCell ref="AM23:AS23"/>
    <mergeCell ref="AT23:AZ23"/>
    <mergeCell ref="BA23:BG23"/>
    <mergeCell ref="BH23:BN23"/>
    <mergeCell ref="AM22:AZ22"/>
    <mergeCell ref="S49:X51"/>
    <mergeCell ref="BA24:BG24"/>
    <mergeCell ref="BH24:BN24"/>
    <mergeCell ref="AM25:AS25"/>
    <mergeCell ref="AT25:AZ25"/>
    <mergeCell ref="BA25:BG25"/>
    <mergeCell ref="BH25:BN25"/>
    <mergeCell ref="AM24:AS24"/>
    <mergeCell ref="AT24:AZ24"/>
    <mergeCell ref="W25:AC25"/>
    <mergeCell ref="P25:V25"/>
    <mergeCell ref="W31:AC31"/>
    <mergeCell ref="P32:V32"/>
    <mergeCell ref="W32:AC32"/>
    <mergeCell ref="U39:AC39"/>
    <mergeCell ref="U37:AC38"/>
  </mergeCells>
  <phoneticPr fontId="2"/>
  <conditionalFormatting sqref="P39:U39">
    <cfRule type="cellIs" dxfId="21" priority="3" stopIfTrue="1" operator="equal">
      <formula>"適合"</formula>
    </cfRule>
    <cfRule type="cellIs" dxfId="20" priority="4" stopIfTrue="1" operator="equal">
      <formula>"不適合"</formula>
    </cfRule>
  </conditionalFormatting>
  <dataValidations xWindow="774" yWindow="782" count="2">
    <dataValidation type="list" allowBlank="1" showInputMessage="1" showErrorMessage="1" sqref="M11 G11" xr:uid="{00000000-0002-0000-0100-000000000000}">
      <formula1>"■,□"</formula1>
    </dataValidation>
    <dataValidation allowBlank="1" showInputMessage="1" showErrorMessage="1" prompt="※誘導BEIの計算結果の_x000a_数値に小数点以下２位_x000a_未満の端数があるときは、_x000a_これを切り上げています。_x000a_(小数点第3位切り上げ)" sqref="U37" xr:uid="{EA17C65F-6105-4971-B634-CEEBBA9A05A4}"/>
  </dataValidations>
  <printOptions horizontalCentered="1"/>
  <pageMargins left="0.47244094488188981" right="0.39370078740157483" top="0.31496062992125984" bottom="0.39370078740157483" header="0.19685039370078741" footer="0.19685039370078741"/>
  <pageSetup paperSize="9" scale="98" fitToHeight="5" orientation="portrait" r:id="rId1"/>
  <headerFooter scaleWithDoc="0">
    <oddFooter>&amp;L&amp;9ＨＰJ-351-12　(Ver.20240401）&amp;R&amp;9Copyright 2013-2024 Houseplus Corporation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</sheetPr>
  <dimension ref="A1:AH179"/>
  <sheetViews>
    <sheetView showWhiteSpace="0" view="pageBreakPreview" zoomScaleNormal="40" zoomScaleSheetLayoutView="100" zoomScalePageLayoutView="115" workbookViewId="0">
      <selection activeCell="D8" sqref="D8:E8"/>
    </sheetView>
  </sheetViews>
  <sheetFormatPr defaultColWidth="2.875" defaultRowHeight="17.25" customHeight="1" x14ac:dyDescent="0.15"/>
  <cols>
    <col min="1" max="1" width="3.25" style="69" customWidth="1"/>
    <col min="2" max="3" width="2.875" style="69" hidden="1" customWidth="1"/>
    <col min="4" max="9" width="3.625" style="69" customWidth="1"/>
    <col min="10" max="10" width="1" style="69" customWidth="1"/>
    <col min="11" max="12" width="3" style="69" customWidth="1"/>
    <col min="13" max="13" width="8.625" style="69" customWidth="1"/>
    <col min="14" max="15" width="2.75" style="69" customWidth="1"/>
    <col min="16" max="16" width="2.875" style="69" customWidth="1"/>
    <col min="17" max="17" width="3" style="69" customWidth="1"/>
    <col min="18" max="18" width="2.875" style="69" customWidth="1"/>
    <col min="19" max="19" width="8.625" style="69" customWidth="1"/>
    <col min="20" max="20" width="2.875" style="69" customWidth="1"/>
    <col min="21" max="21" width="2.75" style="69" customWidth="1"/>
    <col min="22" max="23" width="2.875" style="69" customWidth="1"/>
    <col min="24" max="24" width="2.75" style="69" customWidth="1"/>
    <col min="25" max="25" width="8.625" style="69" customWidth="1"/>
    <col min="26" max="26" width="10.5" style="69" customWidth="1"/>
    <col min="27" max="27" width="10.625" style="69" customWidth="1"/>
    <col min="28" max="28" width="12.75" style="69" customWidth="1"/>
    <col min="29" max="32" width="9.625" style="69" customWidth="1"/>
    <col min="33" max="33" width="8.625" style="69" hidden="1" customWidth="1"/>
    <col min="34" max="34" width="5.625" style="69" hidden="1" customWidth="1"/>
    <col min="35" max="35" width="7.375" style="69" bestFit="1" customWidth="1"/>
    <col min="36" max="16384" width="2.875" style="69"/>
  </cols>
  <sheetData>
    <row r="1" spans="1:34" ht="15.75" customHeight="1" x14ac:dyDescent="0.15">
      <c r="A1" s="68" t="s">
        <v>81</v>
      </c>
      <c r="C1" s="68"/>
      <c r="R1" s="78" t="s">
        <v>241</v>
      </c>
      <c r="X1" s="70"/>
      <c r="Y1" s="70" t="s">
        <v>238</v>
      </c>
      <c r="AB1" s="78" t="s">
        <v>241</v>
      </c>
      <c r="AE1" s="70"/>
      <c r="AF1" s="70" t="s">
        <v>244</v>
      </c>
    </row>
    <row r="2" spans="1:34" ht="6" customHeight="1" thickBot="1" x14ac:dyDescent="0.2">
      <c r="A2" s="68"/>
      <c r="C2" s="68"/>
      <c r="R2" s="78"/>
      <c r="X2" s="70"/>
      <c r="AB2" s="78"/>
    </row>
    <row r="3" spans="1:34" ht="18" customHeight="1" x14ac:dyDescent="0.15">
      <c r="A3" s="460"/>
      <c r="B3" s="447" t="s">
        <v>235</v>
      </c>
      <c r="C3" s="447"/>
      <c r="D3" s="447" t="s">
        <v>296</v>
      </c>
      <c r="E3" s="448"/>
      <c r="F3" s="447" t="s">
        <v>234</v>
      </c>
      <c r="G3" s="448"/>
      <c r="H3" s="449" t="s">
        <v>264</v>
      </c>
      <c r="I3" s="448"/>
      <c r="J3" s="324"/>
      <c r="K3" s="471" t="s">
        <v>224</v>
      </c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3"/>
      <c r="Z3" s="417" t="s">
        <v>222</v>
      </c>
      <c r="AA3" s="362"/>
      <c r="AB3" s="418"/>
      <c r="AC3" s="362" t="s">
        <v>371</v>
      </c>
      <c r="AD3" s="362"/>
      <c r="AE3" s="362"/>
      <c r="AF3" s="363"/>
      <c r="AG3" s="249"/>
      <c r="AH3" s="250"/>
    </row>
    <row r="4" spans="1:34" ht="37.5" customHeight="1" x14ac:dyDescent="0.15">
      <c r="A4" s="461"/>
      <c r="B4" s="426"/>
      <c r="C4" s="426"/>
      <c r="D4" s="426"/>
      <c r="E4" s="429"/>
      <c r="F4" s="426"/>
      <c r="G4" s="429"/>
      <c r="H4" s="429"/>
      <c r="I4" s="429"/>
      <c r="J4" s="243"/>
      <c r="K4" s="465" t="s">
        <v>379</v>
      </c>
      <c r="L4" s="466"/>
      <c r="M4" s="450" t="s">
        <v>82</v>
      </c>
      <c r="N4" s="451"/>
      <c r="O4" s="451"/>
      <c r="P4" s="452"/>
      <c r="Q4" s="430" t="s">
        <v>91</v>
      </c>
      <c r="R4" s="431"/>
      <c r="S4" s="446" t="s">
        <v>84</v>
      </c>
      <c r="T4" s="446"/>
      <c r="U4" s="446"/>
      <c r="V4" s="446"/>
      <c r="W4" s="423" t="s">
        <v>91</v>
      </c>
      <c r="X4" s="423"/>
      <c r="Y4" s="301" t="s">
        <v>267</v>
      </c>
      <c r="Z4" s="435" t="s">
        <v>83</v>
      </c>
      <c r="AA4" s="436"/>
      <c r="AB4" s="437"/>
      <c r="AC4" s="451" t="s">
        <v>364</v>
      </c>
      <c r="AD4" s="452"/>
      <c r="AE4" s="456" t="s">
        <v>370</v>
      </c>
      <c r="AF4" s="457"/>
      <c r="AG4" s="408" t="s">
        <v>361</v>
      </c>
      <c r="AH4" s="459" t="s">
        <v>360</v>
      </c>
    </row>
    <row r="5" spans="1:34" ht="40.5" customHeight="1" x14ac:dyDescent="0.15">
      <c r="A5" s="461"/>
      <c r="B5" s="426"/>
      <c r="C5" s="426"/>
      <c r="D5" s="426"/>
      <c r="E5" s="429"/>
      <c r="F5" s="426"/>
      <c r="G5" s="429"/>
      <c r="H5" s="429"/>
      <c r="I5" s="429"/>
      <c r="J5" s="243"/>
      <c r="K5" s="467"/>
      <c r="L5" s="468"/>
      <c r="M5" s="302" t="s">
        <v>245</v>
      </c>
      <c r="N5" s="427" t="s">
        <v>246</v>
      </c>
      <c r="O5" s="428"/>
      <c r="P5" s="428"/>
      <c r="Q5" s="429"/>
      <c r="R5" s="429"/>
      <c r="S5" s="244" t="s">
        <v>265</v>
      </c>
      <c r="T5" s="427" t="s">
        <v>266</v>
      </c>
      <c r="U5" s="428"/>
      <c r="V5" s="428"/>
      <c r="W5" s="424"/>
      <c r="X5" s="424"/>
      <c r="Y5" s="303" t="s">
        <v>268</v>
      </c>
      <c r="Z5" s="302" t="s">
        <v>247</v>
      </c>
      <c r="AA5" s="304" t="s">
        <v>248</v>
      </c>
      <c r="AB5" s="318" t="s">
        <v>249</v>
      </c>
      <c r="AC5" s="320" t="s">
        <v>374</v>
      </c>
      <c r="AD5" s="305" t="s">
        <v>375</v>
      </c>
      <c r="AE5" s="321" t="s">
        <v>376</v>
      </c>
      <c r="AF5" s="306" t="s">
        <v>363</v>
      </c>
      <c r="AG5" s="458"/>
      <c r="AH5" s="428"/>
    </row>
    <row r="6" spans="1:34" ht="13.5" customHeight="1" x14ac:dyDescent="0.15">
      <c r="A6" s="461"/>
      <c r="B6" s="426"/>
      <c r="C6" s="426"/>
      <c r="D6" s="426"/>
      <c r="E6" s="429"/>
      <c r="F6" s="426"/>
      <c r="G6" s="429"/>
      <c r="H6" s="429"/>
      <c r="I6" s="429"/>
      <c r="J6" s="167"/>
      <c r="K6" s="469"/>
      <c r="L6" s="470"/>
      <c r="M6" s="262" t="s">
        <v>92</v>
      </c>
      <c r="N6" s="380" t="s">
        <v>92</v>
      </c>
      <c r="O6" s="431"/>
      <c r="P6" s="431"/>
      <c r="Q6" s="429"/>
      <c r="R6" s="429"/>
      <c r="S6" s="167" t="s">
        <v>225</v>
      </c>
      <c r="T6" s="380" t="s">
        <v>225</v>
      </c>
      <c r="U6" s="431"/>
      <c r="V6" s="431"/>
      <c r="W6" s="424"/>
      <c r="X6" s="424"/>
      <c r="Y6" s="262" t="s">
        <v>225</v>
      </c>
      <c r="Z6" s="262" t="s">
        <v>223</v>
      </c>
      <c r="AA6" s="242" t="s">
        <v>223</v>
      </c>
      <c r="AB6" s="319" t="s">
        <v>223</v>
      </c>
      <c r="AC6" s="104" t="s">
        <v>226</v>
      </c>
      <c r="AD6" s="308" t="s">
        <v>93</v>
      </c>
      <c r="AE6" s="307" t="s">
        <v>221</v>
      </c>
      <c r="AF6" s="309" t="s">
        <v>93</v>
      </c>
      <c r="AG6" s="124"/>
      <c r="AH6" s="431"/>
    </row>
    <row r="7" spans="1:34" ht="20.25" customHeight="1" x14ac:dyDescent="0.15">
      <c r="A7" s="310"/>
      <c r="B7" s="311"/>
      <c r="C7" s="311"/>
      <c r="D7" s="462"/>
      <c r="E7" s="463"/>
      <c r="F7" s="462"/>
      <c r="G7" s="463"/>
      <c r="H7" s="464"/>
      <c r="I7" s="464"/>
      <c r="J7" s="312"/>
      <c r="K7" s="325"/>
      <c r="L7" s="325"/>
      <c r="M7" s="313"/>
      <c r="N7" s="480"/>
      <c r="O7" s="480"/>
      <c r="P7" s="480"/>
      <c r="Q7" s="476" t="str">
        <f t="shared" ref="Q7" si="0">IF(OR(N7="",M7=""),"",IF(M7&lt;=N7=TRUE,"適合","不適合"))</f>
        <v/>
      </c>
      <c r="R7" s="464"/>
      <c r="S7" s="314"/>
      <c r="T7" s="477"/>
      <c r="U7" s="478"/>
      <c r="V7" s="479"/>
      <c r="W7" s="477"/>
      <c r="X7" s="479"/>
      <c r="Y7" s="315"/>
      <c r="Z7" s="453"/>
      <c r="AA7" s="454"/>
      <c r="AB7" s="455"/>
      <c r="AC7" s="317" t="str">
        <f>IF(SUM(AC8:AC167)=0,"",SUM(AC8:AC167))</f>
        <v/>
      </c>
      <c r="AD7" s="292" t="str">
        <f>IF(SUM(AD8:AD167)=0,"",SUM(AD8:AD167))</f>
        <v/>
      </c>
      <c r="AE7" s="291" t="str">
        <f>IF(SUM(AE8:AE167)=0,"",SUM(AE8:AE167))</f>
        <v/>
      </c>
      <c r="AF7" s="316" t="str">
        <f>IF(SUM(AF8:AF167)=0,"",SUM(AF8:AF167))</f>
        <v/>
      </c>
      <c r="AG7" s="247" t="str">
        <f t="shared" ref="AG7:AG12" si="1">IFERROR(ROUNDUP(AE7/AF7,2),"")</f>
        <v/>
      </c>
      <c r="AH7" s="246" t="str">
        <f>IF(OR(AG7=""),"",IF(AG7&lt;=0.8=TRUE,"適合","不適合"))</f>
        <v/>
      </c>
    </row>
    <row r="8" spans="1:34" ht="18.75" customHeight="1" x14ac:dyDescent="0.15">
      <c r="A8" s="284">
        <v>1</v>
      </c>
      <c r="B8" s="413"/>
      <c r="C8" s="413"/>
      <c r="D8" s="413"/>
      <c r="E8" s="414"/>
      <c r="F8" s="413"/>
      <c r="G8" s="414"/>
      <c r="H8" s="434"/>
      <c r="I8" s="434"/>
      <c r="J8" s="227"/>
      <c r="K8" s="440" t="s">
        <v>22</v>
      </c>
      <c r="L8" s="441"/>
      <c r="M8" s="230"/>
      <c r="N8" s="432" t="str">
        <f>IF($M8="","",IF(リスト!$N$2="","",リスト!$N$2))</f>
        <v/>
      </c>
      <c r="O8" s="432"/>
      <c r="P8" s="432"/>
      <c r="Q8" s="425" t="str">
        <f>IF(AND($K8="□",M8=""),"",IF(OR(K8="■",M8&lt;=N8),"適合","不適合"))</f>
        <v/>
      </c>
      <c r="R8" s="426"/>
      <c r="S8" s="226"/>
      <c r="T8" s="382" t="str">
        <f>IF($S8="","",IF(リスト!$O$2="","",リスト!$O$2))</f>
        <v/>
      </c>
      <c r="U8" s="382"/>
      <c r="V8" s="426"/>
      <c r="W8" s="426" t="str">
        <f>IF(AND($K8="□",S8=""),"",IF(OR(K8="■",S8&lt;=T8),"適合","不適合"))</f>
        <v/>
      </c>
      <c r="X8" s="429"/>
      <c r="Y8" s="231"/>
      <c r="Z8" s="228"/>
      <c r="AA8" s="229"/>
      <c r="AB8" s="229"/>
      <c r="AC8" s="267"/>
      <c r="AD8" s="268"/>
      <c r="AE8" s="289"/>
      <c r="AF8" s="290"/>
      <c r="AG8" s="236" t="str">
        <f t="shared" si="1"/>
        <v/>
      </c>
      <c r="AH8" s="225" t="str">
        <f>IF(OR(AG8=""),"",IF(AG8&lt;=0.8=TRUE,"適合","不適合"))</f>
        <v/>
      </c>
    </row>
    <row r="9" spans="1:34" ht="18.75" customHeight="1" x14ac:dyDescent="0.15">
      <c r="A9" s="285">
        <v>2</v>
      </c>
      <c r="B9" s="433"/>
      <c r="C9" s="433"/>
      <c r="D9" s="413"/>
      <c r="E9" s="414"/>
      <c r="F9" s="413"/>
      <c r="G9" s="414"/>
      <c r="H9" s="434"/>
      <c r="I9" s="434"/>
      <c r="J9" s="227"/>
      <c r="K9" s="440" t="s">
        <v>22</v>
      </c>
      <c r="L9" s="441"/>
      <c r="M9" s="230"/>
      <c r="N9" s="432" t="str">
        <f>IF($M9="","",IF(リスト!$N$2="","",リスト!$N$2))</f>
        <v/>
      </c>
      <c r="O9" s="432"/>
      <c r="P9" s="432"/>
      <c r="Q9" s="425" t="str">
        <f t="shared" ref="Q9:Q72" si="2">IF(AND($K9="□",M9=""),"",IF(OR(K9="■",M9&lt;=N9),"適合","不適合"))</f>
        <v/>
      </c>
      <c r="R9" s="426"/>
      <c r="S9" s="226"/>
      <c r="T9" s="382" t="str">
        <f>IF($S9="","",IF(リスト!$O$2="","",リスト!$O$2))</f>
        <v/>
      </c>
      <c r="U9" s="382"/>
      <c r="V9" s="426"/>
      <c r="W9" s="426" t="str">
        <f t="shared" ref="W9:W72" si="3">IF(AND($K9="□",S9=""),"",IF(OR(K9="■",S9&lt;=T9),"適合","不適合"))</f>
        <v/>
      </c>
      <c r="X9" s="429"/>
      <c r="Y9" s="231"/>
      <c r="Z9" s="228"/>
      <c r="AA9" s="229"/>
      <c r="AB9" s="229"/>
      <c r="AC9" s="234"/>
      <c r="AD9" s="235"/>
      <c r="AE9" s="293"/>
      <c r="AF9" s="294"/>
      <c r="AG9" s="236" t="str">
        <f t="shared" si="1"/>
        <v/>
      </c>
      <c r="AH9" s="225" t="str">
        <f t="shared" ref="AH9:AH72" si="4">IF(OR(AG9=""),"",IF(AG9&lt;=0.8=TRUE,"適合","不適合"))</f>
        <v/>
      </c>
    </row>
    <row r="10" spans="1:34" ht="18.75" customHeight="1" x14ac:dyDescent="0.15">
      <c r="A10" s="285">
        <v>3</v>
      </c>
      <c r="B10" s="433"/>
      <c r="C10" s="433"/>
      <c r="D10" s="413"/>
      <c r="E10" s="414"/>
      <c r="F10" s="413"/>
      <c r="G10" s="414"/>
      <c r="H10" s="434"/>
      <c r="I10" s="434"/>
      <c r="J10" s="227"/>
      <c r="K10" s="440" t="s">
        <v>22</v>
      </c>
      <c r="L10" s="441"/>
      <c r="M10" s="230"/>
      <c r="N10" s="432" t="str">
        <f>IF($M10="","",IF(リスト!$N$2="","",リスト!$N$2))</f>
        <v/>
      </c>
      <c r="O10" s="432"/>
      <c r="P10" s="432"/>
      <c r="Q10" s="425" t="str">
        <f t="shared" si="2"/>
        <v/>
      </c>
      <c r="R10" s="426"/>
      <c r="S10" s="226"/>
      <c r="T10" s="382" t="str">
        <f>IF($S10="","",IF(リスト!$O$2="","",リスト!$O$2))</f>
        <v/>
      </c>
      <c r="U10" s="382"/>
      <c r="V10" s="426"/>
      <c r="W10" s="426" t="str">
        <f t="shared" si="3"/>
        <v/>
      </c>
      <c r="X10" s="429"/>
      <c r="Y10" s="231"/>
      <c r="Z10" s="228"/>
      <c r="AA10" s="229"/>
      <c r="AB10" s="229"/>
      <c r="AC10" s="234"/>
      <c r="AD10" s="235"/>
      <c r="AE10" s="293"/>
      <c r="AF10" s="294"/>
      <c r="AG10" s="236" t="str">
        <f t="shared" si="1"/>
        <v/>
      </c>
      <c r="AH10" s="225" t="str">
        <f t="shared" si="4"/>
        <v/>
      </c>
    </row>
    <row r="11" spans="1:34" ht="18.75" customHeight="1" x14ac:dyDescent="0.15">
      <c r="A11" s="285">
        <v>4</v>
      </c>
      <c r="B11" s="433"/>
      <c r="C11" s="433"/>
      <c r="D11" s="413"/>
      <c r="E11" s="414"/>
      <c r="F11" s="413"/>
      <c r="G11" s="414"/>
      <c r="H11" s="434"/>
      <c r="I11" s="434"/>
      <c r="J11" s="227"/>
      <c r="K11" s="440" t="s">
        <v>22</v>
      </c>
      <c r="L11" s="441"/>
      <c r="M11" s="230"/>
      <c r="N11" s="432" t="str">
        <f>IF($M11="","",IF(リスト!$N$2="","",リスト!$N$2))</f>
        <v/>
      </c>
      <c r="O11" s="432"/>
      <c r="P11" s="432"/>
      <c r="Q11" s="425" t="str">
        <f t="shared" si="2"/>
        <v/>
      </c>
      <c r="R11" s="426"/>
      <c r="S11" s="226"/>
      <c r="T11" s="382" t="str">
        <f>IF($S11="","",IF(リスト!$O$2="","",リスト!$O$2))</f>
        <v/>
      </c>
      <c r="U11" s="382"/>
      <c r="V11" s="426"/>
      <c r="W11" s="426" t="str">
        <f t="shared" si="3"/>
        <v/>
      </c>
      <c r="X11" s="429"/>
      <c r="Y11" s="231"/>
      <c r="Z11" s="228"/>
      <c r="AA11" s="229"/>
      <c r="AB11" s="229"/>
      <c r="AC11" s="234"/>
      <c r="AD11" s="235"/>
      <c r="AE11" s="293"/>
      <c r="AF11" s="294"/>
      <c r="AG11" s="236" t="str">
        <f t="shared" si="1"/>
        <v/>
      </c>
      <c r="AH11" s="225" t="str">
        <f t="shared" si="4"/>
        <v/>
      </c>
    </row>
    <row r="12" spans="1:34" ht="18.75" customHeight="1" x14ac:dyDescent="0.15">
      <c r="A12" s="285">
        <v>5</v>
      </c>
      <c r="B12" s="433"/>
      <c r="C12" s="433"/>
      <c r="D12" s="413"/>
      <c r="E12" s="414"/>
      <c r="F12" s="413"/>
      <c r="G12" s="414"/>
      <c r="H12" s="434"/>
      <c r="I12" s="434"/>
      <c r="J12" s="227"/>
      <c r="K12" s="440" t="s">
        <v>22</v>
      </c>
      <c r="L12" s="441"/>
      <c r="M12" s="230"/>
      <c r="N12" s="432" t="str">
        <f>IF($M12="","",IF(リスト!$N$2="","",リスト!$N$2))</f>
        <v/>
      </c>
      <c r="O12" s="432"/>
      <c r="P12" s="432"/>
      <c r="Q12" s="425" t="str">
        <f t="shared" si="2"/>
        <v/>
      </c>
      <c r="R12" s="426"/>
      <c r="S12" s="226"/>
      <c r="T12" s="382" t="str">
        <f>IF($S12="","",IF(リスト!$O$2="","",リスト!$O$2))</f>
        <v/>
      </c>
      <c r="U12" s="382"/>
      <c r="V12" s="426"/>
      <c r="W12" s="426" t="str">
        <f t="shared" si="3"/>
        <v/>
      </c>
      <c r="X12" s="429"/>
      <c r="Y12" s="231"/>
      <c r="Z12" s="228"/>
      <c r="AA12" s="229"/>
      <c r="AB12" s="229"/>
      <c r="AC12" s="234"/>
      <c r="AD12" s="235"/>
      <c r="AE12" s="293"/>
      <c r="AF12" s="294"/>
      <c r="AG12" s="236" t="str">
        <f t="shared" si="1"/>
        <v/>
      </c>
      <c r="AH12" s="225" t="str">
        <f t="shared" si="4"/>
        <v/>
      </c>
    </row>
    <row r="13" spans="1:34" ht="18.75" customHeight="1" x14ac:dyDescent="0.15">
      <c r="A13" s="285">
        <v>6</v>
      </c>
      <c r="B13" s="433"/>
      <c r="C13" s="433"/>
      <c r="D13" s="413"/>
      <c r="E13" s="414"/>
      <c r="F13" s="413"/>
      <c r="G13" s="414"/>
      <c r="H13" s="434"/>
      <c r="I13" s="434"/>
      <c r="J13" s="227"/>
      <c r="K13" s="440" t="s">
        <v>22</v>
      </c>
      <c r="L13" s="441"/>
      <c r="M13" s="230"/>
      <c r="N13" s="432" t="str">
        <f>IF($M13="","",IF(リスト!$N$2="","",リスト!$N$2))</f>
        <v/>
      </c>
      <c r="O13" s="432"/>
      <c r="P13" s="432"/>
      <c r="Q13" s="425" t="str">
        <f t="shared" si="2"/>
        <v/>
      </c>
      <c r="R13" s="426"/>
      <c r="S13" s="226"/>
      <c r="T13" s="382" t="str">
        <f>IF($S13="","",IF(リスト!$O$2="","",リスト!$O$2))</f>
        <v/>
      </c>
      <c r="U13" s="382"/>
      <c r="V13" s="426"/>
      <c r="W13" s="426" t="str">
        <f t="shared" si="3"/>
        <v/>
      </c>
      <c r="X13" s="429"/>
      <c r="Y13" s="231"/>
      <c r="Z13" s="228"/>
      <c r="AA13" s="229"/>
      <c r="AB13" s="229"/>
      <c r="AC13" s="234"/>
      <c r="AD13" s="235"/>
      <c r="AE13" s="293"/>
      <c r="AF13" s="294"/>
      <c r="AG13" s="236" t="str">
        <f t="shared" ref="AG13:AG76" si="5">IFERROR(ROUNDUP(AE13/AF13,2),"")</f>
        <v/>
      </c>
      <c r="AH13" s="225" t="str">
        <f t="shared" si="4"/>
        <v/>
      </c>
    </row>
    <row r="14" spans="1:34" ht="18.75" customHeight="1" x14ac:dyDescent="0.15">
      <c r="A14" s="285">
        <v>7</v>
      </c>
      <c r="B14" s="433"/>
      <c r="C14" s="433"/>
      <c r="D14" s="413"/>
      <c r="E14" s="414"/>
      <c r="F14" s="413"/>
      <c r="G14" s="414"/>
      <c r="H14" s="434"/>
      <c r="I14" s="434"/>
      <c r="J14" s="227"/>
      <c r="K14" s="440" t="s">
        <v>22</v>
      </c>
      <c r="L14" s="441"/>
      <c r="M14" s="230"/>
      <c r="N14" s="432" t="str">
        <f>IF($M14="","",IF(リスト!$N$2="","",リスト!$N$2))</f>
        <v/>
      </c>
      <c r="O14" s="432"/>
      <c r="P14" s="432"/>
      <c r="Q14" s="425" t="str">
        <f t="shared" si="2"/>
        <v/>
      </c>
      <c r="R14" s="426"/>
      <c r="S14" s="226"/>
      <c r="T14" s="382" t="str">
        <f>IF($S14="","",IF(リスト!$O$2="","",リスト!$O$2))</f>
        <v/>
      </c>
      <c r="U14" s="382"/>
      <c r="V14" s="426"/>
      <c r="W14" s="426" t="str">
        <f t="shared" si="3"/>
        <v/>
      </c>
      <c r="X14" s="429"/>
      <c r="Y14" s="231"/>
      <c r="Z14" s="228"/>
      <c r="AA14" s="229"/>
      <c r="AB14" s="229"/>
      <c r="AC14" s="234"/>
      <c r="AD14" s="235"/>
      <c r="AE14" s="293"/>
      <c r="AF14" s="294"/>
      <c r="AG14" s="236" t="str">
        <f t="shared" si="5"/>
        <v/>
      </c>
      <c r="AH14" s="225" t="str">
        <f t="shared" si="4"/>
        <v/>
      </c>
    </row>
    <row r="15" spans="1:34" ht="18.75" customHeight="1" x14ac:dyDescent="0.15">
      <c r="A15" s="285">
        <v>8</v>
      </c>
      <c r="B15" s="433"/>
      <c r="C15" s="433"/>
      <c r="D15" s="413"/>
      <c r="E15" s="414"/>
      <c r="F15" s="413"/>
      <c r="G15" s="414"/>
      <c r="H15" s="434"/>
      <c r="I15" s="434"/>
      <c r="J15" s="227"/>
      <c r="K15" s="440" t="s">
        <v>22</v>
      </c>
      <c r="L15" s="441"/>
      <c r="M15" s="230"/>
      <c r="N15" s="432" t="str">
        <f>IF($M15="","",IF(リスト!$N$2="","",リスト!$N$2))</f>
        <v/>
      </c>
      <c r="O15" s="432"/>
      <c r="P15" s="432"/>
      <c r="Q15" s="425" t="str">
        <f t="shared" si="2"/>
        <v/>
      </c>
      <c r="R15" s="426"/>
      <c r="S15" s="226"/>
      <c r="T15" s="382" t="str">
        <f>IF($S15="","",IF(リスト!$O$2="","",リスト!$O$2))</f>
        <v/>
      </c>
      <c r="U15" s="382"/>
      <c r="V15" s="426"/>
      <c r="W15" s="426" t="str">
        <f t="shared" si="3"/>
        <v/>
      </c>
      <c r="X15" s="429"/>
      <c r="Y15" s="231"/>
      <c r="Z15" s="228"/>
      <c r="AA15" s="229"/>
      <c r="AB15" s="229"/>
      <c r="AC15" s="234"/>
      <c r="AD15" s="235"/>
      <c r="AE15" s="293"/>
      <c r="AF15" s="294"/>
      <c r="AG15" s="236" t="str">
        <f t="shared" si="5"/>
        <v/>
      </c>
      <c r="AH15" s="225" t="str">
        <f t="shared" si="4"/>
        <v/>
      </c>
    </row>
    <row r="16" spans="1:34" ht="18.75" customHeight="1" x14ac:dyDescent="0.15">
      <c r="A16" s="285">
        <v>9</v>
      </c>
      <c r="B16" s="433"/>
      <c r="C16" s="433"/>
      <c r="D16" s="413"/>
      <c r="E16" s="414"/>
      <c r="F16" s="413"/>
      <c r="G16" s="414"/>
      <c r="H16" s="434"/>
      <c r="I16" s="434"/>
      <c r="J16" s="227"/>
      <c r="K16" s="440" t="s">
        <v>22</v>
      </c>
      <c r="L16" s="441"/>
      <c r="M16" s="230"/>
      <c r="N16" s="432" t="str">
        <f>IF($M16="","",IF(リスト!$N$2="","",リスト!$N$2))</f>
        <v/>
      </c>
      <c r="O16" s="432"/>
      <c r="P16" s="432"/>
      <c r="Q16" s="425" t="str">
        <f t="shared" si="2"/>
        <v/>
      </c>
      <c r="R16" s="426"/>
      <c r="S16" s="226"/>
      <c r="T16" s="382" t="str">
        <f>IF($S16="","",IF(リスト!$O$2="","",リスト!$O$2))</f>
        <v/>
      </c>
      <c r="U16" s="382"/>
      <c r="V16" s="426"/>
      <c r="W16" s="426" t="str">
        <f t="shared" si="3"/>
        <v/>
      </c>
      <c r="X16" s="429"/>
      <c r="Y16" s="231"/>
      <c r="Z16" s="228"/>
      <c r="AA16" s="229"/>
      <c r="AB16" s="229"/>
      <c r="AC16" s="234"/>
      <c r="AD16" s="235"/>
      <c r="AE16" s="293"/>
      <c r="AF16" s="294"/>
      <c r="AG16" s="236" t="str">
        <f>IFERROR(ROUNDUP(AE16/AF16,2),"")</f>
        <v/>
      </c>
      <c r="AH16" s="225" t="str">
        <f t="shared" si="4"/>
        <v/>
      </c>
    </row>
    <row r="17" spans="1:34" ht="18.75" customHeight="1" thickBot="1" x14ac:dyDescent="0.2">
      <c r="A17" s="286">
        <v>10</v>
      </c>
      <c r="B17" s="444"/>
      <c r="C17" s="444"/>
      <c r="D17" s="419"/>
      <c r="E17" s="420"/>
      <c r="F17" s="419"/>
      <c r="G17" s="420"/>
      <c r="H17" s="445"/>
      <c r="I17" s="445"/>
      <c r="J17" s="251"/>
      <c r="K17" s="474" t="s">
        <v>22</v>
      </c>
      <c r="L17" s="475"/>
      <c r="M17" s="252"/>
      <c r="N17" s="432" t="str">
        <f>IF($M17="","",IF(リスト!$N$2="","",リスト!$N$2))</f>
        <v/>
      </c>
      <c r="O17" s="432"/>
      <c r="P17" s="432"/>
      <c r="Q17" s="425" t="str">
        <f t="shared" si="2"/>
        <v/>
      </c>
      <c r="R17" s="426"/>
      <c r="S17" s="253"/>
      <c r="T17" s="382" t="str">
        <f>IF($S17="","",IF(リスト!$O$2="","",リスト!$O$2))</f>
        <v/>
      </c>
      <c r="U17" s="382"/>
      <c r="V17" s="426"/>
      <c r="W17" s="426" t="str">
        <f t="shared" si="3"/>
        <v/>
      </c>
      <c r="X17" s="429"/>
      <c r="Y17" s="255"/>
      <c r="Z17" s="256"/>
      <c r="AA17" s="257"/>
      <c r="AB17" s="257"/>
      <c r="AC17" s="258"/>
      <c r="AD17" s="259"/>
      <c r="AE17" s="295"/>
      <c r="AF17" s="296"/>
      <c r="AG17" s="260" t="str">
        <f t="shared" si="5"/>
        <v/>
      </c>
      <c r="AH17" s="254" t="str">
        <f t="shared" si="4"/>
        <v/>
      </c>
    </row>
    <row r="18" spans="1:34" ht="18.75" customHeight="1" x14ac:dyDescent="0.15">
      <c r="A18" s="287">
        <v>11</v>
      </c>
      <c r="B18" s="421"/>
      <c r="C18" s="421"/>
      <c r="D18" s="421"/>
      <c r="E18" s="422"/>
      <c r="F18" s="421"/>
      <c r="G18" s="422"/>
      <c r="H18" s="422"/>
      <c r="I18" s="422"/>
      <c r="J18" s="172"/>
      <c r="K18" s="442" t="s">
        <v>22</v>
      </c>
      <c r="L18" s="443"/>
      <c r="M18" s="269"/>
      <c r="N18" s="432" t="str">
        <f>IF($M18="","",IF(リスト!$N$2="","",リスト!$N$2))</f>
        <v/>
      </c>
      <c r="O18" s="432"/>
      <c r="P18" s="432"/>
      <c r="Q18" s="425" t="str">
        <f t="shared" si="2"/>
        <v/>
      </c>
      <c r="R18" s="426"/>
      <c r="S18" s="270"/>
      <c r="T18" s="382" t="str">
        <f>IF($S18="","",IF(リスト!$O$2="","",リスト!$O$2))</f>
        <v/>
      </c>
      <c r="U18" s="382"/>
      <c r="V18" s="426"/>
      <c r="W18" s="426" t="str">
        <f t="shared" si="3"/>
        <v/>
      </c>
      <c r="X18" s="429"/>
      <c r="Y18" s="271"/>
      <c r="Z18" s="272"/>
      <c r="AA18" s="273"/>
      <c r="AB18" s="273"/>
      <c r="AC18" s="274"/>
      <c r="AD18" s="275"/>
      <c r="AE18" s="297"/>
      <c r="AF18" s="298"/>
      <c r="AG18" s="276" t="str">
        <f t="shared" si="5"/>
        <v/>
      </c>
      <c r="AH18" s="240" t="str">
        <f t="shared" si="4"/>
        <v/>
      </c>
    </row>
    <row r="19" spans="1:34" ht="18.75" customHeight="1" x14ac:dyDescent="0.15">
      <c r="A19" s="285">
        <v>12</v>
      </c>
      <c r="B19" s="433"/>
      <c r="C19" s="433"/>
      <c r="D19" s="413"/>
      <c r="E19" s="414"/>
      <c r="F19" s="413"/>
      <c r="G19" s="414"/>
      <c r="H19" s="434"/>
      <c r="I19" s="434"/>
      <c r="J19" s="227"/>
      <c r="K19" s="440" t="s">
        <v>22</v>
      </c>
      <c r="L19" s="441"/>
      <c r="M19" s="230"/>
      <c r="N19" s="432" t="str">
        <f>IF($M19="","",IF(リスト!$N$2="","",リスト!$N$2))</f>
        <v/>
      </c>
      <c r="O19" s="432"/>
      <c r="P19" s="432"/>
      <c r="Q19" s="425" t="str">
        <f t="shared" si="2"/>
        <v/>
      </c>
      <c r="R19" s="426"/>
      <c r="S19" s="226"/>
      <c r="T19" s="382" t="str">
        <f>IF($S19="","",IF(リスト!$O$2="","",リスト!$O$2))</f>
        <v/>
      </c>
      <c r="U19" s="382"/>
      <c r="V19" s="426"/>
      <c r="W19" s="426" t="str">
        <f t="shared" si="3"/>
        <v/>
      </c>
      <c r="X19" s="429"/>
      <c r="Y19" s="231"/>
      <c r="Z19" s="228"/>
      <c r="AA19" s="229"/>
      <c r="AB19" s="229"/>
      <c r="AC19" s="234"/>
      <c r="AD19" s="235"/>
      <c r="AE19" s="293"/>
      <c r="AF19" s="294"/>
      <c r="AG19" s="236" t="str">
        <f t="shared" si="5"/>
        <v/>
      </c>
      <c r="AH19" s="225" t="str">
        <f t="shared" si="4"/>
        <v/>
      </c>
    </row>
    <row r="20" spans="1:34" ht="18.75" customHeight="1" x14ac:dyDescent="0.15">
      <c r="A20" s="285">
        <v>13</v>
      </c>
      <c r="B20" s="433"/>
      <c r="C20" s="433"/>
      <c r="D20" s="413"/>
      <c r="E20" s="414"/>
      <c r="F20" s="413"/>
      <c r="G20" s="414"/>
      <c r="H20" s="434"/>
      <c r="I20" s="434"/>
      <c r="J20" s="227"/>
      <c r="K20" s="440" t="s">
        <v>22</v>
      </c>
      <c r="L20" s="441"/>
      <c r="M20" s="230"/>
      <c r="N20" s="432" t="str">
        <f>IF($M20="","",IF(リスト!$N$2="","",リスト!$N$2))</f>
        <v/>
      </c>
      <c r="O20" s="432"/>
      <c r="P20" s="432"/>
      <c r="Q20" s="425" t="str">
        <f t="shared" si="2"/>
        <v/>
      </c>
      <c r="R20" s="426"/>
      <c r="S20" s="226"/>
      <c r="T20" s="382" t="str">
        <f>IF($S20="","",IF(リスト!$O$2="","",リスト!$O$2))</f>
        <v/>
      </c>
      <c r="U20" s="382"/>
      <c r="V20" s="426"/>
      <c r="W20" s="426" t="str">
        <f t="shared" si="3"/>
        <v/>
      </c>
      <c r="X20" s="429"/>
      <c r="Y20" s="231"/>
      <c r="Z20" s="228"/>
      <c r="AA20" s="229"/>
      <c r="AB20" s="229"/>
      <c r="AC20" s="234"/>
      <c r="AD20" s="235"/>
      <c r="AE20" s="293"/>
      <c r="AF20" s="294"/>
      <c r="AG20" s="236" t="str">
        <f t="shared" si="5"/>
        <v/>
      </c>
      <c r="AH20" s="225" t="str">
        <f t="shared" si="4"/>
        <v/>
      </c>
    </row>
    <row r="21" spans="1:34" ht="18.75" customHeight="1" x14ac:dyDescent="0.15">
      <c r="A21" s="285">
        <v>14</v>
      </c>
      <c r="B21" s="433"/>
      <c r="C21" s="433"/>
      <c r="D21" s="413"/>
      <c r="E21" s="414"/>
      <c r="F21" s="413"/>
      <c r="G21" s="414"/>
      <c r="H21" s="434"/>
      <c r="I21" s="434"/>
      <c r="J21" s="227"/>
      <c r="K21" s="440" t="s">
        <v>22</v>
      </c>
      <c r="L21" s="441"/>
      <c r="M21" s="230"/>
      <c r="N21" s="432" t="str">
        <f>IF($M21="","",IF(リスト!$N$2="","",リスト!$N$2))</f>
        <v/>
      </c>
      <c r="O21" s="432"/>
      <c r="P21" s="432"/>
      <c r="Q21" s="425" t="str">
        <f t="shared" si="2"/>
        <v/>
      </c>
      <c r="R21" s="426"/>
      <c r="S21" s="226"/>
      <c r="T21" s="382" t="str">
        <f>IF($S21="","",IF(リスト!$O$2="","",リスト!$O$2))</f>
        <v/>
      </c>
      <c r="U21" s="382"/>
      <c r="V21" s="426"/>
      <c r="W21" s="426" t="str">
        <f t="shared" si="3"/>
        <v/>
      </c>
      <c r="X21" s="429"/>
      <c r="Y21" s="231"/>
      <c r="Z21" s="228"/>
      <c r="AA21" s="229"/>
      <c r="AB21" s="229"/>
      <c r="AC21" s="234"/>
      <c r="AD21" s="235"/>
      <c r="AE21" s="293"/>
      <c r="AF21" s="294"/>
      <c r="AG21" s="236" t="str">
        <f t="shared" si="5"/>
        <v/>
      </c>
      <c r="AH21" s="225" t="str">
        <f t="shared" si="4"/>
        <v/>
      </c>
    </row>
    <row r="22" spans="1:34" ht="18.75" customHeight="1" x14ac:dyDescent="0.15">
      <c r="A22" s="285">
        <v>15</v>
      </c>
      <c r="B22" s="433"/>
      <c r="C22" s="433"/>
      <c r="D22" s="413"/>
      <c r="E22" s="414"/>
      <c r="F22" s="413"/>
      <c r="G22" s="414"/>
      <c r="H22" s="434"/>
      <c r="I22" s="434"/>
      <c r="J22" s="227"/>
      <c r="K22" s="440" t="s">
        <v>22</v>
      </c>
      <c r="L22" s="441"/>
      <c r="M22" s="230"/>
      <c r="N22" s="432" t="str">
        <f>IF($M22="","",IF(リスト!$N$2="","",リスト!$N$2))</f>
        <v/>
      </c>
      <c r="O22" s="432"/>
      <c r="P22" s="432"/>
      <c r="Q22" s="425" t="str">
        <f t="shared" si="2"/>
        <v/>
      </c>
      <c r="R22" s="426"/>
      <c r="S22" s="226"/>
      <c r="T22" s="382" t="str">
        <f>IF($S22="","",IF(リスト!$O$2="","",リスト!$O$2))</f>
        <v/>
      </c>
      <c r="U22" s="382"/>
      <c r="V22" s="426"/>
      <c r="W22" s="426" t="str">
        <f t="shared" si="3"/>
        <v/>
      </c>
      <c r="X22" s="429"/>
      <c r="Y22" s="231"/>
      <c r="Z22" s="228"/>
      <c r="AA22" s="229"/>
      <c r="AB22" s="229"/>
      <c r="AC22" s="234"/>
      <c r="AD22" s="235"/>
      <c r="AE22" s="293"/>
      <c r="AF22" s="294"/>
      <c r="AG22" s="236" t="str">
        <f t="shared" si="5"/>
        <v/>
      </c>
      <c r="AH22" s="225" t="str">
        <f t="shared" si="4"/>
        <v/>
      </c>
    </row>
    <row r="23" spans="1:34" ht="18.75" customHeight="1" x14ac:dyDescent="0.15">
      <c r="A23" s="285">
        <v>16</v>
      </c>
      <c r="B23" s="433"/>
      <c r="C23" s="433"/>
      <c r="D23" s="413"/>
      <c r="E23" s="414"/>
      <c r="F23" s="413"/>
      <c r="G23" s="414"/>
      <c r="H23" s="434"/>
      <c r="I23" s="434"/>
      <c r="J23" s="227"/>
      <c r="K23" s="440" t="s">
        <v>22</v>
      </c>
      <c r="L23" s="441"/>
      <c r="M23" s="230"/>
      <c r="N23" s="432" t="str">
        <f>IF($M23="","",IF(リスト!$N$2="","",リスト!$N$2))</f>
        <v/>
      </c>
      <c r="O23" s="432"/>
      <c r="P23" s="432"/>
      <c r="Q23" s="425" t="str">
        <f t="shared" si="2"/>
        <v/>
      </c>
      <c r="R23" s="426"/>
      <c r="S23" s="226"/>
      <c r="T23" s="382" t="str">
        <f>IF($S23="","",IF(リスト!$O$2="","",リスト!$O$2))</f>
        <v/>
      </c>
      <c r="U23" s="382"/>
      <c r="V23" s="426"/>
      <c r="W23" s="426" t="str">
        <f t="shared" si="3"/>
        <v/>
      </c>
      <c r="X23" s="429"/>
      <c r="Y23" s="231"/>
      <c r="Z23" s="228"/>
      <c r="AA23" s="229"/>
      <c r="AB23" s="229"/>
      <c r="AC23" s="234"/>
      <c r="AD23" s="235"/>
      <c r="AE23" s="293"/>
      <c r="AF23" s="294"/>
      <c r="AG23" s="236" t="str">
        <f t="shared" si="5"/>
        <v/>
      </c>
      <c r="AH23" s="225" t="str">
        <f t="shared" si="4"/>
        <v/>
      </c>
    </row>
    <row r="24" spans="1:34" ht="18.75" customHeight="1" x14ac:dyDescent="0.15">
      <c r="A24" s="285">
        <v>17</v>
      </c>
      <c r="B24" s="433"/>
      <c r="C24" s="433"/>
      <c r="D24" s="413"/>
      <c r="E24" s="414"/>
      <c r="F24" s="413"/>
      <c r="G24" s="414"/>
      <c r="H24" s="434"/>
      <c r="I24" s="434"/>
      <c r="J24" s="227"/>
      <c r="K24" s="440" t="s">
        <v>22</v>
      </c>
      <c r="L24" s="441"/>
      <c r="M24" s="230"/>
      <c r="N24" s="432" t="str">
        <f>IF($M24="","",IF(リスト!$N$2="","",リスト!$N$2))</f>
        <v/>
      </c>
      <c r="O24" s="432"/>
      <c r="P24" s="432"/>
      <c r="Q24" s="425" t="str">
        <f t="shared" si="2"/>
        <v/>
      </c>
      <c r="R24" s="426"/>
      <c r="S24" s="226"/>
      <c r="T24" s="382" t="str">
        <f>IF($S24="","",IF(リスト!$O$2="","",リスト!$O$2))</f>
        <v/>
      </c>
      <c r="U24" s="382"/>
      <c r="V24" s="426"/>
      <c r="W24" s="426" t="str">
        <f t="shared" si="3"/>
        <v/>
      </c>
      <c r="X24" s="429"/>
      <c r="Y24" s="231"/>
      <c r="Z24" s="228"/>
      <c r="AA24" s="229"/>
      <c r="AB24" s="229"/>
      <c r="AC24" s="234"/>
      <c r="AD24" s="235"/>
      <c r="AE24" s="293"/>
      <c r="AF24" s="294"/>
      <c r="AG24" s="236" t="str">
        <f t="shared" si="5"/>
        <v/>
      </c>
      <c r="AH24" s="225" t="str">
        <f t="shared" si="4"/>
        <v/>
      </c>
    </row>
    <row r="25" spans="1:34" ht="18.75" customHeight="1" x14ac:dyDescent="0.15">
      <c r="A25" s="285">
        <v>18</v>
      </c>
      <c r="B25" s="433"/>
      <c r="C25" s="433"/>
      <c r="D25" s="413"/>
      <c r="E25" s="414"/>
      <c r="F25" s="413"/>
      <c r="G25" s="414"/>
      <c r="H25" s="434"/>
      <c r="I25" s="434"/>
      <c r="J25" s="227"/>
      <c r="K25" s="440" t="s">
        <v>22</v>
      </c>
      <c r="L25" s="441"/>
      <c r="M25" s="230"/>
      <c r="N25" s="432" t="str">
        <f>IF($M25="","",IF(リスト!$N$2="","",リスト!$N$2))</f>
        <v/>
      </c>
      <c r="O25" s="432"/>
      <c r="P25" s="432"/>
      <c r="Q25" s="425" t="str">
        <f t="shared" si="2"/>
        <v/>
      </c>
      <c r="R25" s="426"/>
      <c r="S25" s="226"/>
      <c r="T25" s="382" t="str">
        <f>IF($S25="","",IF(リスト!$O$2="","",リスト!$O$2))</f>
        <v/>
      </c>
      <c r="U25" s="382"/>
      <c r="V25" s="426"/>
      <c r="W25" s="426" t="str">
        <f t="shared" si="3"/>
        <v/>
      </c>
      <c r="X25" s="429"/>
      <c r="Y25" s="231"/>
      <c r="Z25" s="228"/>
      <c r="AA25" s="229"/>
      <c r="AB25" s="229"/>
      <c r="AC25" s="234"/>
      <c r="AD25" s="235"/>
      <c r="AE25" s="293"/>
      <c r="AF25" s="294"/>
      <c r="AG25" s="236" t="str">
        <f t="shared" si="5"/>
        <v/>
      </c>
      <c r="AH25" s="225" t="str">
        <f t="shared" si="4"/>
        <v/>
      </c>
    </row>
    <row r="26" spans="1:34" ht="18.75" customHeight="1" x14ac:dyDescent="0.15">
      <c r="A26" s="285">
        <v>19</v>
      </c>
      <c r="B26" s="433"/>
      <c r="C26" s="433"/>
      <c r="D26" s="413"/>
      <c r="E26" s="414"/>
      <c r="F26" s="413"/>
      <c r="G26" s="414"/>
      <c r="H26" s="434"/>
      <c r="I26" s="434"/>
      <c r="J26" s="227"/>
      <c r="K26" s="440" t="s">
        <v>22</v>
      </c>
      <c r="L26" s="441"/>
      <c r="M26" s="230"/>
      <c r="N26" s="432" t="str">
        <f>IF($M26="","",IF(リスト!$N$2="","",リスト!$N$2))</f>
        <v/>
      </c>
      <c r="O26" s="432"/>
      <c r="P26" s="432"/>
      <c r="Q26" s="425" t="str">
        <f t="shared" si="2"/>
        <v/>
      </c>
      <c r="R26" s="426"/>
      <c r="S26" s="226"/>
      <c r="T26" s="382" t="str">
        <f>IF($S26="","",IF(リスト!$O$2="","",リスト!$O$2))</f>
        <v/>
      </c>
      <c r="U26" s="382"/>
      <c r="V26" s="426"/>
      <c r="W26" s="426" t="str">
        <f t="shared" si="3"/>
        <v/>
      </c>
      <c r="X26" s="429"/>
      <c r="Y26" s="231"/>
      <c r="Z26" s="228"/>
      <c r="AA26" s="229"/>
      <c r="AB26" s="229"/>
      <c r="AC26" s="234"/>
      <c r="AD26" s="235"/>
      <c r="AE26" s="293"/>
      <c r="AF26" s="294"/>
      <c r="AG26" s="236" t="str">
        <f t="shared" si="5"/>
        <v/>
      </c>
      <c r="AH26" s="225" t="str">
        <f t="shared" si="4"/>
        <v/>
      </c>
    </row>
    <row r="27" spans="1:34" ht="18.75" customHeight="1" thickBot="1" x14ac:dyDescent="0.2">
      <c r="A27" s="288">
        <v>20</v>
      </c>
      <c r="B27" s="438"/>
      <c r="C27" s="438"/>
      <c r="D27" s="415"/>
      <c r="E27" s="416"/>
      <c r="F27" s="415"/>
      <c r="G27" s="416"/>
      <c r="H27" s="439"/>
      <c r="I27" s="439"/>
      <c r="J27" s="239"/>
      <c r="K27" s="440" t="s">
        <v>22</v>
      </c>
      <c r="L27" s="441"/>
      <c r="M27" s="277"/>
      <c r="N27" s="432" t="str">
        <f>IF($M27="","",IF(リスト!$N$2="","",リスト!$N$2))</f>
        <v/>
      </c>
      <c r="O27" s="432"/>
      <c r="P27" s="432"/>
      <c r="Q27" s="425" t="str">
        <f t="shared" si="2"/>
        <v/>
      </c>
      <c r="R27" s="426"/>
      <c r="S27" s="278"/>
      <c r="T27" s="382" t="str">
        <f>IF($S27="","",IF(リスト!$O$2="","",リスト!$O$2))</f>
        <v/>
      </c>
      <c r="U27" s="382"/>
      <c r="V27" s="426"/>
      <c r="W27" s="426" t="str">
        <f t="shared" si="3"/>
        <v/>
      </c>
      <c r="X27" s="429"/>
      <c r="Y27" s="279"/>
      <c r="Z27" s="280"/>
      <c r="AA27" s="281"/>
      <c r="AB27" s="281"/>
      <c r="AC27" s="282"/>
      <c r="AD27" s="283"/>
      <c r="AE27" s="299"/>
      <c r="AF27" s="300"/>
      <c r="AG27" s="127" t="str">
        <f t="shared" si="5"/>
        <v/>
      </c>
      <c r="AH27" s="241" t="str">
        <f t="shared" si="4"/>
        <v/>
      </c>
    </row>
    <row r="28" spans="1:34" ht="18.75" customHeight="1" x14ac:dyDescent="0.15">
      <c r="A28" s="284">
        <v>21</v>
      </c>
      <c r="B28" s="413"/>
      <c r="C28" s="413"/>
      <c r="D28" s="413"/>
      <c r="E28" s="414"/>
      <c r="F28" s="413"/>
      <c r="G28" s="414"/>
      <c r="H28" s="414"/>
      <c r="I28" s="414"/>
      <c r="J28" s="237"/>
      <c r="K28" s="442" t="s">
        <v>22</v>
      </c>
      <c r="L28" s="443"/>
      <c r="M28" s="261"/>
      <c r="N28" s="432" t="str">
        <f>IF($M28="","",IF(リスト!$N$2="","",リスト!$N$2))</f>
        <v/>
      </c>
      <c r="O28" s="432"/>
      <c r="P28" s="432"/>
      <c r="Q28" s="425" t="str">
        <f t="shared" si="2"/>
        <v/>
      </c>
      <c r="R28" s="426"/>
      <c r="S28" s="263"/>
      <c r="T28" s="382" t="str">
        <f>IF($S28="","",IF(リスト!$O$2="","",リスト!$O$2))</f>
        <v/>
      </c>
      <c r="U28" s="382"/>
      <c r="V28" s="426"/>
      <c r="W28" s="426" t="str">
        <f t="shared" si="3"/>
        <v/>
      </c>
      <c r="X28" s="429"/>
      <c r="Y28" s="264"/>
      <c r="Z28" s="265"/>
      <c r="AA28" s="266"/>
      <c r="AB28" s="266"/>
      <c r="AC28" s="267"/>
      <c r="AD28" s="268"/>
      <c r="AE28" s="289"/>
      <c r="AF28" s="290"/>
      <c r="AG28" s="124" t="str">
        <f t="shared" si="5"/>
        <v/>
      </c>
      <c r="AH28" s="167" t="str">
        <f t="shared" si="4"/>
        <v/>
      </c>
    </row>
    <row r="29" spans="1:34" ht="18.75" customHeight="1" x14ac:dyDescent="0.15">
      <c r="A29" s="285">
        <v>22</v>
      </c>
      <c r="B29" s="433"/>
      <c r="C29" s="433"/>
      <c r="D29" s="413"/>
      <c r="E29" s="414"/>
      <c r="F29" s="413"/>
      <c r="G29" s="414"/>
      <c r="H29" s="434"/>
      <c r="I29" s="434"/>
      <c r="J29" s="227"/>
      <c r="K29" s="440" t="s">
        <v>22</v>
      </c>
      <c r="L29" s="441"/>
      <c r="M29" s="230"/>
      <c r="N29" s="432" t="str">
        <f>IF($M29="","",IF(リスト!$N$2="","",リスト!$N$2))</f>
        <v/>
      </c>
      <c r="O29" s="432"/>
      <c r="P29" s="432"/>
      <c r="Q29" s="425" t="str">
        <f t="shared" si="2"/>
        <v/>
      </c>
      <c r="R29" s="426"/>
      <c r="S29" s="226"/>
      <c r="T29" s="382" t="str">
        <f>IF($S29="","",IF(リスト!$O$2="","",リスト!$O$2))</f>
        <v/>
      </c>
      <c r="U29" s="382"/>
      <c r="V29" s="426"/>
      <c r="W29" s="426" t="str">
        <f t="shared" si="3"/>
        <v/>
      </c>
      <c r="X29" s="429"/>
      <c r="Y29" s="231"/>
      <c r="Z29" s="228"/>
      <c r="AA29" s="229"/>
      <c r="AB29" s="229"/>
      <c r="AC29" s="234"/>
      <c r="AD29" s="235"/>
      <c r="AE29" s="293"/>
      <c r="AF29" s="294"/>
      <c r="AG29" s="236" t="str">
        <f t="shared" si="5"/>
        <v/>
      </c>
      <c r="AH29" s="225" t="str">
        <f t="shared" si="4"/>
        <v/>
      </c>
    </row>
    <row r="30" spans="1:34" ht="18.75" customHeight="1" x14ac:dyDescent="0.15">
      <c r="A30" s="285">
        <v>23</v>
      </c>
      <c r="B30" s="433"/>
      <c r="C30" s="433"/>
      <c r="D30" s="413"/>
      <c r="E30" s="414"/>
      <c r="F30" s="413"/>
      <c r="G30" s="414"/>
      <c r="H30" s="434"/>
      <c r="I30" s="434"/>
      <c r="J30" s="227"/>
      <c r="K30" s="440" t="s">
        <v>22</v>
      </c>
      <c r="L30" s="441"/>
      <c r="M30" s="230"/>
      <c r="N30" s="432" t="str">
        <f>IF($M30="","",IF(リスト!$N$2="","",リスト!$N$2))</f>
        <v/>
      </c>
      <c r="O30" s="432"/>
      <c r="P30" s="432"/>
      <c r="Q30" s="425" t="str">
        <f t="shared" si="2"/>
        <v/>
      </c>
      <c r="R30" s="426"/>
      <c r="S30" s="226"/>
      <c r="T30" s="382" t="str">
        <f>IF($S30="","",IF(リスト!$O$2="","",リスト!$O$2))</f>
        <v/>
      </c>
      <c r="U30" s="382"/>
      <c r="V30" s="426"/>
      <c r="W30" s="426" t="str">
        <f t="shared" si="3"/>
        <v/>
      </c>
      <c r="X30" s="429"/>
      <c r="Y30" s="231"/>
      <c r="Z30" s="228"/>
      <c r="AA30" s="229"/>
      <c r="AB30" s="229"/>
      <c r="AC30" s="234"/>
      <c r="AD30" s="235"/>
      <c r="AE30" s="293"/>
      <c r="AF30" s="294"/>
      <c r="AG30" s="236" t="str">
        <f t="shared" si="5"/>
        <v/>
      </c>
      <c r="AH30" s="225" t="str">
        <f t="shared" si="4"/>
        <v/>
      </c>
    </row>
    <row r="31" spans="1:34" ht="18.75" customHeight="1" x14ac:dyDescent="0.15">
      <c r="A31" s="285">
        <v>24</v>
      </c>
      <c r="B31" s="433"/>
      <c r="C31" s="433"/>
      <c r="D31" s="413"/>
      <c r="E31" s="414"/>
      <c r="F31" s="413"/>
      <c r="G31" s="414"/>
      <c r="H31" s="434"/>
      <c r="I31" s="434"/>
      <c r="J31" s="227"/>
      <c r="K31" s="440" t="s">
        <v>22</v>
      </c>
      <c r="L31" s="441"/>
      <c r="M31" s="230"/>
      <c r="N31" s="432" t="str">
        <f>IF($M31="","",IF(リスト!$N$2="","",リスト!$N$2))</f>
        <v/>
      </c>
      <c r="O31" s="432"/>
      <c r="P31" s="432"/>
      <c r="Q31" s="425" t="str">
        <f t="shared" si="2"/>
        <v/>
      </c>
      <c r="R31" s="426"/>
      <c r="S31" s="226"/>
      <c r="T31" s="382" t="str">
        <f>IF($S31="","",IF(リスト!$O$2="","",リスト!$O$2))</f>
        <v/>
      </c>
      <c r="U31" s="382"/>
      <c r="V31" s="426"/>
      <c r="W31" s="426" t="str">
        <f t="shared" si="3"/>
        <v/>
      </c>
      <c r="X31" s="429"/>
      <c r="Y31" s="231"/>
      <c r="Z31" s="228"/>
      <c r="AA31" s="229"/>
      <c r="AB31" s="229"/>
      <c r="AC31" s="234"/>
      <c r="AD31" s="235"/>
      <c r="AE31" s="293"/>
      <c r="AF31" s="294"/>
      <c r="AG31" s="236" t="str">
        <f t="shared" si="5"/>
        <v/>
      </c>
      <c r="AH31" s="225" t="str">
        <f t="shared" si="4"/>
        <v/>
      </c>
    </row>
    <row r="32" spans="1:34" ht="18.75" customHeight="1" x14ac:dyDescent="0.15">
      <c r="A32" s="285">
        <v>25</v>
      </c>
      <c r="B32" s="433"/>
      <c r="C32" s="433"/>
      <c r="D32" s="413"/>
      <c r="E32" s="414"/>
      <c r="F32" s="413"/>
      <c r="G32" s="414"/>
      <c r="H32" s="434"/>
      <c r="I32" s="434"/>
      <c r="J32" s="227"/>
      <c r="K32" s="440" t="s">
        <v>22</v>
      </c>
      <c r="L32" s="441"/>
      <c r="M32" s="230"/>
      <c r="N32" s="432" t="str">
        <f>IF($M32="","",IF(リスト!$N$2="","",リスト!$N$2))</f>
        <v/>
      </c>
      <c r="O32" s="432"/>
      <c r="P32" s="432"/>
      <c r="Q32" s="425" t="str">
        <f t="shared" si="2"/>
        <v/>
      </c>
      <c r="R32" s="426"/>
      <c r="S32" s="226"/>
      <c r="T32" s="382" t="str">
        <f>IF($S32="","",IF(リスト!$O$2="","",リスト!$O$2))</f>
        <v/>
      </c>
      <c r="U32" s="382"/>
      <c r="V32" s="426"/>
      <c r="W32" s="426" t="str">
        <f t="shared" si="3"/>
        <v/>
      </c>
      <c r="X32" s="429"/>
      <c r="Y32" s="231"/>
      <c r="Z32" s="228"/>
      <c r="AA32" s="229"/>
      <c r="AB32" s="229"/>
      <c r="AC32" s="234"/>
      <c r="AD32" s="235"/>
      <c r="AE32" s="293"/>
      <c r="AF32" s="294"/>
      <c r="AG32" s="236" t="str">
        <f t="shared" si="5"/>
        <v/>
      </c>
      <c r="AH32" s="225" t="str">
        <f t="shared" si="4"/>
        <v/>
      </c>
    </row>
    <row r="33" spans="1:34" ht="18.75" customHeight="1" x14ac:dyDescent="0.15">
      <c r="A33" s="285">
        <v>26</v>
      </c>
      <c r="B33" s="433"/>
      <c r="C33" s="433"/>
      <c r="D33" s="413"/>
      <c r="E33" s="414"/>
      <c r="F33" s="413"/>
      <c r="G33" s="414"/>
      <c r="H33" s="434"/>
      <c r="I33" s="434"/>
      <c r="J33" s="227"/>
      <c r="K33" s="440" t="s">
        <v>22</v>
      </c>
      <c r="L33" s="441"/>
      <c r="M33" s="230"/>
      <c r="N33" s="432" t="str">
        <f>IF($M33="","",IF(リスト!$N$2="","",リスト!$N$2))</f>
        <v/>
      </c>
      <c r="O33" s="432"/>
      <c r="P33" s="432"/>
      <c r="Q33" s="425" t="str">
        <f t="shared" si="2"/>
        <v/>
      </c>
      <c r="R33" s="426"/>
      <c r="S33" s="226"/>
      <c r="T33" s="382" t="str">
        <f>IF($S33="","",IF(リスト!$O$2="","",リスト!$O$2))</f>
        <v/>
      </c>
      <c r="U33" s="382"/>
      <c r="V33" s="426"/>
      <c r="W33" s="426" t="str">
        <f t="shared" si="3"/>
        <v/>
      </c>
      <c r="X33" s="429"/>
      <c r="Y33" s="231"/>
      <c r="Z33" s="228"/>
      <c r="AA33" s="229"/>
      <c r="AB33" s="229"/>
      <c r="AC33" s="234"/>
      <c r="AD33" s="235"/>
      <c r="AE33" s="293"/>
      <c r="AF33" s="294"/>
      <c r="AG33" s="236" t="str">
        <f t="shared" si="5"/>
        <v/>
      </c>
      <c r="AH33" s="225" t="str">
        <f t="shared" si="4"/>
        <v/>
      </c>
    </row>
    <row r="34" spans="1:34" ht="18.75" customHeight="1" x14ac:dyDescent="0.15">
      <c r="A34" s="285">
        <v>27</v>
      </c>
      <c r="B34" s="433"/>
      <c r="C34" s="433"/>
      <c r="D34" s="413"/>
      <c r="E34" s="414"/>
      <c r="F34" s="413"/>
      <c r="G34" s="414"/>
      <c r="H34" s="434"/>
      <c r="I34" s="434"/>
      <c r="J34" s="227"/>
      <c r="K34" s="440" t="s">
        <v>22</v>
      </c>
      <c r="L34" s="441"/>
      <c r="M34" s="230"/>
      <c r="N34" s="432" t="str">
        <f>IF($M34="","",IF(リスト!$N$2="","",リスト!$N$2))</f>
        <v/>
      </c>
      <c r="O34" s="432"/>
      <c r="P34" s="432"/>
      <c r="Q34" s="425" t="str">
        <f t="shared" si="2"/>
        <v/>
      </c>
      <c r="R34" s="426"/>
      <c r="S34" s="226"/>
      <c r="T34" s="382" t="str">
        <f>IF($S34="","",IF(リスト!$O$2="","",リスト!$O$2))</f>
        <v/>
      </c>
      <c r="U34" s="382"/>
      <c r="V34" s="426"/>
      <c r="W34" s="426" t="str">
        <f t="shared" si="3"/>
        <v/>
      </c>
      <c r="X34" s="429"/>
      <c r="Y34" s="231"/>
      <c r="Z34" s="228"/>
      <c r="AA34" s="229"/>
      <c r="AB34" s="229"/>
      <c r="AC34" s="234"/>
      <c r="AD34" s="235"/>
      <c r="AE34" s="293"/>
      <c r="AF34" s="294"/>
      <c r="AG34" s="236" t="str">
        <f t="shared" si="5"/>
        <v/>
      </c>
      <c r="AH34" s="225" t="str">
        <f t="shared" si="4"/>
        <v/>
      </c>
    </row>
    <row r="35" spans="1:34" ht="18.75" customHeight="1" x14ac:dyDescent="0.15">
      <c r="A35" s="285">
        <v>28</v>
      </c>
      <c r="B35" s="433"/>
      <c r="C35" s="433"/>
      <c r="D35" s="413"/>
      <c r="E35" s="414"/>
      <c r="F35" s="413"/>
      <c r="G35" s="414"/>
      <c r="H35" s="434"/>
      <c r="I35" s="434"/>
      <c r="J35" s="227"/>
      <c r="K35" s="440" t="s">
        <v>22</v>
      </c>
      <c r="L35" s="441"/>
      <c r="M35" s="230"/>
      <c r="N35" s="432" t="str">
        <f>IF($M35="","",IF(リスト!$N$2="","",リスト!$N$2))</f>
        <v/>
      </c>
      <c r="O35" s="432"/>
      <c r="P35" s="432"/>
      <c r="Q35" s="425" t="str">
        <f t="shared" si="2"/>
        <v/>
      </c>
      <c r="R35" s="426"/>
      <c r="S35" s="226"/>
      <c r="T35" s="382" t="str">
        <f>IF($S35="","",IF(リスト!$O$2="","",リスト!$O$2))</f>
        <v/>
      </c>
      <c r="U35" s="382"/>
      <c r="V35" s="426"/>
      <c r="W35" s="426" t="str">
        <f t="shared" si="3"/>
        <v/>
      </c>
      <c r="X35" s="429"/>
      <c r="Y35" s="231"/>
      <c r="Z35" s="228"/>
      <c r="AA35" s="229"/>
      <c r="AB35" s="229"/>
      <c r="AC35" s="234"/>
      <c r="AD35" s="235"/>
      <c r="AE35" s="293"/>
      <c r="AF35" s="294"/>
      <c r="AG35" s="236" t="str">
        <f t="shared" si="5"/>
        <v/>
      </c>
      <c r="AH35" s="225" t="str">
        <f t="shared" si="4"/>
        <v/>
      </c>
    </row>
    <row r="36" spans="1:34" ht="18.75" customHeight="1" x14ac:dyDescent="0.15">
      <c r="A36" s="285">
        <v>29</v>
      </c>
      <c r="B36" s="433"/>
      <c r="C36" s="433"/>
      <c r="D36" s="413"/>
      <c r="E36" s="414"/>
      <c r="F36" s="413"/>
      <c r="G36" s="414"/>
      <c r="H36" s="434"/>
      <c r="I36" s="434"/>
      <c r="J36" s="227"/>
      <c r="K36" s="440" t="s">
        <v>22</v>
      </c>
      <c r="L36" s="441"/>
      <c r="M36" s="230"/>
      <c r="N36" s="432" t="str">
        <f>IF($M36="","",IF(リスト!$N$2="","",リスト!$N$2))</f>
        <v/>
      </c>
      <c r="O36" s="432"/>
      <c r="P36" s="432"/>
      <c r="Q36" s="425" t="str">
        <f t="shared" si="2"/>
        <v/>
      </c>
      <c r="R36" s="426"/>
      <c r="S36" s="226"/>
      <c r="T36" s="382" t="str">
        <f>IF($S36="","",IF(リスト!$O$2="","",リスト!$O$2))</f>
        <v/>
      </c>
      <c r="U36" s="382"/>
      <c r="V36" s="426"/>
      <c r="W36" s="426" t="str">
        <f t="shared" si="3"/>
        <v/>
      </c>
      <c r="X36" s="429"/>
      <c r="Y36" s="231"/>
      <c r="Z36" s="228"/>
      <c r="AA36" s="229"/>
      <c r="AB36" s="229"/>
      <c r="AC36" s="234"/>
      <c r="AD36" s="235"/>
      <c r="AE36" s="293"/>
      <c r="AF36" s="294"/>
      <c r="AG36" s="236" t="str">
        <f t="shared" si="5"/>
        <v/>
      </c>
      <c r="AH36" s="225" t="str">
        <f t="shared" si="4"/>
        <v/>
      </c>
    </row>
    <row r="37" spans="1:34" ht="18.75" customHeight="1" thickBot="1" x14ac:dyDescent="0.2">
      <c r="A37" s="288">
        <v>30</v>
      </c>
      <c r="B37" s="438"/>
      <c r="C37" s="438"/>
      <c r="D37" s="438"/>
      <c r="E37" s="439"/>
      <c r="F37" s="438"/>
      <c r="G37" s="439"/>
      <c r="H37" s="439"/>
      <c r="I37" s="439"/>
      <c r="J37" s="239"/>
      <c r="K37" s="440" t="s">
        <v>22</v>
      </c>
      <c r="L37" s="441"/>
      <c r="M37" s="277"/>
      <c r="N37" s="432" t="str">
        <f>IF($M37="","",IF(リスト!$N$2="","",リスト!$N$2))</f>
        <v/>
      </c>
      <c r="O37" s="432"/>
      <c r="P37" s="432"/>
      <c r="Q37" s="425" t="str">
        <f t="shared" si="2"/>
        <v/>
      </c>
      <c r="R37" s="426"/>
      <c r="S37" s="278"/>
      <c r="T37" s="382" t="str">
        <f>IF($S37="","",IF(リスト!$O$2="","",リスト!$O$2))</f>
        <v/>
      </c>
      <c r="U37" s="382"/>
      <c r="V37" s="426"/>
      <c r="W37" s="426" t="str">
        <f t="shared" si="3"/>
        <v/>
      </c>
      <c r="X37" s="429"/>
      <c r="Y37" s="279"/>
      <c r="Z37" s="280"/>
      <c r="AA37" s="281"/>
      <c r="AB37" s="281"/>
      <c r="AC37" s="282"/>
      <c r="AD37" s="283"/>
      <c r="AE37" s="299"/>
      <c r="AF37" s="300"/>
      <c r="AG37" s="260" t="str">
        <f t="shared" si="5"/>
        <v/>
      </c>
      <c r="AH37" s="254" t="str">
        <f t="shared" si="4"/>
        <v/>
      </c>
    </row>
    <row r="38" spans="1:34" ht="18.75" customHeight="1" x14ac:dyDescent="0.15">
      <c r="A38" s="287">
        <v>31</v>
      </c>
      <c r="B38" s="421"/>
      <c r="C38" s="421"/>
      <c r="D38" s="421"/>
      <c r="E38" s="422"/>
      <c r="F38" s="421"/>
      <c r="G38" s="422"/>
      <c r="H38" s="422"/>
      <c r="I38" s="422"/>
      <c r="J38" s="172"/>
      <c r="K38" s="442" t="s">
        <v>22</v>
      </c>
      <c r="L38" s="443"/>
      <c r="M38" s="269"/>
      <c r="N38" s="432" t="str">
        <f>IF($M38="","",IF(リスト!$N$2="","",リスト!$N$2))</f>
        <v/>
      </c>
      <c r="O38" s="432"/>
      <c r="P38" s="432"/>
      <c r="Q38" s="425" t="str">
        <f t="shared" si="2"/>
        <v/>
      </c>
      <c r="R38" s="426"/>
      <c r="S38" s="270"/>
      <c r="T38" s="382" t="str">
        <f>IF($S38="","",IF(リスト!$O$2="","",リスト!$O$2))</f>
        <v/>
      </c>
      <c r="U38" s="382"/>
      <c r="V38" s="426"/>
      <c r="W38" s="426" t="str">
        <f t="shared" si="3"/>
        <v/>
      </c>
      <c r="X38" s="429"/>
      <c r="Y38" s="271"/>
      <c r="Z38" s="272"/>
      <c r="AA38" s="273"/>
      <c r="AB38" s="273"/>
      <c r="AC38" s="274"/>
      <c r="AD38" s="275"/>
      <c r="AE38" s="297"/>
      <c r="AF38" s="298"/>
      <c r="AG38" s="276" t="str">
        <f t="shared" si="5"/>
        <v/>
      </c>
      <c r="AH38" s="240" t="str">
        <f t="shared" si="4"/>
        <v/>
      </c>
    </row>
    <row r="39" spans="1:34" ht="18.75" customHeight="1" x14ac:dyDescent="0.15">
      <c r="A39" s="285">
        <v>32</v>
      </c>
      <c r="B39" s="433"/>
      <c r="C39" s="433"/>
      <c r="D39" s="413"/>
      <c r="E39" s="414"/>
      <c r="F39" s="413"/>
      <c r="G39" s="414"/>
      <c r="H39" s="434"/>
      <c r="I39" s="434"/>
      <c r="J39" s="227"/>
      <c r="K39" s="440" t="s">
        <v>22</v>
      </c>
      <c r="L39" s="441"/>
      <c r="M39" s="230"/>
      <c r="N39" s="432" t="str">
        <f>IF($M39="","",IF(リスト!$N$2="","",リスト!$N$2))</f>
        <v/>
      </c>
      <c r="O39" s="432"/>
      <c r="P39" s="432"/>
      <c r="Q39" s="425" t="str">
        <f t="shared" si="2"/>
        <v/>
      </c>
      <c r="R39" s="426"/>
      <c r="S39" s="226"/>
      <c r="T39" s="382" t="str">
        <f>IF($S39="","",IF(リスト!$O$2="","",リスト!$O$2))</f>
        <v/>
      </c>
      <c r="U39" s="382"/>
      <c r="V39" s="426"/>
      <c r="W39" s="426" t="str">
        <f t="shared" si="3"/>
        <v/>
      </c>
      <c r="X39" s="429"/>
      <c r="Y39" s="231"/>
      <c r="Z39" s="228"/>
      <c r="AA39" s="229"/>
      <c r="AB39" s="229"/>
      <c r="AC39" s="234"/>
      <c r="AD39" s="235"/>
      <c r="AE39" s="293"/>
      <c r="AF39" s="294"/>
      <c r="AG39" s="236" t="str">
        <f t="shared" si="5"/>
        <v/>
      </c>
      <c r="AH39" s="225" t="str">
        <f t="shared" si="4"/>
        <v/>
      </c>
    </row>
    <row r="40" spans="1:34" ht="18.75" customHeight="1" x14ac:dyDescent="0.15">
      <c r="A40" s="285">
        <v>33</v>
      </c>
      <c r="B40" s="433"/>
      <c r="C40" s="433"/>
      <c r="D40" s="413"/>
      <c r="E40" s="414"/>
      <c r="F40" s="413"/>
      <c r="G40" s="414"/>
      <c r="H40" s="434"/>
      <c r="I40" s="434"/>
      <c r="J40" s="227"/>
      <c r="K40" s="440" t="s">
        <v>22</v>
      </c>
      <c r="L40" s="441"/>
      <c r="M40" s="230"/>
      <c r="N40" s="432" t="str">
        <f>IF($M40="","",IF(リスト!$N$2="","",リスト!$N$2))</f>
        <v/>
      </c>
      <c r="O40" s="432"/>
      <c r="P40" s="432"/>
      <c r="Q40" s="425" t="str">
        <f t="shared" si="2"/>
        <v/>
      </c>
      <c r="R40" s="426"/>
      <c r="S40" s="226"/>
      <c r="T40" s="382" t="str">
        <f>IF($S40="","",IF(リスト!$O$2="","",リスト!$O$2))</f>
        <v/>
      </c>
      <c r="U40" s="382"/>
      <c r="V40" s="426"/>
      <c r="W40" s="426" t="str">
        <f t="shared" si="3"/>
        <v/>
      </c>
      <c r="X40" s="429"/>
      <c r="Y40" s="231"/>
      <c r="Z40" s="228"/>
      <c r="AA40" s="229"/>
      <c r="AB40" s="229"/>
      <c r="AC40" s="234"/>
      <c r="AD40" s="235"/>
      <c r="AE40" s="293"/>
      <c r="AF40" s="294"/>
      <c r="AG40" s="236" t="str">
        <f t="shared" si="5"/>
        <v/>
      </c>
      <c r="AH40" s="225" t="str">
        <f t="shared" si="4"/>
        <v/>
      </c>
    </row>
    <row r="41" spans="1:34" ht="18.75" customHeight="1" x14ac:dyDescent="0.15">
      <c r="A41" s="285">
        <v>34</v>
      </c>
      <c r="B41" s="433"/>
      <c r="C41" s="433"/>
      <c r="D41" s="413"/>
      <c r="E41" s="414"/>
      <c r="F41" s="413"/>
      <c r="G41" s="414"/>
      <c r="H41" s="434"/>
      <c r="I41" s="434"/>
      <c r="J41" s="227"/>
      <c r="K41" s="440" t="s">
        <v>22</v>
      </c>
      <c r="L41" s="441"/>
      <c r="M41" s="230"/>
      <c r="N41" s="432" t="str">
        <f>IF($M41="","",IF(リスト!$N$2="","",リスト!$N$2))</f>
        <v/>
      </c>
      <c r="O41" s="432"/>
      <c r="P41" s="432"/>
      <c r="Q41" s="425" t="str">
        <f t="shared" si="2"/>
        <v/>
      </c>
      <c r="R41" s="426"/>
      <c r="S41" s="226"/>
      <c r="T41" s="382" t="str">
        <f>IF($S41="","",IF(リスト!$O$2="","",リスト!$O$2))</f>
        <v/>
      </c>
      <c r="U41" s="382"/>
      <c r="V41" s="426"/>
      <c r="W41" s="426" t="str">
        <f t="shared" si="3"/>
        <v/>
      </c>
      <c r="X41" s="429"/>
      <c r="Y41" s="231"/>
      <c r="Z41" s="228"/>
      <c r="AA41" s="229"/>
      <c r="AB41" s="229"/>
      <c r="AC41" s="234"/>
      <c r="AD41" s="235"/>
      <c r="AE41" s="293"/>
      <c r="AF41" s="294"/>
      <c r="AG41" s="236" t="str">
        <f t="shared" si="5"/>
        <v/>
      </c>
      <c r="AH41" s="225" t="str">
        <f t="shared" si="4"/>
        <v/>
      </c>
    </row>
    <row r="42" spans="1:34" ht="18.75" customHeight="1" x14ac:dyDescent="0.15">
      <c r="A42" s="285">
        <v>35</v>
      </c>
      <c r="B42" s="433"/>
      <c r="C42" s="433"/>
      <c r="D42" s="413"/>
      <c r="E42" s="414"/>
      <c r="F42" s="413"/>
      <c r="G42" s="414"/>
      <c r="H42" s="434"/>
      <c r="I42" s="434"/>
      <c r="J42" s="227"/>
      <c r="K42" s="440" t="s">
        <v>22</v>
      </c>
      <c r="L42" s="441"/>
      <c r="M42" s="230"/>
      <c r="N42" s="432" t="str">
        <f>IF($M42="","",IF(リスト!$N$2="","",リスト!$N$2))</f>
        <v/>
      </c>
      <c r="O42" s="432"/>
      <c r="P42" s="432"/>
      <c r="Q42" s="425" t="str">
        <f t="shared" si="2"/>
        <v/>
      </c>
      <c r="R42" s="426"/>
      <c r="S42" s="226"/>
      <c r="T42" s="382" t="str">
        <f>IF($S42="","",IF(リスト!$O$2="","",リスト!$O$2))</f>
        <v/>
      </c>
      <c r="U42" s="382"/>
      <c r="V42" s="426"/>
      <c r="W42" s="426" t="str">
        <f t="shared" si="3"/>
        <v/>
      </c>
      <c r="X42" s="429"/>
      <c r="Y42" s="231"/>
      <c r="Z42" s="228"/>
      <c r="AA42" s="229"/>
      <c r="AB42" s="229"/>
      <c r="AC42" s="234"/>
      <c r="AD42" s="235"/>
      <c r="AE42" s="293"/>
      <c r="AF42" s="294"/>
      <c r="AG42" s="236" t="str">
        <f t="shared" si="5"/>
        <v/>
      </c>
      <c r="AH42" s="225" t="str">
        <f t="shared" si="4"/>
        <v/>
      </c>
    </row>
    <row r="43" spans="1:34" ht="18.75" customHeight="1" x14ac:dyDescent="0.15">
      <c r="A43" s="285">
        <v>36</v>
      </c>
      <c r="B43" s="433"/>
      <c r="C43" s="433"/>
      <c r="D43" s="413"/>
      <c r="E43" s="414"/>
      <c r="F43" s="413"/>
      <c r="G43" s="414"/>
      <c r="H43" s="434"/>
      <c r="I43" s="434"/>
      <c r="J43" s="227"/>
      <c r="K43" s="440" t="s">
        <v>22</v>
      </c>
      <c r="L43" s="441"/>
      <c r="M43" s="230"/>
      <c r="N43" s="432" t="str">
        <f>IF($M43="","",IF(リスト!$N$2="","",リスト!$N$2))</f>
        <v/>
      </c>
      <c r="O43" s="432"/>
      <c r="P43" s="432"/>
      <c r="Q43" s="425" t="str">
        <f t="shared" si="2"/>
        <v/>
      </c>
      <c r="R43" s="426"/>
      <c r="S43" s="226"/>
      <c r="T43" s="382" t="str">
        <f>IF($S43="","",IF(リスト!$O$2="","",リスト!$O$2))</f>
        <v/>
      </c>
      <c r="U43" s="382"/>
      <c r="V43" s="426"/>
      <c r="W43" s="426" t="str">
        <f t="shared" si="3"/>
        <v/>
      </c>
      <c r="X43" s="429"/>
      <c r="Y43" s="231"/>
      <c r="Z43" s="228"/>
      <c r="AA43" s="229"/>
      <c r="AB43" s="229"/>
      <c r="AC43" s="234"/>
      <c r="AD43" s="235"/>
      <c r="AE43" s="293"/>
      <c r="AF43" s="294"/>
      <c r="AG43" s="236" t="str">
        <f t="shared" si="5"/>
        <v/>
      </c>
      <c r="AH43" s="225" t="str">
        <f t="shared" si="4"/>
        <v/>
      </c>
    </row>
    <row r="44" spans="1:34" ht="18.75" customHeight="1" x14ac:dyDescent="0.15">
      <c r="A44" s="285">
        <v>37</v>
      </c>
      <c r="B44" s="433"/>
      <c r="C44" s="433"/>
      <c r="D44" s="413"/>
      <c r="E44" s="414"/>
      <c r="F44" s="413"/>
      <c r="G44" s="414"/>
      <c r="H44" s="434"/>
      <c r="I44" s="434"/>
      <c r="J44" s="227"/>
      <c r="K44" s="440" t="s">
        <v>22</v>
      </c>
      <c r="L44" s="441"/>
      <c r="M44" s="230"/>
      <c r="N44" s="432" t="str">
        <f>IF($M44="","",IF(リスト!$N$2="","",リスト!$N$2))</f>
        <v/>
      </c>
      <c r="O44" s="432"/>
      <c r="P44" s="432"/>
      <c r="Q44" s="425" t="str">
        <f t="shared" si="2"/>
        <v/>
      </c>
      <c r="R44" s="426"/>
      <c r="S44" s="226"/>
      <c r="T44" s="382" t="str">
        <f>IF($S44="","",IF(リスト!$O$2="","",リスト!$O$2))</f>
        <v/>
      </c>
      <c r="U44" s="382"/>
      <c r="V44" s="426"/>
      <c r="W44" s="426" t="str">
        <f t="shared" si="3"/>
        <v/>
      </c>
      <c r="X44" s="429"/>
      <c r="Y44" s="231"/>
      <c r="Z44" s="228"/>
      <c r="AA44" s="229"/>
      <c r="AB44" s="229"/>
      <c r="AC44" s="234"/>
      <c r="AD44" s="235"/>
      <c r="AE44" s="293"/>
      <c r="AF44" s="294"/>
      <c r="AG44" s="236" t="str">
        <f t="shared" si="5"/>
        <v/>
      </c>
      <c r="AH44" s="225" t="str">
        <f t="shared" si="4"/>
        <v/>
      </c>
    </row>
    <row r="45" spans="1:34" ht="18.75" customHeight="1" x14ac:dyDescent="0.15">
      <c r="A45" s="285">
        <v>38</v>
      </c>
      <c r="B45" s="433"/>
      <c r="C45" s="433"/>
      <c r="D45" s="413"/>
      <c r="E45" s="414"/>
      <c r="F45" s="413"/>
      <c r="G45" s="414"/>
      <c r="H45" s="434"/>
      <c r="I45" s="434"/>
      <c r="J45" s="227"/>
      <c r="K45" s="440" t="s">
        <v>22</v>
      </c>
      <c r="L45" s="441"/>
      <c r="M45" s="230"/>
      <c r="N45" s="432" t="str">
        <f>IF($M45="","",IF(リスト!$N$2="","",リスト!$N$2))</f>
        <v/>
      </c>
      <c r="O45" s="432"/>
      <c r="P45" s="432"/>
      <c r="Q45" s="425" t="str">
        <f t="shared" si="2"/>
        <v/>
      </c>
      <c r="R45" s="426"/>
      <c r="S45" s="226"/>
      <c r="T45" s="382" t="str">
        <f>IF($S45="","",IF(リスト!$O$2="","",リスト!$O$2))</f>
        <v/>
      </c>
      <c r="U45" s="382"/>
      <c r="V45" s="426"/>
      <c r="W45" s="426" t="str">
        <f t="shared" si="3"/>
        <v/>
      </c>
      <c r="X45" s="429"/>
      <c r="Y45" s="231"/>
      <c r="Z45" s="228"/>
      <c r="AA45" s="229"/>
      <c r="AB45" s="229"/>
      <c r="AC45" s="234"/>
      <c r="AD45" s="235"/>
      <c r="AE45" s="293"/>
      <c r="AF45" s="294"/>
      <c r="AG45" s="236" t="str">
        <f t="shared" si="5"/>
        <v/>
      </c>
      <c r="AH45" s="225" t="str">
        <f t="shared" si="4"/>
        <v/>
      </c>
    </row>
    <row r="46" spans="1:34" ht="18.75" customHeight="1" x14ac:dyDescent="0.15">
      <c r="A46" s="285">
        <v>39</v>
      </c>
      <c r="B46" s="433"/>
      <c r="C46" s="433"/>
      <c r="D46" s="413"/>
      <c r="E46" s="414"/>
      <c r="F46" s="413"/>
      <c r="G46" s="414"/>
      <c r="H46" s="434"/>
      <c r="I46" s="434"/>
      <c r="J46" s="227"/>
      <c r="K46" s="440" t="s">
        <v>22</v>
      </c>
      <c r="L46" s="441"/>
      <c r="M46" s="230"/>
      <c r="N46" s="432" t="str">
        <f>IF($M46="","",IF(リスト!$N$2="","",リスト!$N$2))</f>
        <v/>
      </c>
      <c r="O46" s="432"/>
      <c r="P46" s="432"/>
      <c r="Q46" s="425" t="str">
        <f t="shared" si="2"/>
        <v/>
      </c>
      <c r="R46" s="426"/>
      <c r="S46" s="226"/>
      <c r="T46" s="382" t="str">
        <f>IF($S46="","",IF(リスト!$O$2="","",リスト!$O$2))</f>
        <v/>
      </c>
      <c r="U46" s="382"/>
      <c r="V46" s="426"/>
      <c r="W46" s="426" t="str">
        <f t="shared" si="3"/>
        <v/>
      </c>
      <c r="X46" s="429"/>
      <c r="Y46" s="231"/>
      <c r="Z46" s="228"/>
      <c r="AA46" s="229"/>
      <c r="AB46" s="229"/>
      <c r="AC46" s="234"/>
      <c r="AD46" s="235"/>
      <c r="AE46" s="293"/>
      <c r="AF46" s="294"/>
      <c r="AG46" s="236" t="str">
        <f t="shared" si="5"/>
        <v/>
      </c>
      <c r="AH46" s="225" t="str">
        <f t="shared" si="4"/>
        <v/>
      </c>
    </row>
    <row r="47" spans="1:34" ht="18.75" customHeight="1" thickBot="1" x14ac:dyDescent="0.2">
      <c r="A47" s="288">
        <v>40</v>
      </c>
      <c r="B47" s="438"/>
      <c r="C47" s="438"/>
      <c r="D47" s="415"/>
      <c r="E47" s="416"/>
      <c r="F47" s="415"/>
      <c r="G47" s="416"/>
      <c r="H47" s="439"/>
      <c r="I47" s="439"/>
      <c r="J47" s="239"/>
      <c r="K47" s="440" t="s">
        <v>22</v>
      </c>
      <c r="L47" s="441"/>
      <c r="M47" s="277"/>
      <c r="N47" s="432" t="str">
        <f>IF($M47="","",IF(リスト!$N$2="","",リスト!$N$2))</f>
        <v/>
      </c>
      <c r="O47" s="432"/>
      <c r="P47" s="432"/>
      <c r="Q47" s="425" t="str">
        <f t="shared" si="2"/>
        <v/>
      </c>
      <c r="R47" s="426"/>
      <c r="S47" s="278"/>
      <c r="T47" s="382" t="str">
        <f>IF($S47="","",IF(リスト!$O$2="","",リスト!$O$2))</f>
        <v/>
      </c>
      <c r="U47" s="382"/>
      <c r="V47" s="426"/>
      <c r="W47" s="426" t="str">
        <f t="shared" si="3"/>
        <v/>
      </c>
      <c r="X47" s="429"/>
      <c r="Y47" s="279"/>
      <c r="Z47" s="280"/>
      <c r="AA47" s="281"/>
      <c r="AB47" s="281"/>
      <c r="AC47" s="282"/>
      <c r="AD47" s="283"/>
      <c r="AE47" s="299"/>
      <c r="AF47" s="300"/>
      <c r="AG47" s="127" t="str">
        <f t="shared" si="5"/>
        <v/>
      </c>
      <c r="AH47" s="241" t="str">
        <f t="shared" si="4"/>
        <v/>
      </c>
    </row>
    <row r="48" spans="1:34" ht="18.75" customHeight="1" x14ac:dyDescent="0.15">
      <c r="A48" s="284">
        <v>41</v>
      </c>
      <c r="B48" s="413"/>
      <c r="C48" s="413"/>
      <c r="D48" s="413"/>
      <c r="E48" s="414"/>
      <c r="F48" s="413"/>
      <c r="G48" s="414"/>
      <c r="H48" s="414"/>
      <c r="I48" s="414"/>
      <c r="J48" s="237"/>
      <c r="K48" s="442" t="s">
        <v>22</v>
      </c>
      <c r="L48" s="443"/>
      <c r="M48" s="261"/>
      <c r="N48" s="432" t="str">
        <f>IF($M48="","",IF(リスト!$N$2="","",リスト!$N$2))</f>
        <v/>
      </c>
      <c r="O48" s="432"/>
      <c r="P48" s="432"/>
      <c r="Q48" s="425" t="str">
        <f t="shared" si="2"/>
        <v/>
      </c>
      <c r="R48" s="426"/>
      <c r="S48" s="263"/>
      <c r="T48" s="382" t="str">
        <f>IF($S48="","",IF(リスト!$O$2="","",リスト!$O$2))</f>
        <v/>
      </c>
      <c r="U48" s="382"/>
      <c r="V48" s="426"/>
      <c r="W48" s="426" t="str">
        <f t="shared" si="3"/>
        <v/>
      </c>
      <c r="X48" s="429"/>
      <c r="Y48" s="264"/>
      <c r="Z48" s="265"/>
      <c r="AA48" s="266"/>
      <c r="AB48" s="266"/>
      <c r="AC48" s="267"/>
      <c r="AD48" s="268"/>
      <c r="AE48" s="289"/>
      <c r="AF48" s="290"/>
      <c r="AG48" s="124" t="str">
        <f t="shared" si="5"/>
        <v/>
      </c>
      <c r="AH48" s="167" t="str">
        <f t="shared" si="4"/>
        <v/>
      </c>
    </row>
    <row r="49" spans="1:34" ht="18.75" customHeight="1" x14ac:dyDescent="0.15">
      <c r="A49" s="285">
        <v>42</v>
      </c>
      <c r="B49" s="433"/>
      <c r="C49" s="433"/>
      <c r="D49" s="413"/>
      <c r="E49" s="414"/>
      <c r="F49" s="413"/>
      <c r="G49" s="414"/>
      <c r="H49" s="434"/>
      <c r="I49" s="434"/>
      <c r="J49" s="227"/>
      <c r="K49" s="440" t="s">
        <v>22</v>
      </c>
      <c r="L49" s="441"/>
      <c r="M49" s="230"/>
      <c r="N49" s="432" t="str">
        <f>IF($M49="","",IF(リスト!$N$2="","",リスト!$N$2))</f>
        <v/>
      </c>
      <c r="O49" s="432"/>
      <c r="P49" s="432"/>
      <c r="Q49" s="425" t="str">
        <f t="shared" si="2"/>
        <v/>
      </c>
      <c r="R49" s="426"/>
      <c r="S49" s="226"/>
      <c r="T49" s="382" t="str">
        <f>IF($S49="","",IF(リスト!$O$2="","",リスト!$O$2))</f>
        <v/>
      </c>
      <c r="U49" s="382"/>
      <c r="V49" s="426"/>
      <c r="W49" s="426" t="str">
        <f t="shared" si="3"/>
        <v/>
      </c>
      <c r="X49" s="429"/>
      <c r="Y49" s="231"/>
      <c r="Z49" s="228"/>
      <c r="AA49" s="229"/>
      <c r="AB49" s="229"/>
      <c r="AC49" s="234"/>
      <c r="AD49" s="235"/>
      <c r="AE49" s="293"/>
      <c r="AF49" s="294"/>
      <c r="AG49" s="236" t="str">
        <f t="shared" si="5"/>
        <v/>
      </c>
      <c r="AH49" s="225" t="str">
        <f t="shared" si="4"/>
        <v/>
      </c>
    </row>
    <row r="50" spans="1:34" ht="18.75" customHeight="1" x14ac:dyDescent="0.15">
      <c r="A50" s="285">
        <v>43</v>
      </c>
      <c r="B50" s="433"/>
      <c r="C50" s="433"/>
      <c r="D50" s="413"/>
      <c r="E50" s="414"/>
      <c r="F50" s="413"/>
      <c r="G50" s="414"/>
      <c r="H50" s="434"/>
      <c r="I50" s="434"/>
      <c r="J50" s="227"/>
      <c r="K50" s="440" t="s">
        <v>22</v>
      </c>
      <c r="L50" s="441"/>
      <c r="M50" s="230"/>
      <c r="N50" s="432" t="str">
        <f>IF($M50="","",IF(リスト!$N$2="","",リスト!$N$2))</f>
        <v/>
      </c>
      <c r="O50" s="432"/>
      <c r="P50" s="432"/>
      <c r="Q50" s="425" t="str">
        <f t="shared" si="2"/>
        <v/>
      </c>
      <c r="R50" s="426"/>
      <c r="S50" s="226"/>
      <c r="T50" s="382" t="str">
        <f>IF($S50="","",IF(リスト!$O$2="","",リスト!$O$2))</f>
        <v/>
      </c>
      <c r="U50" s="382"/>
      <c r="V50" s="426"/>
      <c r="W50" s="426" t="str">
        <f t="shared" si="3"/>
        <v/>
      </c>
      <c r="X50" s="429"/>
      <c r="Y50" s="231"/>
      <c r="Z50" s="228"/>
      <c r="AA50" s="229"/>
      <c r="AB50" s="229"/>
      <c r="AC50" s="234"/>
      <c r="AD50" s="235"/>
      <c r="AE50" s="293"/>
      <c r="AF50" s="294"/>
      <c r="AG50" s="236" t="str">
        <f t="shared" si="5"/>
        <v/>
      </c>
      <c r="AH50" s="225" t="str">
        <f t="shared" si="4"/>
        <v/>
      </c>
    </row>
    <row r="51" spans="1:34" ht="18.75" customHeight="1" x14ac:dyDescent="0.15">
      <c r="A51" s="285">
        <v>44</v>
      </c>
      <c r="B51" s="433"/>
      <c r="C51" s="433"/>
      <c r="D51" s="413"/>
      <c r="E51" s="414"/>
      <c r="F51" s="413"/>
      <c r="G51" s="414"/>
      <c r="H51" s="434"/>
      <c r="I51" s="434"/>
      <c r="J51" s="227"/>
      <c r="K51" s="440" t="s">
        <v>22</v>
      </c>
      <c r="L51" s="441"/>
      <c r="M51" s="230"/>
      <c r="N51" s="432" t="str">
        <f>IF($M51="","",IF(リスト!$N$2="","",リスト!$N$2))</f>
        <v/>
      </c>
      <c r="O51" s="432"/>
      <c r="P51" s="432"/>
      <c r="Q51" s="425" t="str">
        <f t="shared" si="2"/>
        <v/>
      </c>
      <c r="R51" s="426"/>
      <c r="S51" s="226"/>
      <c r="T51" s="382" t="str">
        <f>IF($S51="","",IF(リスト!$O$2="","",リスト!$O$2))</f>
        <v/>
      </c>
      <c r="U51" s="382"/>
      <c r="V51" s="426"/>
      <c r="W51" s="426" t="str">
        <f t="shared" si="3"/>
        <v/>
      </c>
      <c r="X51" s="429"/>
      <c r="Y51" s="231"/>
      <c r="Z51" s="228"/>
      <c r="AA51" s="229"/>
      <c r="AB51" s="229"/>
      <c r="AC51" s="234"/>
      <c r="AD51" s="235"/>
      <c r="AE51" s="293"/>
      <c r="AF51" s="294"/>
      <c r="AG51" s="236" t="str">
        <f t="shared" si="5"/>
        <v/>
      </c>
      <c r="AH51" s="225" t="str">
        <f t="shared" si="4"/>
        <v/>
      </c>
    </row>
    <row r="52" spans="1:34" ht="18.75" customHeight="1" x14ac:dyDescent="0.15">
      <c r="A52" s="285">
        <v>45</v>
      </c>
      <c r="B52" s="433"/>
      <c r="C52" s="433"/>
      <c r="D52" s="413"/>
      <c r="E52" s="414"/>
      <c r="F52" s="413"/>
      <c r="G52" s="414"/>
      <c r="H52" s="434"/>
      <c r="I52" s="434"/>
      <c r="J52" s="227"/>
      <c r="K52" s="440" t="s">
        <v>22</v>
      </c>
      <c r="L52" s="441"/>
      <c r="M52" s="230"/>
      <c r="N52" s="432" t="str">
        <f>IF($M52="","",IF(リスト!$N$2="","",リスト!$N$2))</f>
        <v/>
      </c>
      <c r="O52" s="432"/>
      <c r="P52" s="432"/>
      <c r="Q52" s="425" t="str">
        <f t="shared" si="2"/>
        <v/>
      </c>
      <c r="R52" s="426"/>
      <c r="S52" s="226"/>
      <c r="T52" s="382" t="str">
        <f>IF($S52="","",IF(リスト!$O$2="","",リスト!$O$2))</f>
        <v/>
      </c>
      <c r="U52" s="382"/>
      <c r="V52" s="426"/>
      <c r="W52" s="426" t="str">
        <f t="shared" si="3"/>
        <v/>
      </c>
      <c r="X52" s="429"/>
      <c r="Y52" s="231"/>
      <c r="Z52" s="228"/>
      <c r="AA52" s="229"/>
      <c r="AB52" s="229"/>
      <c r="AC52" s="234"/>
      <c r="AD52" s="235"/>
      <c r="AE52" s="293"/>
      <c r="AF52" s="294"/>
      <c r="AG52" s="236" t="str">
        <f t="shared" si="5"/>
        <v/>
      </c>
      <c r="AH52" s="225" t="str">
        <f t="shared" si="4"/>
        <v/>
      </c>
    </row>
    <row r="53" spans="1:34" ht="18.75" customHeight="1" x14ac:dyDescent="0.15">
      <c r="A53" s="285">
        <v>46</v>
      </c>
      <c r="B53" s="433"/>
      <c r="C53" s="433"/>
      <c r="D53" s="413"/>
      <c r="E53" s="414"/>
      <c r="F53" s="413"/>
      <c r="G53" s="414"/>
      <c r="H53" s="434"/>
      <c r="I53" s="434"/>
      <c r="J53" s="227"/>
      <c r="K53" s="440" t="s">
        <v>22</v>
      </c>
      <c r="L53" s="441"/>
      <c r="M53" s="230"/>
      <c r="N53" s="432" t="str">
        <f>IF($M53="","",IF(リスト!$N$2="","",リスト!$N$2))</f>
        <v/>
      </c>
      <c r="O53" s="432"/>
      <c r="P53" s="432"/>
      <c r="Q53" s="425" t="str">
        <f t="shared" si="2"/>
        <v/>
      </c>
      <c r="R53" s="426"/>
      <c r="S53" s="226"/>
      <c r="T53" s="382" t="str">
        <f>IF($S53="","",IF(リスト!$O$2="","",リスト!$O$2))</f>
        <v/>
      </c>
      <c r="U53" s="382"/>
      <c r="V53" s="426"/>
      <c r="W53" s="426" t="str">
        <f t="shared" si="3"/>
        <v/>
      </c>
      <c r="X53" s="429"/>
      <c r="Y53" s="231"/>
      <c r="Z53" s="228"/>
      <c r="AA53" s="229"/>
      <c r="AB53" s="229"/>
      <c r="AC53" s="234"/>
      <c r="AD53" s="235"/>
      <c r="AE53" s="293"/>
      <c r="AF53" s="294"/>
      <c r="AG53" s="236" t="str">
        <f t="shared" si="5"/>
        <v/>
      </c>
      <c r="AH53" s="225" t="str">
        <f t="shared" si="4"/>
        <v/>
      </c>
    </row>
    <row r="54" spans="1:34" ht="18.75" customHeight="1" x14ac:dyDescent="0.15">
      <c r="A54" s="285">
        <v>47</v>
      </c>
      <c r="B54" s="433"/>
      <c r="C54" s="433"/>
      <c r="D54" s="413"/>
      <c r="E54" s="414"/>
      <c r="F54" s="413"/>
      <c r="G54" s="414"/>
      <c r="H54" s="434"/>
      <c r="I54" s="434"/>
      <c r="J54" s="227"/>
      <c r="K54" s="440" t="s">
        <v>22</v>
      </c>
      <c r="L54" s="441"/>
      <c r="M54" s="230"/>
      <c r="N54" s="432" t="str">
        <f>IF($M54="","",IF(リスト!$N$2="","",リスト!$N$2))</f>
        <v/>
      </c>
      <c r="O54" s="432"/>
      <c r="P54" s="432"/>
      <c r="Q54" s="425" t="str">
        <f t="shared" si="2"/>
        <v/>
      </c>
      <c r="R54" s="426"/>
      <c r="S54" s="226"/>
      <c r="T54" s="382" t="str">
        <f>IF($S54="","",IF(リスト!$O$2="","",リスト!$O$2))</f>
        <v/>
      </c>
      <c r="U54" s="382"/>
      <c r="V54" s="426"/>
      <c r="W54" s="426" t="str">
        <f t="shared" si="3"/>
        <v/>
      </c>
      <c r="X54" s="429"/>
      <c r="Y54" s="231"/>
      <c r="Z54" s="228"/>
      <c r="AA54" s="229"/>
      <c r="AB54" s="229"/>
      <c r="AC54" s="234"/>
      <c r="AD54" s="235"/>
      <c r="AE54" s="293"/>
      <c r="AF54" s="294"/>
      <c r="AG54" s="236" t="str">
        <f t="shared" si="5"/>
        <v/>
      </c>
      <c r="AH54" s="225" t="str">
        <f t="shared" si="4"/>
        <v/>
      </c>
    </row>
    <row r="55" spans="1:34" ht="18.75" customHeight="1" x14ac:dyDescent="0.15">
      <c r="A55" s="285">
        <v>48</v>
      </c>
      <c r="B55" s="433"/>
      <c r="C55" s="433"/>
      <c r="D55" s="413"/>
      <c r="E55" s="414"/>
      <c r="F55" s="413"/>
      <c r="G55" s="414"/>
      <c r="H55" s="434"/>
      <c r="I55" s="434"/>
      <c r="J55" s="227"/>
      <c r="K55" s="440" t="s">
        <v>22</v>
      </c>
      <c r="L55" s="441"/>
      <c r="M55" s="230"/>
      <c r="N55" s="432" t="str">
        <f>IF($M55="","",IF(リスト!$N$2="","",リスト!$N$2))</f>
        <v/>
      </c>
      <c r="O55" s="432"/>
      <c r="P55" s="432"/>
      <c r="Q55" s="425" t="str">
        <f t="shared" si="2"/>
        <v/>
      </c>
      <c r="R55" s="426"/>
      <c r="S55" s="226"/>
      <c r="T55" s="382" t="str">
        <f>IF($S55="","",IF(リスト!$O$2="","",リスト!$O$2))</f>
        <v/>
      </c>
      <c r="U55" s="382"/>
      <c r="V55" s="426"/>
      <c r="W55" s="426" t="str">
        <f t="shared" si="3"/>
        <v/>
      </c>
      <c r="X55" s="429"/>
      <c r="Y55" s="231"/>
      <c r="Z55" s="228"/>
      <c r="AA55" s="229"/>
      <c r="AB55" s="229"/>
      <c r="AC55" s="234"/>
      <c r="AD55" s="235"/>
      <c r="AE55" s="293"/>
      <c r="AF55" s="294"/>
      <c r="AG55" s="236" t="str">
        <f t="shared" si="5"/>
        <v/>
      </c>
      <c r="AH55" s="225" t="str">
        <f t="shared" si="4"/>
        <v/>
      </c>
    </row>
    <row r="56" spans="1:34" ht="18.75" customHeight="1" x14ac:dyDescent="0.15">
      <c r="A56" s="285">
        <v>49</v>
      </c>
      <c r="B56" s="433"/>
      <c r="C56" s="433"/>
      <c r="D56" s="413"/>
      <c r="E56" s="414"/>
      <c r="F56" s="413"/>
      <c r="G56" s="414"/>
      <c r="H56" s="434"/>
      <c r="I56" s="434"/>
      <c r="J56" s="227"/>
      <c r="K56" s="440" t="s">
        <v>22</v>
      </c>
      <c r="L56" s="441"/>
      <c r="M56" s="230"/>
      <c r="N56" s="432" t="str">
        <f>IF($M56="","",IF(リスト!$N$2="","",リスト!$N$2))</f>
        <v/>
      </c>
      <c r="O56" s="432"/>
      <c r="P56" s="432"/>
      <c r="Q56" s="425" t="str">
        <f t="shared" si="2"/>
        <v/>
      </c>
      <c r="R56" s="426"/>
      <c r="S56" s="226"/>
      <c r="T56" s="382" t="str">
        <f>IF($S56="","",IF(リスト!$O$2="","",リスト!$O$2))</f>
        <v/>
      </c>
      <c r="U56" s="382"/>
      <c r="V56" s="426"/>
      <c r="W56" s="426" t="str">
        <f t="shared" si="3"/>
        <v/>
      </c>
      <c r="X56" s="429"/>
      <c r="Y56" s="231"/>
      <c r="Z56" s="228"/>
      <c r="AA56" s="229"/>
      <c r="AB56" s="229"/>
      <c r="AC56" s="234"/>
      <c r="AD56" s="235"/>
      <c r="AE56" s="293"/>
      <c r="AF56" s="294"/>
      <c r="AG56" s="236" t="str">
        <f t="shared" si="5"/>
        <v/>
      </c>
      <c r="AH56" s="225" t="str">
        <f t="shared" si="4"/>
        <v/>
      </c>
    </row>
    <row r="57" spans="1:34" ht="18.75" customHeight="1" thickBot="1" x14ac:dyDescent="0.2">
      <c r="A57" s="286">
        <v>50</v>
      </c>
      <c r="B57" s="444"/>
      <c r="C57" s="444"/>
      <c r="D57" s="419"/>
      <c r="E57" s="420"/>
      <c r="F57" s="419"/>
      <c r="G57" s="420"/>
      <c r="H57" s="445"/>
      <c r="I57" s="445"/>
      <c r="J57" s="251"/>
      <c r="K57" s="440" t="s">
        <v>22</v>
      </c>
      <c r="L57" s="441"/>
      <c r="M57" s="252"/>
      <c r="N57" s="432" t="str">
        <f>IF($M57="","",IF(リスト!$N$2="","",リスト!$N$2))</f>
        <v/>
      </c>
      <c r="O57" s="432"/>
      <c r="P57" s="432"/>
      <c r="Q57" s="425" t="str">
        <f t="shared" si="2"/>
        <v/>
      </c>
      <c r="R57" s="426"/>
      <c r="S57" s="253"/>
      <c r="T57" s="382" t="str">
        <f>IF($S57="","",IF(リスト!$O$2="","",リスト!$O$2))</f>
        <v/>
      </c>
      <c r="U57" s="382"/>
      <c r="V57" s="426"/>
      <c r="W57" s="426" t="str">
        <f t="shared" si="3"/>
        <v/>
      </c>
      <c r="X57" s="429"/>
      <c r="Y57" s="255"/>
      <c r="Z57" s="256"/>
      <c r="AA57" s="257"/>
      <c r="AB57" s="257"/>
      <c r="AC57" s="258"/>
      <c r="AD57" s="259"/>
      <c r="AE57" s="295"/>
      <c r="AF57" s="296"/>
      <c r="AG57" s="260" t="str">
        <f t="shared" si="5"/>
        <v/>
      </c>
      <c r="AH57" s="254" t="str">
        <f t="shared" si="4"/>
        <v/>
      </c>
    </row>
    <row r="58" spans="1:34" ht="18.75" customHeight="1" x14ac:dyDescent="0.15">
      <c r="A58" s="287">
        <v>51</v>
      </c>
      <c r="B58" s="421"/>
      <c r="C58" s="421"/>
      <c r="D58" s="421"/>
      <c r="E58" s="422"/>
      <c r="F58" s="421"/>
      <c r="G58" s="422"/>
      <c r="H58" s="422"/>
      <c r="I58" s="422"/>
      <c r="J58" s="172"/>
      <c r="K58" s="442" t="s">
        <v>22</v>
      </c>
      <c r="L58" s="443"/>
      <c r="M58" s="269"/>
      <c r="N58" s="432" t="str">
        <f>IF($M58="","",IF(リスト!$N$2="","",リスト!$N$2))</f>
        <v/>
      </c>
      <c r="O58" s="432"/>
      <c r="P58" s="432"/>
      <c r="Q58" s="425" t="str">
        <f t="shared" si="2"/>
        <v/>
      </c>
      <c r="R58" s="426"/>
      <c r="S58" s="270"/>
      <c r="T58" s="382" t="str">
        <f>IF($S58="","",IF(リスト!$O$2="","",リスト!$O$2))</f>
        <v/>
      </c>
      <c r="U58" s="382"/>
      <c r="V58" s="426"/>
      <c r="W58" s="426" t="str">
        <f t="shared" si="3"/>
        <v/>
      </c>
      <c r="X58" s="429"/>
      <c r="Y58" s="271"/>
      <c r="Z58" s="272"/>
      <c r="AA58" s="273"/>
      <c r="AB58" s="273"/>
      <c r="AC58" s="274"/>
      <c r="AD58" s="275"/>
      <c r="AE58" s="297"/>
      <c r="AF58" s="298"/>
      <c r="AG58" s="276" t="str">
        <f t="shared" si="5"/>
        <v/>
      </c>
      <c r="AH58" s="240" t="str">
        <f t="shared" si="4"/>
        <v/>
      </c>
    </row>
    <row r="59" spans="1:34" ht="18.75" customHeight="1" x14ac:dyDescent="0.15">
      <c r="A59" s="285">
        <v>52</v>
      </c>
      <c r="B59" s="433"/>
      <c r="C59" s="433"/>
      <c r="D59" s="413"/>
      <c r="E59" s="414"/>
      <c r="F59" s="413"/>
      <c r="G59" s="414"/>
      <c r="H59" s="434"/>
      <c r="I59" s="434"/>
      <c r="J59" s="227"/>
      <c r="K59" s="440" t="s">
        <v>22</v>
      </c>
      <c r="L59" s="441"/>
      <c r="M59" s="230"/>
      <c r="N59" s="432" t="str">
        <f>IF($M59="","",IF(リスト!$N$2="","",リスト!$N$2))</f>
        <v/>
      </c>
      <c r="O59" s="432"/>
      <c r="P59" s="432"/>
      <c r="Q59" s="425" t="str">
        <f t="shared" si="2"/>
        <v/>
      </c>
      <c r="R59" s="426"/>
      <c r="S59" s="226"/>
      <c r="T59" s="382" t="str">
        <f>IF($S59="","",IF(リスト!$O$2="","",リスト!$O$2))</f>
        <v/>
      </c>
      <c r="U59" s="382"/>
      <c r="V59" s="426"/>
      <c r="W59" s="426" t="str">
        <f t="shared" si="3"/>
        <v/>
      </c>
      <c r="X59" s="429"/>
      <c r="Y59" s="231"/>
      <c r="Z59" s="228"/>
      <c r="AA59" s="229"/>
      <c r="AB59" s="229"/>
      <c r="AC59" s="234"/>
      <c r="AD59" s="235"/>
      <c r="AE59" s="293"/>
      <c r="AF59" s="294"/>
      <c r="AG59" s="236" t="str">
        <f t="shared" si="5"/>
        <v/>
      </c>
      <c r="AH59" s="225" t="str">
        <f t="shared" si="4"/>
        <v/>
      </c>
    </row>
    <row r="60" spans="1:34" ht="18.75" customHeight="1" x14ac:dyDescent="0.15">
      <c r="A60" s="285">
        <v>53</v>
      </c>
      <c r="B60" s="413"/>
      <c r="C60" s="413"/>
      <c r="D60" s="413"/>
      <c r="E60" s="414"/>
      <c r="F60" s="413"/>
      <c r="G60" s="414"/>
      <c r="H60" s="434"/>
      <c r="I60" s="434"/>
      <c r="J60" s="227"/>
      <c r="K60" s="440" t="s">
        <v>22</v>
      </c>
      <c r="L60" s="441"/>
      <c r="M60" s="230"/>
      <c r="N60" s="432" t="str">
        <f>IF($M60="","",IF(リスト!$N$2="","",リスト!$N$2))</f>
        <v/>
      </c>
      <c r="O60" s="432"/>
      <c r="P60" s="432"/>
      <c r="Q60" s="425" t="str">
        <f t="shared" si="2"/>
        <v/>
      </c>
      <c r="R60" s="426"/>
      <c r="S60" s="226"/>
      <c r="T60" s="382" t="str">
        <f>IF($S60="","",IF(リスト!$O$2="","",リスト!$O$2))</f>
        <v/>
      </c>
      <c r="U60" s="382"/>
      <c r="V60" s="426"/>
      <c r="W60" s="426" t="str">
        <f t="shared" si="3"/>
        <v/>
      </c>
      <c r="X60" s="429"/>
      <c r="Y60" s="231"/>
      <c r="Z60" s="228"/>
      <c r="AA60" s="229"/>
      <c r="AB60" s="229"/>
      <c r="AC60" s="234"/>
      <c r="AD60" s="235"/>
      <c r="AE60" s="293"/>
      <c r="AF60" s="294"/>
      <c r="AG60" s="236" t="str">
        <f t="shared" si="5"/>
        <v/>
      </c>
      <c r="AH60" s="225" t="str">
        <f t="shared" si="4"/>
        <v/>
      </c>
    </row>
    <row r="61" spans="1:34" ht="18.75" customHeight="1" x14ac:dyDescent="0.15">
      <c r="A61" s="285">
        <v>54</v>
      </c>
      <c r="B61" s="433"/>
      <c r="C61" s="433"/>
      <c r="D61" s="413"/>
      <c r="E61" s="414"/>
      <c r="F61" s="413"/>
      <c r="G61" s="414"/>
      <c r="H61" s="434"/>
      <c r="I61" s="434"/>
      <c r="J61" s="227"/>
      <c r="K61" s="440" t="s">
        <v>22</v>
      </c>
      <c r="L61" s="441"/>
      <c r="M61" s="230"/>
      <c r="N61" s="432" t="str">
        <f>IF($M61="","",IF(リスト!$N$2="","",リスト!$N$2))</f>
        <v/>
      </c>
      <c r="O61" s="432"/>
      <c r="P61" s="432"/>
      <c r="Q61" s="425" t="str">
        <f t="shared" si="2"/>
        <v/>
      </c>
      <c r="R61" s="426"/>
      <c r="S61" s="226"/>
      <c r="T61" s="382" t="str">
        <f>IF($S61="","",IF(リスト!$O$2="","",リスト!$O$2))</f>
        <v/>
      </c>
      <c r="U61" s="382"/>
      <c r="V61" s="426"/>
      <c r="W61" s="426" t="str">
        <f t="shared" si="3"/>
        <v/>
      </c>
      <c r="X61" s="429"/>
      <c r="Y61" s="231"/>
      <c r="Z61" s="228"/>
      <c r="AA61" s="229"/>
      <c r="AB61" s="229"/>
      <c r="AC61" s="234"/>
      <c r="AD61" s="235"/>
      <c r="AE61" s="293"/>
      <c r="AF61" s="294"/>
      <c r="AG61" s="236" t="str">
        <f t="shared" si="5"/>
        <v/>
      </c>
      <c r="AH61" s="225" t="str">
        <f t="shared" si="4"/>
        <v/>
      </c>
    </row>
    <row r="62" spans="1:34" ht="18.75" customHeight="1" x14ac:dyDescent="0.15">
      <c r="A62" s="285">
        <v>55</v>
      </c>
      <c r="B62" s="433"/>
      <c r="C62" s="433"/>
      <c r="D62" s="413"/>
      <c r="E62" s="414"/>
      <c r="F62" s="413"/>
      <c r="G62" s="414"/>
      <c r="H62" s="434"/>
      <c r="I62" s="434"/>
      <c r="J62" s="227"/>
      <c r="K62" s="440" t="s">
        <v>22</v>
      </c>
      <c r="L62" s="441"/>
      <c r="M62" s="230"/>
      <c r="N62" s="432" t="str">
        <f>IF($M62="","",IF(リスト!$N$2="","",リスト!$N$2))</f>
        <v/>
      </c>
      <c r="O62" s="432"/>
      <c r="P62" s="432"/>
      <c r="Q62" s="425" t="str">
        <f t="shared" si="2"/>
        <v/>
      </c>
      <c r="R62" s="426"/>
      <c r="S62" s="226"/>
      <c r="T62" s="382" t="str">
        <f>IF($S62="","",IF(リスト!$O$2="","",リスト!$O$2))</f>
        <v/>
      </c>
      <c r="U62" s="382"/>
      <c r="V62" s="426"/>
      <c r="W62" s="426" t="str">
        <f t="shared" si="3"/>
        <v/>
      </c>
      <c r="X62" s="429"/>
      <c r="Y62" s="231"/>
      <c r="Z62" s="228"/>
      <c r="AA62" s="229"/>
      <c r="AB62" s="229"/>
      <c r="AC62" s="234"/>
      <c r="AD62" s="235"/>
      <c r="AE62" s="293"/>
      <c r="AF62" s="294"/>
      <c r="AG62" s="236" t="str">
        <f t="shared" si="5"/>
        <v/>
      </c>
      <c r="AH62" s="225" t="str">
        <f t="shared" si="4"/>
        <v/>
      </c>
    </row>
    <row r="63" spans="1:34" ht="18.75" customHeight="1" x14ac:dyDescent="0.15">
      <c r="A63" s="285">
        <v>56</v>
      </c>
      <c r="B63" s="433"/>
      <c r="C63" s="433"/>
      <c r="D63" s="413"/>
      <c r="E63" s="414"/>
      <c r="F63" s="413"/>
      <c r="G63" s="414"/>
      <c r="H63" s="434"/>
      <c r="I63" s="434"/>
      <c r="J63" s="227"/>
      <c r="K63" s="440" t="s">
        <v>22</v>
      </c>
      <c r="L63" s="441"/>
      <c r="M63" s="230"/>
      <c r="N63" s="432" t="str">
        <f>IF($M63="","",IF(リスト!$N$2="","",リスト!$N$2))</f>
        <v/>
      </c>
      <c r="O63" s="432"/>
      <c r="P63" s="432"/>
      <c r="Q63" s="425" t="str">
        <f t="shared" si="2"/>
        <v/>
      </c>
      <c r="R63" s="426"/>
      <c r="S63" s="226"/>
      <c r="T63" s="382" t="str">
        <f>IF($S63="","",IF(リスト!$O$2="","",リスト!$O$2))</f>
        <v/>
      </c>
      <c r="U63" s="382"/>
      <c r="V63" s="426"/>
      <c r="W63" s="426" t="str">
        <f t="shared" si="3"/>
        <v/>
      </c>
      <c r="X63" s="429"/>
      <c r="Y63" s="231"/>
      <c r="Z63" s="228"/>
      <c r="AA63" s="229"/>
      <c r="AB63" s="229"/>
      <c r="AC63" s="234"/>
      <c r="AD63" s="235"/>
      <c r="AE63" s="293"/>
      <c r="AF63" s="294"/>
      <c r="AG63" s="236" t="str">
        <f t="shared" si="5"/>
        <v/>
      </c>
      <c r="AH63" s="225" t="str">
        <f t="shared" si="4"/>
        <v/>
      </c>
    </row>
    <row r="64" spans="1:34" ht="18.75" customHeight="1" x14ac:dyDescent="0.15">
      <c r="A64" s="285">
        <v>57</v>
      </c>
      <c r="B64" s="433"/>
      <c r="C64" s="433"/>
      <c r="D64" s="413"/>
      <c r="E64" s="414"/>
      <c r="F64" s="413"/>
      <c r="G64" s="414"/>
      <c r="H64" s="434"/>
      <c r="I64" s="434"/>
      <c r="J64" s="227"/>
      <c r="K64" s="440" t="s">
        <v>22</v>
      </c>
      <c r="L64" s="441"/>
      <c r="M64" s="230"/>
      <c r="N64" s="432" t="str">
        <f>IF($M64="","",IF(リスト!$N$2="","",リスト!$N$2))</f>
        <v/>
      </c>
      <c r="O64" s="432"/>
      <c r="P64" s="432"/>
      <c r="Q64" s="425" t="str">
        <f t="shared" si="2"/>
        <v/>
      </c>
      <c r="R64" s="426"/>
      <c r="S64" s="226"/>
      <c r="T64" s="382" t="str">
        <f>IF($S64="","",IF(リスト!$O$2="","",リスト!$O$2))</f>
        <v/>
      </c>
      <c r="U64" s="382"/>
      <c r="V64" s="426"/>
      <c r="W64" s="426" t="str">
        <f t="shared" si="3"/>
        <v/>
      </c>
      <c r="X64" s="429"/>
      <c r="Y64" s="231"/>
      <c r="Z64" s="228"/>
      <c r="AA64" s="229"/>
      <c r="AB64" s="229"/>
      <c r="AC64" s="234"/>
      <c r="AD64" s="235"/>
      <c r="AE64" s="293"/>
      <c r="AF64" s="294"/>
      <c r="AG64" s="236" t="str">
        <f t="shared" si="5"/>
        <v/>
      </c>
      <c r="AH64" s="225" t="str">
        <f t="shared" si="4"/>
        <v/>
      </c>
    </row>
    <row r="65" spans="1:34" ht="18.75" customHeight="1" x14ac:dyDescent="0.15">
      <c r="A65" s="285">
        <v>58</v>
      </c>
      <c r="B65" s="433"/>
      <c r="C65" s="433"/>
      <c r="D65" s="413"/>
      <c r="E65" s="414"/>
      <c r="F65" s="413"/>
      <c r="G65" s="414"/>
      <c r="H65" s="434"/>
      <c r="I65" s="434"/>
      <c r="J65" s="227"/>
      <c r="K65" s="440" t="s">
        <v>22</v>
      </c>
      <c r="L65" s="441"/>
      <c r="M65" s="230"/>
      <c r="N65" s="432" t="str">
        <f>IF($M65="","",IF(リスト!$N$2="","",リスト!$N$2))</f>
        <v/>
      </c>
      <c r="O65" s="432"/>
      <c r="P65" s="432"/>
      <c r="Q65" s="425" t="str">
        <f t="shared" si="2"/>
        <v/>
      </c>
      <c r="R65" s="426"/>
      <c r="S65" s="226"/>
      <c r="T65" s="382" t="str">
        <f>IF($S65="","",IF(リスト!$O$2="","",リスト!$O$2))</f>
        <v/>
      </c>
      <c r="U65" s="382"/>
      <c r="V65" s="426"/>
      <c r="W65" s="426" t="str">
        <f t="shared" si="3"/>
        <v/>
      </c>
      <c r="X65" s="429"/>
      <c r="Y65" s="231"/>
      <c r="Z65" s="228"/>
      <c r="AA65" s="229"/>
      <c r="AB65" s="229"/>
      <c r="AC65" s="234"/>
      <c r="AD65" s="235"/>
      <c r="AE65" s="293"/>
      <c r="AF65" s="294"/>
      <c r="AG65" s="236" t="str">
        <f t="shared" si="5"/>
        <v/>
      </c>
      <c r="AH65" s="225" t="str">
        <f t="shared" si="4"/>
        <v/>
      </c>
    </row>
    <row r="66" spans="1:34" ht="18.75" customHeight="1" x14ac:dyDescent="0.15">
      <c r="A66" s="285">
        <v>59</v>
      </c>
      <c r="B66" s="433"/>
      <c r="C66" s="433"/>
      <c r="D66" s="413"/>
      <c r="E66" s="414"/>
      <c r="F66" s="413"/>
      <c r="G66" s="414"/>
      <c r="H66" s="434"/>
      <c r="I66" s="434"/>
      <c r="J66" s="227"/>
      <c r="K66" s="440" t="s">
        <v>22</v>
      </c>
      <c r="L66" s="441"/>
      <c r="M66" s="230"/>
      <c r="N66" s="432" t="str">
        <f>IF($M66="","",IF(リスト!$N$2="","",リスト!$N$2))</f>
        <v/>
      </c>
      <c r="O66" s="432"/>
      <c r="P66" s="432"/>
      <c r="Q66" s="425" t="str">
        <f t="shared" si="2"/>
        <v/>
      </c>
      <c r="R66" s="426"/>
      <c r="S66" s="226"/>
      <c r="T66" s="382" t="str">
        <f>IF($S66="","",IF(リスト!$O$2="","",リスト!$O$2))</f>
        <v/>
      </c>
      <c r="U66" s="382"/>
      <c r="V66" s="426"/>
      <c r="W66" s="426" t="str">
        <f t="shared" si="3"/>
        <v/>
      </c>
      <c r="X66" s="429"/>
      <c r="Y66" s="231"/>
      <c r="Z66" s="228"/>
      <c r="AA66" s="229"/>
      <c r="AB66" s="229"/>
      <c r="AC66" s="234"/>
      <c r="AD66" s="235"/>
      <c r="AE66" s="293"/>
      <c r="AF66" s="294"/>
      <c r="AG66" s="236" t="str">
        <f t="shared" si="5"/>
        <v/>
      </c>
      <c r="AH66" s="225" t="str">
        <f t="shared" si="4"/>
        <v/>
      </c>
    </row>
    <row r="67" spans="1:34" ht="18.75" customHeight="1" thickBot="1" x14ac:dyDescent="0.2">
      <c r="A67" s="288">
        <v>60</v>
      </c>
      <c r="B67" s="438"/>
      <c r="C67" s="438"/>
      <c r="D67" s="415"/>
      <c r="E67" s="416"/>
      <c r="F67" s="415"/>
      <c r="G67" s="416"/>
      <c r="H67" s="439"/>
      <c r="I67" s="439"/>
      <c r="J67" s="239"/>
      <c r="K67" s="440" t="s">
        <v>22</v>
      </c>
      <c r="L67" s="441"/>
      <c r="M67" s="277"/>
      <c r="N67" s="432" t="str">
        <f>IF($M67="","",IF(リスト!$N$2="","",リスト!$N$2))</f>
        <v/>
      </c>
      <c r="O67" s="432"/>
      <c r="P67" s="432"/>
      <c r="Q67" s="425" t="str">
        <f t="shared" si="2"/>
        <v/>
      </c>
      <c r="R67" s="426"/>
      <c r="S67" s="278"/>
      <c r="T67" s="382" t="str">
        <f>IF($S67="","",IF(リスト!$O$2="","",リスト!$O$2))</f>
        <v/>
      </c>
      <c r="U67" s="382"/>
      <c r="V67" s="426"/>
      <c r="W67" s="426" t="str">
        <f t="shared" si="3"/>
        <v/>
      </c>
      <c r="X67" s="429"/>
      <c r="Y67" s="279"/>
      <c r="Z67" s="280"/>
      <c r="AA67" s="281"/>
      <c r="AB67" s="281"/>
      <c r="AC67" s="282"/>
      <c r="AD67" s="283"/>
      <c r="AE67" s="299"/>
      <c r="AF67" s="300"/>
      <c r="AG67" s="127" t="str">
        <f t="shared" si="5"/>
        <v/>
      </c>
      <c r="AH67" s="241" t="str">
        <f t="shared" si="4"/>
        <v/>
      </c>
    </row>
    <row r="68" spans="1:34" ht="18.75" customHeight="1" x14ac:dyDescent="0.15">
      <c r="A68" s="287">
        <v>61</v>
      </c>
      <c r="B68" s="421"/>
      <c r="C68" s="421"/>
      <c r="D68" s="421"/>
      <c r="E68" s="422"/>
      <c r="F68" s="421"/>
      <c r="G68" s="422"/>
      <c r="H68" s="422"/>
      <c r="I68" s="422"/>
      <c r="J68" s="172"/>
      <c r="K68" s="442" t="s">
        <v>22</v>
      </c>
      <c r="L68" s="443"/>
      <c r="M68" s="269"/>
      <c r="N68" s="432" t="str">
        <f>IF($M68="","",IF(リスト!$N$2="","",リスト!$N$2))</f>
        <v/>
      </c>
      <c r="O68" s="432"/>
      <c r="P68" s="432"/>
      <c r="Q68" s="425" t="str">
        <f t="shared" si="2"/>
        <v/>
      </c>
      <c r="R68" s="426"/>
      <c r="S68" s="270"/>
      <c r="T68" s="382" t="str">
        <f>IF($S68="","",IF(リスト!$O$2="","",リスト!$O$2))</f>
        <v/>
      </c>
      <c r="U68" s="382"/>
      <c r="V68" s="426"/>
      <c r="W68" s="426" t="str">
        <f t="shared" si="3"/>
        <v/>
      </c>
      <c r="X68" s="429"/>
      <c r="Y68" s="271"/>
      <c r="Z68" s="272"/>
      <c r="AA68" s="273"/>
      <c r="AB68" s="273"/>
      <c r="AC68" s="274"/>
      <c r="AD68" s="275"/>
      <c r="AE68" s="297"/>
      <c r="AF68" s="298"/>
      <c r="AG68" s="276" t="str">
        <f t="shared" si="5"/>
        <v/>
      </c>
      <c r="AH68" s="240" t="str">
        <f t="shared" si="4"/>
        <v/>
      </c>
    </row>
    <row r="69" spans="1:34" ht="18.75" customHeight="1" x14ac:dyDescent="0.15">
      <c r="A69" s="285">
        <v>62</v>
      </c>
      <c r="B69" s="433"/>
      <c r="C69" s="433"/>
      <c r="D69" s="413"/>
      <c r="E69" s="414"/>
      <c r="F69" s="413"/>
      <c r="G69" s="414"/>
      <c r="H69" s="434"/>
      <c r="I69" s="434"/>
      <c r="J69" s="227"/>
      <c r="K69" s="440" t="s">
        <v>22</v>
      </c>
      <c r="L69" s="441"/>
      <c r="M69" s="230"/>
      <c r="N69" s="432" t="str">
        <f>IF($M69="","",IF(リスト!$N$2="","",リスト!$N$2))</f>
        <v/>
      </c>
      <c r="O69" s="432"/>
      <c r="P69" s="432"/>
      <c r="Q69" s="425" t="str">
        <f t="shared" si="2"/>
        <v/>
      </c>
      <c r="R69" s="426"/>
      <c r="S69" s="226"/>
      <c r="T69" s="382" t="str">
        <f>IF($S69="","",IF(リスト!$O$2="","",リスト!$O$2))</f>
        <v/>
      </c>
      <c r="U69" s="382"/>
      <c r="V69" s="426"/>
      <c r="W69" s="426" t="str">
        <f t="shared" si="3"/>
        <v/>
      </c>
      <c r="X69" s="429"/>
      <c r="Y69" s="231"/>
      <c r="Z69" s="228"/>
      <c r="AA69" s="229"/>
      <c r="AB69" s="229"/>
      <c r="AC69" s="234"/>
      <c r="AD69" s="235"/>
      <c r="AE69" s="293"/>
      <c r="AF69" s="294"/>
      <c r="AG69" s="236" t="str">
        <f t="shared" si="5"/>
        <v/>
      </c>
      <c r="AH69" s="225" t="str">
        <f t="shared" si="4"/>
        <v/>
      </c>
    </row>
    <row r="70" spans="1:34" ht="18.75" customHeight="1" x14ac:dyDescent="0.15">
      <c r="A70" s="285">
        <v>63</v>
      </c>
      <c r="B70" s="433"/>
      <c r="C70" s="433"/>
      <c r="D70" s="413"/>
      <c r="E70" s="414"/>
      <c r="F70" s="413"/>
      <c r="G70" s="414"/>
      <c r="H70" s="434"/>
      <c r="I70" s="434"/>
      <c r="J70" s="227"/>
      <c r="K70" s="440" t="s">
        <v>22</v>
      </c>
      <c r="L70" s="441"/>
      <c r="M70" s="230"/>
      <c r="N70" s="432" t="str">
        <f>IF($M70="","",IF(リスト!$N$2="","",リスト!$N$2))</f>
        <v/>
      </c>
      <c r="O70" s="432"/>
      <c r="P70" s="432"/>
      <c r="Q70" s="425" t="str">
        <f t="shared" si="2"/>
        <v/>
      </c>
      <c r="R70" s="426"/>
      <c r="S70" s="226"/>
      <c r="T70" s="382" t="str">
        <f>IF($S70="","",IF(リスト!$O$2="","",リスト!$O$2))</f>
        <v/>
      </c>
      <c r="U70" s="382"/>
      <c r="V70" s="426"/>
      <c r="W70" s="426" t="str">
        <f t="shared" si="3"/>
        <v/>
      </c>
      <c r="X70" s="429"/>
      <c r="Y70" s="231"/>
      <c r="Z70" s="228"/>
      <c r="AA70" s="229"/>
      <c r="AB70" s="229"/>
      <c r="AC70" s="234"/>
      <c r="AD70" s="235"/>
      <c r="AE70" s="293"/>
      <c r="AF70" s="294"/>
      <c r="AG70" s="236" t="str">
        <f t="shared" si="5"/>
        <v/>
      </c>
      <c r="AH70" s="225" t="str">
        <f t="shared" si="4"/>
        <v/>
      </c>
    </row>
    <row r="71" spans="1:34" ht="18.75" customHeight="1" x14ac:dyDescent="0.15">
      <c r="A71" s="285">
        <v>64</v>
      </c>
      <c r="B71" s="433"/>
      <c r="C71" s="433"/>
      <c r="D71" s="413"/>
      <c r="E71" s="414"/>
      <c r="F71" s="413"/>
      <c r="G71" s="414"/>
      <c r="H71" s="434"/>
      <c r="I71" s="434"/>
      <c r="J71" s="227"/>
      <c r="K71" s="440" t="s">
        <v>22</v>
      </c>
      <c r="L71" s="441"/>
      <c r="M71" s="230"/>
      <c r="N71" s="432" t="str">
        <f>IF($M71="","",IF(リスト!$N$2="","",リスト!$N$2))</f>
        <v/>
      </c>
      <c r="O71" s="432"/>
      <c r="P71" s="432"/>
      <c r="Q71" s="425" t="str">
        <f t="shared" si="2"/>
        <v/>
      </c>
      <c r="R71" s="426"/>
      <c r="S71" s="226"/>
      <c r="T71" s="382" t="str">
        <f>IF($S71="","",IF(リスト!$O$2="","",リスト!$O$2))</f>
        <v/>
      </c>
      <c r="U71" s="382"/>
      <c r="V71" s="426"/>
      <c r="W71" s="426" t="str">
        <f t="shared" si="3"/>
        <v/>
      </c>
      <c r="X71" s="429"/>
      <c r="Y71" s="231"/>
      <c r="Z71" s="228"/>
      <c r="AA71" s="229"/>
      <c r="AB71" s="229"/>
      <c r="AC71" s="234"/>
      <c r="AD71" s="235"/>
      <c r="AE71" s="293"/>
      <c r="AF71" s="294"/>
      <c r="AG71" s="236" t="str">
        <f t="shared" si="5"/>
        <v/>
      </c>
      <c r="AH71" s="225" t="str">
        <f t="shared" si="4"/>
        <v/>
      </c>
    </row>
    <row r="72" spans="1:34" ht="18.75" customHeight="1" x14ac:dyDescent="0.15">
      <c r="A72" s="285">
        <v>65</v>
      </c>
      <c r="B72" s="433"/>
      <c r="C72" s="433"/>
      <c r="D72" s="413"/>
      <c r="E72" s="414"/>
      <c r="F72" s="413"/>
      <c r="G72" s="414"/>
      <c r="H72" s="434"/>
      <c r="I72" s="434"/>
      <c r="J72" s="227"/>
      <c r="K72" s="440" t="s">
        <v>22</v>
      </c>
      <c r="L72" s="441"/>
      <c r="M72" s="230"/>
      <c r="N72" s="432" t="str">
        <f>IF($M72="","",IF(リスト!$N$2="","",リスト!$N$2))</f>
        <v/>
      </c>
      <c r="O72" s="432"/>
      <c r="P72" s="432"/>
      <c r="Q72" s="425" t="str">
        <f t="shared" si="2"/>
        <v/>
      </c>
      <c r="R72" s="426"/>
      <c r="S72" s="226"/>
      <c r="T72" s="382" t="str">
        <f>IF($S72="","",IF(リスト!$O$2="","",リスト!$O$2))</f>
        <v/>
      </c>
      <c r="U72" s="382"/>
      <c r="V72" s="426"/>
      <c r="W72" s="426" t="str">
        <f t="shared" si="3"/>
        <v/>
      </c>
      <c r="X72" s="429"/>
      <c r="Y72" s="231"/>
      <c r="Z72" s="228"/>
      <c r="AA72" s="229"/>
      <c r="AB72" s="229"/>
      <c r="AC72" s="234"/>
      <c r="AD72" s="235"/>
      <c r="AE72" s="293"/>
      <c r="AF72" s="294"/>
      <c r="AG72" s="236" t="str">
        <f t="shared" si="5"/>
        <v/>
      </c>
      <c r="AH72" s="225" t="str">
        <f t="shared" si="4"/>
        <v/>
      </c>
    </row>
    <row r="73" spans="1:34" ht="18.75" customHeight="1" x14ac:dyDescent="0.15">
      <c r="A73" s="285">
        <v>66</v>
      </c>
      <c r="B73" s="433"/>
      <c r="C73" s="433"/>
      <c r="D73" s="413"/>
      <c r="E73" s="414"/>
      <c r="F73" s="413"/>
      <c r="G73" s="414"/>
      <c r="H73" s="434"/>
      <c r="I73" s="434"/>
      <c r="J73" s="227"/>
      <c r="K73" s="440" t="s">
        <v>22</v>
      </c>
      <c r="L73" s="441"/>
      <c r="M73" s="230"/>
      <c r="N73" s="432" t="str">
        <f>IF($M73="","",IF(リスト!$N$2="","",リスト!$N$2))</f>
        <v/>
      </c>
      <c r="O73" s="432"/>
      <c r="P73" s="432"/>
      <c r="Q73" s="425" t="str">
        <f t="shared" ref="Q73:Q136" si="6">IF(AND($K73="□",M73=""),"",IF(OR(K73="■",M73&lt;=N73),"適合","不適合"))</f>
        <v/>
      </c>
      <c r="R73" s="426"/>
      <c r="S73" s="226"/>
      <c r="T73" s="382" t="str">
        <f>IF($S73="","",IF(リスト!$O$2="","",リスト!$O$2))</f>
        <v/>
      </c>
      <c r="U73" s="382"/>
      <c r="V73" s="426"/>
      <c r="W73" s="426" t="str">
        <f t="shared" ref="W73:W136" si="7">IF(AND($K73="□",S73=""),"",IF(OR(K73="■",S73&lt;=T73),"適合","不適合"))</f>
        <v/>
      </c>
      <c r="X73" s="429"/>
      <c r="Y73" s="231"/>
      <c r="Z73" s="228"/>
      <c r="AA73" s="229"/>
      <c r="AB73" s="229"/>
      <c r="AC73" s="234"/>
      <c r="AD73" s="235"/>
      <c r="AE73" s="293"/>
      <c r="AF73" s="294"/>
      <c r="AG73" s="236" t="str">
        <f t="shared" si="5"/>
        <v/>
      </c>
      <c r="AH73" s="225" t="str">
        <f t="shared" ref="AH73:AH136" si="8">IF(OR(AG73=""),"",IF(AG73&lt;=0.8=TRUE,"適合","不適合"))</f>
        <v/>
      </c>
    </row>
    <row r="74" spans="1:34" ht="18.75" customHeight="1" x14ac:dyDescent="0.15">
      <c r="A74" s="285">
        <v>67</v>
      </c>
      <c r="B74" s="433"/>
      <c r="C74" s="433"/>
      <c r="D74" s="413"/>
      <c r="E74" s="414"/>
      <c r="F74" s="413"/>
      <c r="G74" s="414"/>
      <c r="H74" s="434"/>
      <c r="I74" s="434"/>
      <c r="J74" s="227"/>
      <c r="K74" s="440" t="s">
        <v>22</v>
      </c>
      <c r="L74" s="441"/>
      <c r="M74" s="230"/>
      <c r="N74" s="432" t="str">
        <f>IF($M74="","",IF(リスト!$N$2="","",リスト!$N$2))</f>
        <v/>
      </c>
      <c r="O74" s="432"/>
      <c r="P74" s="432"/>
      <c r="Q74" s="425" t="str">
        <f t="shared" si="6"/>
        <v/>
      </c>
      <c r="R74" s="426"/>
      <c r="S74" s="226"/>
      <c r="T74" s="382" t="str">
        <f>IF($S74="","",IF(リスト!$O$2="","",リスト!$O$2))</f>
        <v/>
      </c>
      <c r="U74" s="382"/>
      <c r="V74" s="426"/>
      <c r="W74" s="426" t="str">
        <f t="shared" si="7"/>
        <v/>
      </c>
      <c r="X74" s="429"/>
      <c r="Y74" s="231"/>
      <c r="Z74" s="228"/>
      <c r="AA74" s="229"/>
      <c r="AB74" s="229"/>
      <c r="AC74" s="234"/>
      <c r="AD74" s="235"/>
      <c r="AE74" s="293"/>
      <c r="AF74" s="294"/>
      <c r="AG74" s="236" t="str">
        <f t="shared" si="5"/>
        <v/>
      </c>
      <c r="AH74" s="225" t="str">
        <f t="shared" si="8"/>
        <v/>
      </c>
    </row>
    <row r="75" spans="1:34" ht="18.75" customHeight="1" x14ac:dyDescent="0.15">
      <c r="A75" s="285">
        <v>68</v>
      </c>
      <c r="B75" s="433"/>
      <c r="C75" s="433"/>
      <c r="D75" s="413"/>
      <c r="E75" s="414"/>
      <c r="F75" s="413"/>
      <c r="G75" s="414"/>
      <c r="H75" s="434"/>
      <c r="I75" s="434"/>
      <c r="J75" s="227"/>
      <c r="K75" s="440" t="s">
        <v>22</v>
      </c>
      <c r="L75" s="441"/>
      <c r="M75" s="230"/>
      <c r="N75" s="432" t="str">
        <f>IF($M75="","",IF(リスト!$N$2="","",リスト!$N$2))</f>
        <v/>
      </c>
      <c r="O75" s="432"/>
      <c r="P75" s="432"/>
      <c r="Q75" s="425" t="str">
        <f t="shared" si="6"/>
        <v/>
      </c>
      <c r="R75" s="426"/>
      <c r="S75" s="226"/>
      <c r="T75" s="382" t="str">
        <f>IF($S75="","",IF(リスト!$O$2="","",リスト!$O$2))</f>
        <v/>
      </c>
      <c r="U75" s="382"/>
      <c r="V75" s="426"/>
      <c r="W75" s="426" t="str">
        <f t="shared" si="7"/>
        <v/>
      </c>
      <c r="X75" s="429"/>
      <c r="Y75" s="231"/>
      <c r="Z75" s="228"/>
      <c r="AA75" s="229"/>
      <c r="AB75" s="229"/>
      <c r="AC75" s="234"/>
      <c r="AD75" s="235"/>
      <c r="AE75" s="293"/>
      <c r="AF75" s="294"/>
      <c r="AG75" s="236" t="str">
        <f t="shared" si="5"/>
        <v/>
      </c>
      <c r="AH75" s="225" t="str">
        <f t="shared" si="8"/>
        <v/>
      </c>
    </row>
    <row r="76" spans="1:34" ht="18.75" customHeight="1" x14ac:dyDescent="0.15">
      <c r="A76" s="285">
        <v>69</v>
      </c>
      <c r="B76" s="433"/>
      <c r="C76" s="433"/>
      <c r="D76" s="413"/>
      <c r="E76" s="414"/>
      <c r="F76" s="413"/>
      <c r="G76" s="414"/>
      <c r="H76" s="434"/>
      <c r="I76" s="434"/>
      <c r="J76" s="227"/>
      <c r="K76" s="440" t="s">
        <v>22</v>
      </c>
      <c r="L76" s="441"/>
      <c r="M76" s="230"/>
      <c r="N76" s="432" t="str">
        <f>IF($M76="","",IF(リスト!$N$2="","",リスト!$N$2))</f>
        <v/>
      </c>
      <c r="O76" s="432"/>
      <c r="P76" s="432"/>
      <c r="Q76" s="425" t="str">
        <f t="shared" si="6"/>
        <v/>
      </c>
      <c r="R76" s="426"/>
      <c r="S76" s="226"/>
      <c r="T76" s="382" t="str">
        <f>IF($S76="","",IF(リスト!$O$2="","",リスト!$O$2))</f>
        <v/>
      </c>
      <c r="U76" s="382"/>
      <c r="V76" s="426"/>
      <c r="W76" s="426" t="str">
        <f t="shared" si="7"/>
        <v/>
      </c>
      <c r="X76" s="429"/>
      <c r="Y76" s="231"/>
      <c r="Z76" s="228"/>
      <c r="AA76" s="229"/>
      <c r="AB76" s="229"/>
      <c r="AC76" s="234"/>
      <c r="AD76" s="235"/>
      <c r="AE76" s="293"/>
      <c r="AF76" s="294"/>
      <c r="AG76" s="236" t="str">
        <f t="shared" si="5"/>
        <v/>
      </c>
      <c r="AH76" s="225" t="str">
        <f t="shared" si="8"/>
        <v/>
      </c>
    </row>
    <row r="77" spans="1:34" ht="18.75" customHeight="1" thickBot="1" x14ac:dyDescent="0.2">
      <c r="A77" s="288">
        <v>70</v>
      </c>
      <c r="B77" s="438"/>
      <c r="C77" s="438"/>
      <c r="D77" s="415"/>
      <c r="E77" s="416"/>
      <c r="F77" s="415"/>
      <c r="G77" s="416"/>
      <c r="H77" s="439"/>
      <c r="I77" s="439"/>
      <c r="J77" s="239"/>
      <c r="K77" s="440" t="s">
        <v>22</v>
      </c>
      <c r="L77" s="441"/>
      <c r="M77" s="277"/>
      <c r="N77" s="432" t="str">
        <f>IF($M77="","",IF(リスト!$N$2="","",リスト!$N$2))</f>
        <v/>
      </c>
      <c r="O77" s="432"/>
      <c r="P77" s="432"/>
      <c r="Q77" s="425" t="str">
        <f t="shared" si="6"/>
        <v/>
      </c>
      <c r="R77" s="426"/>
      <c r="S77" s="278"/>
      <c r="T77" s="382" t="str">
        <f>IF($S77="","",IF(リスト!$O$2="","",リスト!$O$2))</f>
        <v/>
      </c>
      <c r="U77" s="382"/>
      <c r="V77" s="426"/>
      <c r="W77" s="426" t="str">
        <f t="shared" si="7"/>
        <v/>
      </c>
      <c r="X77" s="429"/>
      <c r="Y77" s="279"/>
      <c r="Z77" s="280"/>
      <c r="AA77" s="281"/>
      <c r="AB77" s="281"/>
      <c r="AC77" s="282"/>
      <c r="AD77" s="283"/>
      <c r="AE77" s="299"/>
      <c r="AF77" s="300"/>
      <c r="AG77" s="127" t="str">
        <f t="shared" ref="AG77:AG140" si="9">IFERROR(ROUNDUP(AE77/AF77,2),"")</f>
        <v/>
      </c>
      <c r="AH77" s="241" t="str">
        <f t="shared" si="8"/>
        <v/>
      </c>
    </row>
    <row r="78" spans="1:34" ht="18.75" customHeight="1" x14ac:dyDescent="0.15">
      <c r="A78" s="284">
        <v>71</v>
      </c>
      <c r="B78" s="413"/>
      <c r="C78" s="413"/>
      <c r="D78" s="413"/>
      <c r="E78" s="414"/>
      <c r="F78" s="413"/>
      <c r="G78" s="414"/>
      <c r="H78" s="414"/>
      <c r="I78" s="414"/>
      <c r="J78" s="237"/>
      <c r="K78" s="442" t="s">
        <v>22</v>
      </c>
      <c r="L78" s="443"/>
      <c r="M78" s="261"/>
      <c r="N78" s="432" t="str">
        <f>IF($M78="","",IF(リスト!$N$2="","",リスト!$N$2))</f>
        <v/>
      </c>
      <c r="O78" s="432"/>
      <c r="P78" s="432"/>
      <c r="Q78" s="425" t="str">
        <f t="shared" si="6"/>
        <v/>
      </c>
      <c r="R78" s="426"/>
      <c r="S78" s="263"/>
      <c r="T78" s="382" t="str">
        <f>IF($S78="","",IF(リスト!$O$2="","",リスト!$O$2))</f>
        <v/>
      </c>
      <c r="U78" s="382"/>
      <c r="V78" s="426"/>
      <c r="W78" s="426" t="str">
        <f t="shared" si="7"/>
        <v/>
      </c>
      <c r="X78" s="429"/>
      <c r="Y78" s="264"/>
      <c r="Z78" s="265"/>
      <c r="AA78" s="266"/>
      <c r="AB78" s="266"/>
      <c r="AC78" s="267"/>
      <c r="AD78" s="268"/>
      <c r="AE78" s="289"/>
      <c r="AF78" s="290"/>
      <c r="AG78" s="124" t="str">
        <f t="shared" si="9"/>
        <v/>
      </c>
      <c r="AH78" s="167" t="str">
        <f t="shared" si="8"/>
        <v/>
      </c>
    </row>
    <row r="79" spans="1:34" ht="18.75" customHeight="1" x14ac:dyDescent="0.15">
      <c r="A79" s="285">
        <v>72</v>
      </c>
      <c r="B79" s="433"/>
      <c r="C79" s="433"/>
      <c r="D79" s="413"/>
      <c r="E79" s="414"/>
      <c r="F79" s="413"/>
      <c r="G79" s="414"/>
      <c r="H79" s="434"/>
      <c r="I79" s="434"/>
      <c r="J79" s="227"/>
      <c r="K79" s="440" t="s">
        <v>22</v>
      </c>
      <c r="L79" s="441"/>
      <c r="M79" s="230"/>
      <c r="N79" s="432" t="str">
        <f>IF($M79="","",IF(リスト!$N$2="","",リスト!$N$2))</f>
        <v/>
      </c>
      <c r="O79" s="432"/>
      <c r="P79" s="432"/>
      <c r="Q79" s="425" t="str">
        <f t="shared" si="6"/>
        <v/>
      </c>
      <c r="R79" s="426"/>
      <c r="S79" s="226"/>
      <c r="T79" s="382" t="str">
        <f>IF($S79="","",IF(リスト!$O$2="","",リスト!$O$2))</f>
        <v/>
      </c>
      <c r="U79" s="382"/>
      <c r="V79" s="426"/>
      <c r="W79" s="426" t="str">
        <f t="shared" si="7"/>
        <v/>
      </c>
      <c r="X79" s="429"/>
      <c r="Y79" s="231"/>
      <c r="Z79" s="228"/>
      <c r="AA79" s="229"/>
      <c r="AB79" s="229"/>
      <c r="AC79" s="234"/>
      <c r="AD79" s="235"/>
      <c r="AE79" s="293"/>
      <c r="AF79" s="294"/>
      <c r="AG79" s="236" t="str">
        <f t="shared" si="9"/>
        <v/>
      </c>
      <c r="AH79" s="225" t="str">
        <f t="shared" si="8"/>
        <v/>
      </c>
    </row>
    <row r="80" spans="1:34" ht="18.75" customHeight="1" x14ac:dyDescent="0.15">
      <c r="A80" s="285">
        <v>73</v>
      </c>
      <c r="B80" s="433"/>
      <c r="C80" s="433"/>
      <c r="D80" s="413"/>
      <c r="E80" s="414"/>
      <c r="F80" s="413"/>
      <c r="G80" s="414"/>
      <c r="H80" s="434"/>
      <c r="I80" s="434"/>
      <c r="J80" s="227"/>
      <c r="K80" s="440" t="s">
        <v>22</v>
      </c>
      <c r="L80" s="441"/>
      <c r="M80" s="230"/>
      <c r="N80" s="432" t="str">
        <f>IF($M80="","",IF(リスト!$N$2="","",リスト!$N$2))</f>
        <v/>
      </c>
      <c r="O80" s="432"/>
      <c r="P80" s="432"/>
      <c r="Q80" s="425" t="str">
        <f t="shared" si="6"/>
        <v/>
      </c>
      <c r="R80" s="426"/>
      <c r="S80" s="226"/>
      <c r="T80" s="382" t="str">
        <f>IF($S80="","",IF(リスト!$O$2="","",リスト!$O$2))</f>
        <v/>
      </c>
      <c r="U80" s="382"/>
      <c r="V80" s="426"/>
      <c r="W80" s="426" t="str">
        <f t="shared" si="7"/>
        <v/>
      </c>
      <c r="X80" s="429"/>
      <c r="Y80" s="231"/>
      <c r="Z80" s="228"/>
      <c r="AA80" s="229"/>
      <c r="AB80" s="229"/>
      <c r="AC80" s="234"/>
      <c r="AD80" s="235"/>
      <c r="AE80" s="293"/>
      <c r="AF80" s="294"/>
      <c r="AG80" s="236" t="str">
        <f t="shared" si="9"/>
        <v/>
      </c>
      <c r="AH80" s="225" t="str">
        <f t="shared" si="8"/>
        <v/>
      </c>
    </row>
    <row r="81" spans="1:34" ht="18.75" customHeight="1" x14ac:dyDescent="0.15">
      <c r="A81" s="285">
        <v>74</v>
      </c>
      <c r="B81" s="433"/>
      <c r="C81" s="433"/>
      <c r="D81" s="413"/>
      <c r="E81" s="414"/>
      <c r="F81" s="413"/>
      <c r="G81" s="414"/>
      <c r="H81" s="434"/>
      <c r="I81" s="434"/>
      <c r="J81" s="227"/>
      <c r="K81" s="440" t="s">
        <v>22</v>
      </c>
      <c r="L81" s="441"/>
      <c r="M81" s="230"/>
      <c r="N81" s="432" t="str">
        <f>IF($M81="","",IF(リスト!$N$2="","",リスト!$N$2))</f>
        <v/>
      </c>
      <c r="O81" s="432"/>
      <c r="P81" s="432"/>
      <c r="Q81" s="425" t="str">
        <f t="shared" si="6"/>
        <v/>
      </c>
      <c r="R81" s="426"/>
      <c r="S81" s="226"/>
      <c r="T81" s="382" t="str">
        <f>IF($S81="","",IF(リスト!$O$2="","",リスト!$O$2))</f>
        <v/>
      </c>
      <c r="U81" s="382"/>
      <c r="V81" s="426"/>
      <c r="W81" s="426" t="str">
        <f t="shared" si="7"/>
        <v/>
      </c>
      <c r="X81" s="429"/>
      <c r="Y81" s="231"/>
      <c r="Z81" s="228"/>
      <c r="AA81" s="229"/>
      <c r="AB81" s="229"/>
      <c r="AC81" s="234"/>
      <c r="AD81" s="235"/>
      <c r="AE81" s="293"/>
      <c r="AF81" s="294"/>
      <c r="AG81" s="236" t="str">
        <f t="shared" si="9"/>
        <v/>
      </c>
      <c r="AH81" s="225" t="str">
        <f t="shared" si="8"/>
        <v/>
      </c>
    </row>
    <row r="82" spans="1:34" ht="18.75" customHeight="1" x14ac:dyDescent="0.15">
      <c r="A82" s="285">
        <v>75</v>
      </c>
      <c r="B82" s="433"/>
      <c r="C82" s="433"/>
      <c r="D82" s="413"/>
      <c r="E82" s="414"/>
      <c r="F82" s="413"/>
      <c r="G82" s="414"/>
      <c r="H82" s="434"/>
      <c r="I82" s="434"/>
      <c r="J82" s="227"/>
      <c r="K82" s="440" t="s">
        <v>22</v>
      </c>
      <c r="L82" s="441"/>
      <c r="M82" s="230"/>
      <c r="N82" s="432" t="str">
        <f>IF($M82="","",IF(リスト!$N$2="","",リスト!$N$2))</f>
        <v/>
      </c>
      <c r="O82" s="432"/>
      <c r="P82" s="432"/>
      <c r="Q82" s="425" t="str">
        <f t="shared" si="6"/>
        <v/>
      </c>
      <c r="R82" s="426"/>
      <c r="S82" s="226"/>
      <c r="T82" s="382" t="str">
        <f>IF($S82="","",IF(リスト!$O$2="","",リスト!$O$2))</f>
        <v/>
      </c>
      <c r="U82" s="382"/>
      <c r="V82" s="426"/>
      <c r="W82" s="426" t="str">
        <f t="shared" si="7"/>
        <v/>
      </c>
      <c r="X82" s="429"/>
      <c r="Y82" s="231"/>
      <c r="Z82" s="228"/>
      <c r="AA82" s="229"/>
      <c r="AB82" s="229"/>
      <c r="AC82" s="234"/>
      <c r="AD82" s="235"/>
      <c r="AE82" s="293"/>
      <c r="AF82" s="294"/>
      <c r="AG82" s="236" t="str">
        <f t="shared" si="9"/>
        <v/>
      </c>
      <c r="AH82" s="225" t="str">
        <f t="shared" si="8"/>
        <v/>
      </c>
    </row>
    <row r="83" spans="1:34" ht="18.75" customHeight="1" x14ac:dyDescent="0.15">
      <c r="A83" s="285">
        <v>76</v>
      </c>
      <c r="B83" s="413"/>
      <c r="C83" s="413"/>
      <c r="D83" s="413"/>
      <c r="E83" s="414"/>
      <c r="F83" s="413"/>
      <c r="G83" s="414"/>
      <c r="H83" s="434"/>
      <c r="I83" s="434"/>
      <c r="J83" s="227"/>
      <c r="K83" s="440" t="s">
        <v>22</v>
      </c>
      <c r="L83" s="441"/>
      <c r="M83" s="230"/>
      <c r="N83" s="432" t="str">
        <f>IF($M83="","",IF(リスト!$N$2="","",リスト!$N$2))</f>
        <v/>
      </c>
      <c r="O83" s="432"/>
      <c r="P83" s="432"/>
      <c r="Q83" s="425" t="str">
        <f t="shared" si="6"/>
        <v/>
      </c>
      <c r="R83" s="426"/>
      <c r="S83" s="226"/>
      <c r="T83" s="382" t="str">
        <f>IF($S83="","",IF(リスト!$O$2="","",リスト!$O$2))</f>
        <v/>
      </c>
      <c r="U83" s="382"/>
      <c r="V83" s="426"/>
      <c r="W83" s="426" t="str">
        <f t="shared" si="7"/>
        <v/>
      </c>
      <c r="X83" s="429"/>
      <c r="Y83" s="231"/>
      <c r="Z83" s="228"/>
      <c r="AA83" s="229"/>
      <c r="AB83" s="229"/>
      <c r="AC83" s="234"/>
      <c r="AD83" s="235"/>
      <c r="AE83" s="293"/>
      <c r="AF83" s="294"/>
      <c r="AG83" s="236" t="str">
        <f t="shared" si="9"/>
        <v/>
      </c>
      <c r="AH83" s="225" t="str">
        <f t="shared" si="8"/>
        <v/>
      </c>
    </row>
    <row r="84" spans="1:34" ht="18.75" customHeight="1" x14ac:dyDescent="0.15">
      <c r="A84" s="285">
        <v>77</v>
      </c>
      <c r="B84" s="433"/>
      <c r="C84" s="433"/>
      <c r="D84" s="413"/>
      <c r="E84" s="414"/>
      <c r="F84" s="413"/>
      <c r="G84" s="414"/>
      <c r="H84" s="434"/>
      <c r="I84" s="434"/>
      <c r="J84" s="227"/>
      <c r="K84" s="440" t="s">
        <v>22</v>
      </c>
      <c r="L84" s="441"/>
      <c r="M84" s="230"/>
      <c r="N84" s="432" t="str">
        <f>IF($M84="","",IF(リスト!$N$2="","",リスト!$N$2))</f>
        <v/>
      </c>
      <c r="O84" s="432"/>
      <c r="P84" s="432"/>
      <c r="Q84" s="425" t="str">
        <f t="shared" si="6"/>
        <v/>
      </c>
      <c r="R84" s="426"/>
      <c r="S84" s="226"/>
      <c r="T84" s="382" t="str">
        <f>IF($S84="","",IF(リスト!$O$2="","",リスト!$O$2))</f>
        <v/>
      </c>
      <c r="U84" s="382"/>
      <c r="V84" s="426"/>
      <c r="W84" s="426" t="str">
        <f t="shared" si="7"/>
        <v/>
      </c>
      <c r="X84" s="429"/>
      <c r="Y84" s="231"/>
      <c r="Z84" s="228"/>
      <c r="AA84" s="229"/>
      <c r="AB84" s="229"/>
      <c r="AC84" s="234"/>
      <c r="AD84" s="235"/>
      <c r="AE84" s="293"/>
      <c r="AF84" s="294"/>
      <c r="AG84" s="236" t="str">
        <f t="shared" si="9"/>
        <v/>
      </c>
      <c r="AH84" s="225" t="str">
        <f t="shared" si="8"/>
        <v/>
      </c>
    </row>
    <row r="85" spans="1:34" ht="18.75" customHeight="1" x14ac:dyDescent="0.15">
      <c r="A85" s="285">
        <v>78</v>
      </c>
      <c r="B85" s="433"/>
      <c r="C85" s="433"/>
      <c r="D85" s="413"/>
      <c r="E85" s="414"/>
      <c r="F85" s="413"/>
      <c r="G85" s="414"/>
      <c r="H85" s="434"/>
      <c r="I85" s="434"/>
      <c r="J85" s="227"/>
      <c r="K85" s="440" t="s">
        <v>22</v>
      </c>
      <c r="L85" s="441"/>
      <c r="M85" s="230"/>
      <c r="N85" s="432" t="str">
        <f>IF($M85="","",IF(リスト!$N$2="","",リスト!$N$2))</f>
        <v/>
      </c>
      <c r="O85" s="432"/>
      <c r="P85" s="432"/>
      <c r="Q85" s="425" t="str">
        <f t="shared" si="6"/>
        <v/>
      </c>
      <c r="R85" s="426"/>
      <c r="S85" s="226"/>
      <c r="T85" s="382" t="str">
        <f>IF($S85="","",IF(リスト!$O$2="","",リスト!$O$2))</f>
        <v/>
      </c>
      <c r="U85" s="382"/>
      <c r="V85" s="426"/>
      <c r="W85" s="426" t="str">
        <f t="shared" si="7"/>
        <v/>
      </c>
      <c r="X85" s="429"/>
      <c r="Y85" s="231"/>
      <c r="Z85" s="228"/>
      <c r="AA85" s="229"/>
      <c r="AB85" s="229"/>
      <c r="AC85" s="234"/>
      <c r="AD85" s="235"/>
      <c r="AE85" s="293"/>
      <c r="AF85" s="294"/>
      <c r="AG85" s="236" t="str">
        <f t="shared" si="9"/>
        <v/>
      </c>
      <c r="AH85" s="225" t="str">
        <f t="shared" si="8"/>
        <v/>
      </c>
    </row>
    <row r="86" spans="1:34" ht="18.75" customHeight="1" x14ac:dyDescent="0.15">
      <c r="A86" s="285">
        <v>79</v>
      </c>
      <c r="B86" s="433"/>
      <c r="C86" s="433"/>
      <c r="D86" s="413"/>
      <c r="E86" s="414"/>
      <c r="F86" s="413"/>
      <c r="G86" s="414"/>
      <c r="H86" s="434"/>
      <c r="I86" s="434"/>
      <c r="J86" s="227"/>
      <c r="K86" s="440" t="s">
        <v>22</v>
      </c>
      <c r="L86" s="441"/>
      <c r="M86" s="230"/>
      <c r="N86" s="432" t="str">
        <f>IF($M86="","",IF(リスト!$N$2="","",リスト!$N$2))</f>
        <v/>
      </c>
      <c r="O86" s="432"/>
      <c r="P86" s="432"/>
      <c r="Q86" s="425" t="str">
        <f t="shared" si="6"/>
        <v/>
      </c>
      <c r="R86" s="426"/>
      <c r="S86" s="226"/>
      <c r="T86" s="382" t="str">
        <f>IF($S86="","",IF(リスト!$O$2="","",リスト!$O$2))</f>
        <v/>
      </c>
      <c r="U86" s="382"/>
      <c r="V86" s="426"/>
      <c r="W86" s="426" t="str">
        <f t="shared" si="7"/>
        <v/>
      </c>
      <c r="X86" s="429"/>
      <c r="Y86" s="231"/>
      <c r="Z86" s="228"/>
      <c r="AA86" s="229"/>
      <c r="AB86" s="229"/>
      <c r="AC86" s="234"/>
      <c r="AD86" s="235"/>
      <c r="AE86" s="293"/>
      <c r="AF86" s="294"/>
      <c r="AG86" s="236" t="str">
        <f t="shared" si="9"/>
        <v/>
      </c>
      <c r="AH86" s="225" t="str">
        <f t="shared" si="8"/>
        <v/>
      </c>
    </row>
    <row r="87" spans="1:34" ht="18.75" customHeight="1" thickBot="1" x14ac:dyDescent="0.2">
      <c r="A87" s="286">
        <v>80</v>
      </c>
      <c r="B87" s="444"/>
      <c r="C87" s="444"/>
      <c r="D87" s="419"/>
      <c r="E87" s="420"/>
      <c r="F87" s="419"/>
      <c r="G87" s="420"/>
      <c r="H87" s="445"/>
      <c r="I87" s="445"/>
      <c r="J87" s="251"/>
      <c r="K87" s="440" t="s">
        <v>22</v>
      </c>
      <c r="L87" s="441"/>
      <c r="M87" s="252"/>
      <c r="N87" s="432" t="str">
        <f>IF($M87="","",IF(リスト!$N$2="","",リスト!$N$2))</f>
        <v/>
      </c>
      <c r="O87" s="432"/>
      <c r="P87" s="432"/>
      <c r="Q87" s="425" t="str">
        <f t="shared" si="6"/>
        <v/>
      </c>
      <c r="R87" s="426"/>
      <c r="S87" s="253"/>
      <c r="T87" s="382" t="str">
        <f>IF($S87="","",IF(リスト!$O$2="","",リスト!$O$2))</f>
        <v/>
      </c>
      <c r="U87" s="382"/>
      <c r="V87" s="426"/>
      <c r="W87" s="426" t="str">
        <f t="shared" si="7"/>
        <v/>
      </c>
      <c r="X87" s="429"/>
      <c r="Y87" s="255"/>
      <c r="Z87" s="256"/>
      <c r="AA87" s="257"/>
      <c r="AB87" s="257"/>
      <c r="AC87" s="258"/>
      <c r="AD87" s="259"/>
      <c r="AE87" s="295"/>
      <c r="AF87" s="296"/>
      <c r="AG87" s="260" t="str">
        <f t="shared" si="9"/>
        <v/>
      </c>
      <c r="AH87" s="254" t="str">
        <f t="shared" si="8"/>
        <v/>
      </c>
    </row>
    <row r="88" spans="1:34" ht="18.75" customHeight="1" x14ac:dyDescent="0.15">
      <c r="A88" s="287">
        <v>81</v>
      </c>
      <c r="B88" s="421"/>
      <c r="C88" s="421"/>
      <c r="D88" s="421"/>
      <c r="E88" s="422"/>
      <c r="F88" s="421"/>
      <c r="G88" s="422"/>
      <c r="H88" s="422"/>
      <c r="I88" s="422"/>
      <c r="J88" s="172"/>
      <c r="K88" s="442" t="s">
        <v>22</v>
      </c>
      <c r="L88" s="443"/>
      <c r="M88" s="269"/>
      <c r="N88" s="432" t="str">
        <f>IF($M88="","",IF(リスト!$N$2="","",リスト!$N$2))</f>
        <v/>
      </c>
      <c r="O88" s="432"/>
      <c r="P88" s="432"/>
      <c r="Q88" s="425" t="str">
        <f t="shared" si="6"/>
        <v/>
      </c>
      <c r="R88" s="426"/>
      <c r="S88" s="270"/>
      <c r="T88" s="382" t="str">
        <f>IF($S88="","",IF(リスト!$O$2="","",リスト!$O$2))</f>
        <v/>
      </c>
      <c r="U88" s="382"/>
      <c r="V88" s="426"/>
      <c r="W88" s="426" t="str">
        <f t="shared" si="7"/>
        <v/>
      </c>
      <c r="X88" s="429"/>
      <c r="Y88" s="271"/>
      <c r="Z88" s="272"/>
      <c r="AA88" s="273"/>
      <c r="AB88" s="273"/>
      <c r="AC88" s="274"/>
      <c r="AD88" s="275"/>
      <c r="AE88" s="297"/>
      <c r="AF88" s="298"/>
      <c r="AG88" s="276" t="str">
        <f t="shared" si="9"/>
        <v/>
      </c>
      <c r="AH88" s="240" t="str">
        <f t="shared" si="8"/>
        <v/>
      </c>
    </row>
    <row r="89" spans="1:34" ht="18.75" customHeight="1" x14ac:dyDescent="0.15">
      <c r="A89" s="285">
        <v>82</v>
      </c>
      <c r="B89" s="433"/>
      <c r="C89" s="433"/>
      <c r="D89" s="413"/>
      <c r="E89" s="414"/>
      <c r="F89" s="413"/>
      <c r="G89" s="414"/>
      <c r="H89" s="434"/>
      <c r="I89" s="434"/>
      <c r="J89" s="227"/>
      <c r="K89" s="440" t="s">
        <v>22</v>
      </c>
      <c r="L89" s="441"/>
      <c r="M89" s="230"/>
      <c r="N89" s="432" t="str">
        <f>IF($M89="","",IF(リスト!$N$2="","",リスト!$N$2))</f>
        <v/>
      </c>
      <c r="O89" s="432"/>
      <c r="P89" s="432"/>
      <c r="Q89" s="425" t="str">
        <f t="shared" si="6"/>
        <v/>
      </c>
      <c r="R89" s="426"/>
      <c r="S89" s="226"/>
      <c r="T89" s="382" t="str">
        <f>IF($S89="","",IF(リスト!$O$2="","",リスト!$O$2))</f>
        <v/>
      </c>
      <c r="U89" s="382"/>
      <c r="V89" s="426"/>
      <c r="W89" s="426" t="str">
        <f t="shared" si="7"/>
        <v/>
      </c>
      <c r="X89" s="429"/>
      <c r="Y89" s="231"/>
      <c r="Z89" s="228"/>
      <c r="AA89" s="229"/>
      <c r="AB89" s="229"/>
      <c r="AC89" s="234"/>
      <c r="AD89" s="235"/>
      <c r="AE89" s="293"/>
      <c r="AF89" s="294"/>
      <c r="AG89" s="236" t="str">
        <f t="shared" si="9"/>
        <v/>
      </c>
      <c r="AH89" s="225" t="str">
        <f t="shared" si="8"/>
        <v/>
      </c>
    </row>
    <row r="90" spans="1:34" ht="18.75" customHeight="1" x14ac:dyDescent="0.15">
      <c r="A90" s="285">
        <v>83</v>
      </c>
      <c r="B90" s="433"/>
      <c r="C90" s="433"/>
      <c r="D90" s="413"/>
      <c r="E90" s="414"/>
      <c r="F90" s="413"/>
      <c r="G90" s="414"/>
      <c r="H90" s="434"/>
      <c r="I90" s="434"/>
      <c r="J90" s="227"/>
      <c r="K90" s="440" t="s">
        <v>22</v>
      </c>
      <c r="L90" s="441"/>
      <c r="M90" s="230"/>
      <c r="N90" s="432" t="str">
        <f>IF($M90="","",IF(リスト!$N$2="","",リスト!$N$2))</f>
        <v/>
      </c>
      <c r="O90" s="432"/>
      <c r="P90" s="432"/>
      <c r="Q90" s="425" t="str">
        <f t="shared" si="6"/>
        <v/>
      </c>
      <c r="R90" s="426"/>
      <c r="S90" s="226"/>
      <c r="T90" s="382" t="str">
        <f>IF($S90="","",IF(リスト!$O$2="","",リスト!$O$2))</f>
        <v/>
      </c>
      <c r="U90" s="382"/>
      <c r="V90" s="426"/>
      <c r="W90" s="426" t="str">
        <f t="shared" si="7"/>
        <v/>
      </c>
      <c r="X90" s="429"/>
      <c r="Y90" s="231"/>
      <c r="Z90" s="228"/>
      <c r="AA90" s="229"/>
      <c r="AB90" s="229"/>
      <c r="AC90" s="234"/>
      <c r="AD90" s="235"/>
      <c r="AE90" s="293"/>
      <c r="AF90" s="294"/>
      <c r="AG90" s="236" t="str">
        <f t="shared" si="9"/>
        <v/>
      </c>
      <c r="AH90" s="225" t="str">
        <f t="shared" si="8"/>
        <v/>
      </c>
    </row>
    <row r="91" spans="1:34" ht="18.75" customHeight="1" x14ac:dyDescent="0.15">
      <c r="A91" s="285">
        <v>84</v>
      </c>
      <c r="B91" s="433"/>
      <c r="C91" s="433"/>
      <c r="D91" s="413"/>
      <c r="E91" s="414"/>
      <c r="F91" s="413"/>
      <c r="G91" s="414"/>
      <c r="H91" s="434"/>
      <c r="I91" s="434"/>
      <c r="J91" s="227"/>
      <c r="K91" s="440" t="s">
        <v>22</v>
      </c>
      <c r="L91" s="441"/>
      <c r="M91" s="230"/>
      <c r="N91" s="432" t="str">
        <f>IF($M91="","",IF(リスト!$N$2="","",リスト!$N$2))</f>
        <v/>
      </c>
      <c r="O91" s="432"/>
      <c r="P91" s="432"/>
      <c r="Q91" s="425" t="str">
        <f t="shared" si="6"/>
        <v/>
      </c>
      <c r="R91" s="426"/>
      <c r="S91" s="226"/>
      <c r="T91" s="382" t="str">
        <f>IF($S91="","",IF(リスト!$O$2="","",リスト!$O$2))</f>
        <v/>
      </c>
      <c r="U91" s="382"/>
      <c r="V91" s="426"/>
      <c r="W91" s="426" t="str">
        <f t="shared" si="7"/>
        <v/>
      </c>
      <c r="X91" s="429"/>
      <c r="Y91" s="231"/>
      <c r="Z91" s="228"/>
      <c r="AA91" s="229"/>
      <c r="AB91" s="229"/>
      <c r="AC91" s="234"/>
      <c r="AD91" s="235"/>
      <c r="AE91" s="293"/>
      <c r="AF91" s="294"/>
      <c r="AG91" s="236" t="str">
        <f t="shared" si="9"/>
        <v/>
      </c>
      <c r="AH91" s="225" t="str">
        <f t="shared" si="8"/>
        <v/>
      </c>
    </row>
    <row r="92" spans="1:34" ht="18.75" customHeight="1" x14ac:dyDescent="0.15">
      <c r="A92" s="285">
        <v>85</v>
      </c>
      <c r="B92" s="433"/>
      <c r="C92" s="433"/>
      <c r="D92" s="413"/>
      <c r="E92" s="414"/>
      <c r="F92" s="413"/>
      <c r="G92" s="414"/>
      <c r="H92" s="434"/>
      <c r="I92" s="434"/>
      <c r="J92" s="227"/>
      <c r="K92" s="440" t="s">
        <v>22</v>
      </c>
      <c r="L92" s="441"/>
      <c r="M92" s="230"/>
      <c r="N92" s="432" t="str">
        <f>IF($M92="","",IF(リスト!$N$2="","",リスト!$N$2))</f>
        <v/>
      </c>
      <c r="O92" s="432"/>
      <c r="P92" s="432"/>
      <c r="Q92" s="425" t="str">
        <f t="shared" si="6"/>
        <v/>
      </c>
      <c r="R92" s="426"/>
      <c r="S92" s="226"/>
      <c r="T92" s="382" t="str">
        <f>IF($S92="","",IF(リスト!$O$2="","",リスト!$O$2))</f>
        <v/>
      </c>
      <c r="U92" s="382"/>
      <c r="V92" s="426"/>
      <c r="W92" s="426" t="str">
        <f t="shared" si="7"/>
        <v/>
      </c>
      <c r="X92" s="429"/>
      <c r="Y92" s="231"/>
      <c r="Z92" s="228"/>
      <c r="AA92" s="229"/>
      <c r="AB92" s="229"/>
      <c r="AC92" s="234"/>
      <c r="AD92" s="235"/>
      <c r="AE92" s="293"/>
      <c r="AF92" s="294"/>
      <c r="AG92" s="236" t="str">
        <f t="shared" si="9"/>
        <v/>
      </c>
      <c r="AH92" s="225" t="str">
        <f t="shared" si="8"/>
        <v/>
      </c>
    </row>
    <row r="93" spans="1:34" ht="18.75" customHeight="1" x14ac:dyDescent="0.15">
      <c r="A93" s="285">
        <v>86</v>
      </c>
      <c r="B93" s="433"/>
      <c r="C93" s="433"/>
      <c r="D93" s="413"/>
      <c r="E93" s="414"/>
      <c r="F93" s="413"/>
      <c r="G93" s="414"/>
      <c r="H93" s="434"/>
      <c r="I93" s="434"/>
      <c r="J93" s="227"/>
      <c r="K93" s="440" t="s">
        <v>22</v>
      </c>
      <c r="L93" s="441"/>
      <c r="M93" s="230"/>
      <c r="N93" s="432" t="str">
        <f>IF($M93="","",IF(リスト!$N$2="","",リスト!$N$2))</f>
        <v/>
      </c>
      <c r="O93" s="432"/>
      <c r="P93" s="432"/>
      <c r="Q93" s="425" t="str">
        <f t="shared" si="6"/>
        <v/>
      </c>
      <c r="R93" s="426"/>
      <c r="S93" s="226"/>
      <c r="T93" s="382" t="str">
        <f>IF($S93="","",IF(リスト!$O$2="","",リスト!$O$2))</f>
        <v/>
      </c>
      <c r="U93" s="382"/>
      <c r="V93" s="426"/>
      <c r="W93" s="426" t="str">
        <f t="shared" si="7"/>
        <v/>
      </c>
      <c r="X93" s="429"/>
      <c r="Y93" s="231"/>
      <c r="Z93" s="228"/>
      <c r="AA93" s="229"/>
      <c r="AB93" s="229"/>
      <c r="AC93" s="234"/>
      <c r="AD93" s="235"/>
      <c r="AE93" s="293"/>
      <c r="AF93" s="294"/>
      <c r="AG93" s="236" t="str">
        <f t="shared" si="9"/>
        <v/>
      </c>
      <c r="AH93" s="225" t="str">
        <f t="shared" si="8"/>
        <v/>
      </c>
    </row>
    <row r="94" spans="1:34" ht="18.75" customHeight="1" x14ac:dyDescent="0.15">
      <c r="A94" s="285">
        <v>87</v>
      </c>
      <c r="B94" s="433"/>
      <c r="C94" s="433"/>
      <c r="D94" s="413"/>
      <c r="E94" s="414"/>
      <c r="F94" s="413"/>
      <c r="G94" s="414"/>
      <c r="H94" s="434"/>
      <c r="I94" s="434"/>
      <c r="J94" s="227"/>
      <c r="K94" s="440" t="s">
        <v>22</v>
      </c>
      <c r="L94" s="441"/>
      <c r="M94" s="230"/>
      <c r="N94" s="432" t="str">
        <f>IF($M94="","",IF(リスト!$N$2="","",リスト!$N$2))</f>
        <v/>
      </c>
      <c r="O94" s="432"/>
      <c r="P94" s="432"/>
      <c r="Q94" s="425" t="str">
        <f t="shared" si="6"/>
        <v/>
      </c>
      <c r="R94" s="426"/>
      <c r="S94" s="226"/>
      <c r="T94" s="382" t="str">
        <f>IF($S94="","",IF(リスト!$O$2="","",リスト!$O$2))</f>
        <v/>
      </c>
      <c r="U94" s="382"/>
      <c r="V94" s="426"/>
      <c r="W94" s="426" t="str">
        <f t="shared" si="7"/>
        <v/>
      </c>
      <c r="X94" s="429"/>
      <c r="Y94" s="231"/>
      <c r="Z94" s="228"/>
      <c r="AA94" s="229"/>
      <c r="AB94" s="229"/>
      <c r="AC94" s="234"/>
      <c r="AD94" s="235"/>
      <c r="AE94" s="293"/>
      <c r="AF94" s="294"/>
      <c r="AG94" s="236" t="str">
        <f t="shared" si="9"/>
        <v/>
      </c>
      <c r="AH94" s="225" t="str">
        <f t="shared" si="8"/>
        <v/>
      </c>
    </row>
    <row r="95" spans="1:34" ht="18.75" customHeight="1" x14ac:dyDescent="0.15">
      <c r="A95" s="285">
        <v>88</v>
      </c>
      <c r="B95" s="433"/>
      <c r="C95" s="433"/>
      <c r="D95" s="413"/>
      <c r="E95" s="414"/>
      <c r="F95" s="413"/>
      <c r="G95" s="414"/>
      <c r="H95" s="434"/>
      <c r="I95" s="434"/>
      <c r="J95" s="227"/>
      <c r="K95" s="440" t="s">
        <v>22</v>
      </c>
      <c r="L95" s="441"/>
      <c r="M95" s="230"/>
      <c r="N95" s="432" t="str">
        <f>IF($M95="","",IF(リスト!$N$2="","",リスト!$N$2))</f>
        <v/>
      </c>
      <c r="O95" s="432"/>
      <c r="P95" s="432"/>
      <c r="Q95" s="425" t="str">
        <f t="shared" si="6"/>
        <v/>
      </c>
      <c r="R95" s="426"/>
      <c r="S95" s="226"/>
      <c r="T95" s="382" t="str">
        <f>IF($S95="","",IF(リスト!$O$2="","",リスト!$O$2))</f>
        <v/>
      </c>
      <c r="U95" s="382"/>
      <c r="V95" s="426"/>
      <c r="W95" s="426" t="str">
        <f t="shared" si="7"/>
        <v/>
      </c>
      <c r="X95" s="429"/>
      <c r="Y95" s="231"/>
      <c r="Z95" s="228"/>
      <c r="AA95" s="229"/>
      <c r="AB95" s="229"/>
      <c r="AC95" s="234"/>
      <c r="AD95" s="235"/>
      <c r="AE95" s="293"/>
      <c r="AF95" s="294"/>
      <c r="AG95" s="236" t="str">
        <f t="shared" si="9"/>
        <v/>
      </c>
      <c r="AH95" s="225" t="str">
        <f t="shared" si="8"/>
        <v/>
      </c>
    </row>
    <row r="96" spans="1:34" ht="18.75" customHeight="1" x14ac:dyDescent="0.15">
      <c r="A96" s="285">
        <v>89</v>
      </c>
      <c r="B96" s="433"/>
      <c r="C96" s="433"/>
      <c r="D96" s="413"/>
      <c r="E96" s="414"/>
      <c r="F96" s="413"/>
      <c r="G96" s="414"/>
      <c r="H96" s="434"/>
      <c r="I96" s="434"/>
      <c r="J96" s="227"/>
      <c r="K96" s="440" t="s">
        <v>22</v>
      </c>
      <c r="L96" s="441"/>
      <c r="M96" s="230"/>
      <c r="N96" s="432" t="str">
        <f>IF($M96="","",IF(リスト!$N$2="","",リスト!$N$2))</f>
        <v/>
      </c>
      <c r="O96" s="432"/>
      <c r="P96" s="432"/>
      <c r="Q96" s="425" t="str">
        <f t="shared" si="6"/>
        <v/>
      </c>
      <c r="R96" s="426"/>
      <c r="S96" s="226"/>
      <c r="T96" s="382" t="str">
        <f>IF($S96="","",IF(リスト!$O$2="","",リスト!$O$2))</f>
        <v/>
      </c>
      <c r="U96" s="382"/>
      <c r="V96" s="426"/>
      <c r="W96" s="426" t="str">
        <f t="shared" si="7"/>
        <v/>
      </c>
      <c r="X96" s="429"/>
      <c r="Y96" s="231"/>
      <c r="Z96" s="228"/>
      <c r="AA96" s="229"/>
      <c r="AB96" s="229"/>
      <c r="AC96" s="234"/>
      <c r="AD96" s="235"/>
      <c r="AE96" s="293"/>
      <c r="AF96" s="294"/>
      <c r="AG96" s="236" t="str">
        <f t="shared" si="9"/>
        <v/>
      </c>
      <c r="AH96" s="225" t="str">
        <f t="shared" si="8"/>
        <v/>
      </c>
    </row>
    <row r="97" spans="1:34" ht="18.75" customHeight="1" thickBot="1" x14ac:dyDescent="0.2">
      <c r="A97" s="288">
        <v>90</v>
      </c>
      <c r="B97" s="438"/>
      <c r="C97" s="438"/>
      <c r="D97" s="415"/>
      <c r="E97" s="416"/>
      <c r="F97" s="415"/>
      <c r="G97" s="416"/>
      <c r="H97" s="439"/>
      <c r="I97" s="439"/>
      <c r="J97" s="239"/>
      <c r="K97" s="440" t="s">
        <v>22</v>
      </c>
      <c r="L97" s="441"/>
      <c r="M97" s="277"/>
      <c r="N97" s="432" t="str">
        <f>IF($M97="","",IF(リスト!$N$2="","",リスト!$N$2))</f>
        <v/>
      </c>
      <c r="O97" s="432"/>
      <c r="P97" s="432"/>
      <c r="Q97" s="425" t="str">
        <f t="shared" si="6"/>
        <v/>
      </c>
      <c r="R97" s="426"/>
      <c r="S97" s="278"/>
      <c r="T97" s="382" t="str">
        <f>IF($S97="","",IF(リスト!$O$2="","",リスト!$O$2))</f>
        <v/>
      </c>
      <c r="U97" s="382"/>
      <c r="V97" s="426"/>
      <c r="W97" s="426" t="str">
        <f t="shared" si="7"/>
        <v/>
      </c>
      <c r="X97" s="429"/>
      <c r="Y97" s="279"/>
      <c r="Z97" s="280"/>
      <c r="AA97" s="281"/>
      <c r="AB97" s="281"/>
      <c r="AC97" s="282"/>
      <c r="AD97" s="283"/>
      <c r="AE97" s="299"/>
      <c r="AF97" s="300"/>
      <c r="AG97" s="127" t="str">
        <f t="shared" si="9"/>
        <v/>
      </c>
      <c r="AH97" s="241" t="str">
        <f t="shared" si="8"/>
        <v/>
      </c>
    </row>
    <row r="98" spans="1:34" ht="18.75" customHeight="1" x14ac:dyDescent="0.15">
      <c r="A98" s="287">
        <v>91</v>
      </c>
      <c r="B98" s="421"/>
      <c r="C98" s="421"/>
      <c r="D98" s="421"/>
      <c r="E98" s="422"/>
      <c r="F98" s="421"/>
      <c r="G98" s="422"/>
      <c r="H98" s="422"/>
      <c r="I98" s="422"/>
      <c r="J98" s="172"/>
      <c r="K98" s="442" t="s">
        <v>22</v>
      </c>
      <c r="L98" s="443"/>
      <c r="M98" s="269"/>
      <c r="N98" s="432" t="str">
        <f>IF($M98="","",IF(リスト!$N$2="","",リスト!$N$2))</f>
        <v/>
      </c>
      <c r="O98" s="432"/>
      <c r="P98" s="432"/>
      <c r="Q98" s="425" t="str">
        <f t="shared" si="6"/>
        <v/>
      </c>
      <c r="R98" s="426"/>
      <c r="S98" s="270"/>
      <c r="T98" s="382" t="str">
        <f>IF($S98="","",IF(リスト!$O$2="","",リスト!$O$2))</f>
        <v/>
      </c>
      <c r="U98" s="382"/>
      <c r="V98" s="426"/>
      <c r="W98" s="426" t="str">
        <f t="shared" si="7"/>
        <v/>
      </c>
      <c r="X98" s="429"/>
      <c r="Y98" s="271"/>
      <c r="Z98" s="272"/>
      <c r="AA98" s="273"/>
      <c r="AB98" s="273"/>
      <c r="AC98" s="274"/>
      <c r="AD98" s="275"/>
      <c r="AE98" s="297"/>
      <c r="AF98" s="298"/>
      <c r="AG98" s="124" t="str">
        <f t="shared" si="9"/>
        <v/>
      </c>
      <c r="AH98" s="167" t="str">
        <f t="shared" si="8"/>
        <v/>
      </c>
    </row>
    <row r="99" spans="1:34" ht="18.75" customHeight="1" x14ac:dyDescent="0.15">
      <c r="A99" s="285">
        <v>92</v>
      </c>
      <c r="B99" s="433"/>
      <c r="C99" s="433"/>
      <c r="D99" s="413"/>
      <c r="E99" s="414"/>
      <c r="F99" s="413"/>
      <c r="G99" s="414"/>
      <c r="H99" s="434"/>
      <c r="I99" s="434"/>
      <c r="J99" s="227"/>
      <c r="K99" s="440" t="s">
        <v>22</v>
      </c>
      <c r="L99" s="441"/>
      <c r="M99" s="230"/>
      <c r="N99" s="432" t="str">
        <f>IF($M99="","",IF(リスト!$N$2="","",リスト!$N$2))</f>
        <v/>
      </c>
      <c r="O99" s="432"/>
      <c r="P99" s="432"/>
      <c r="Q99" s="425" t="str">
        <f t="shared" si="6"/>
        <v/>
      </c>
      <c r="R99" s="426"/>
      <c r="S99" s="226"/>
      <c r="T99" s="382" t="str">
        <f>IF($S99="","",IF(リスト!$O$2="","",リスト!$O$2))</f>
        <v/>
      </c>
      <c r="U99" s="382"/>
      <c r="V99" s="426"/>
      <c r="W99" s="426" t="str">
        <f t="shared" si="7"/>
        <v/>
      </c>
      <c r="X99" s="429"/>
      <c r="Y99" s="231"/>
      <c r="Z99" s="228"/>
      <c r="AA99" s="229"/>
      <c r="AB99" s="229"/>
      <c r="AC99" s="234"/>
      <c r="AD99" s="235"/>
      <c r="AE99" s="293"/>
      <c r="AF99" s="294"/>
      <c r="AG99" s="236" t="str">
        <f t="shared" si="9"/>
        <v/>
      </c>
      <c r="AH99" s="225" t="str">
        <f t="shared" si="8"/>
        <v/>
      </c>
    </row>
    <row r="100" spans="1:34" ht="18.75" customHeight="1" x14ac:dyDescent="0.15">
      <c r="A100" s="285">
        <v>93</v>
      </c>
      <c r="B100" s="433"/>
      <c r="C100" s="433"/>
      <c r="D100" s="413"/>
      <c r="E100" s="414"/>
      <c r="F100" s="413"/>
      <c r="G100" s="414"/>
      <c r="H100" s="434"/>
      <c r="I100" s="434"/>
      <c r="J100" s="227"/>
      <c r="K100" s="440" t="s">
        <v>22</v>
      </c>
      <c r="L100" s="441"/>
      <c r="M100" s="230"/>
      <c r="N100" s="432" t="str">
        <f>IF($M100="","",IF(リスト!$N$2="","",リスト!$N$2))</f>
        <v/>
      </c>
      <c r="O100" s="432"/>
      <c r="P100" s="432"/>
      <c r="Q100" s="425" t="str">
        <f t="shared" si="6"/>
        <v/>
      </c>
      <c r="R100" s="426"/>
      <c r="S100" s="226"/>
      <c r="T100" s="382" t="str">
        <f>IF($S100="","",IF(リスト!$O$2="","",リスト!$O$2))</f>
        <v/>
      </c>
      <c r="U100" s="382"/>
      <c r="V100" s="426"/>
      <c r="W100" s="426" t="str">
        <f t="shared" si="7"/>
        <v/>
      </c>
      <c r="X100" s="429"/>
      <c r="Y100" s="231"/>
      <c r="Z100" s="228"/>
      <c r="AA100" s="229"/>
      <c r="AB100" s="229"/>
      <c r="AC100" s="234"/>
      <c r="AD100" s="235"/>
      <c r="AE100" s="293"/>
      <c r="AF100" s="294"/>
      <c r="AG100" s="236" t="str">
        <f t="shared" si="9"/>
        <v/>
      </c>
      <c r="AH100" s="225" t="str">
        <f t="shared" si="8"/>
        <v/>
      </c>
    </row>
    <row r="101" spans="1:34" ht="18.75" customHeight="1" x14ac:dyDescent="0.15">
      <c r="A101" s="285">
        <v>94</v>
      </c>
      <c r="B101" s="433"/>
      <c r="C101" s="433"/>
      <c r="D101" s="413"/>
      <c r="E101" s="414"/>
      <c r="F101" s="413"/>
      <c r="G101" s="414"/>
      <c r="H101" s="434"/>
      <c r="I101" s="434"/>
      <c r="J101" s="227"/>
      <c r="K101" s="440" t="s">
        <v>22</v>
      </c>
      <c r="L101" s="441"/>
      <c r="M101" s="230"/>
      <c r="N101" s="432" t="str">
        <f>IF($M101="","",IF(リスト!$N$2="","",リスト!$N$2))</f>
        <v/>
      </c>
      <c r="O101" s="432"/>
      <c r="P101" s="432"/>
      <c r="Q101" s="425" t="str">
        <f t="shared" si="6"/>
        <v/>
      </c>
      <c r="R101" s="426"/>
      <c r="S101" s="226"/>
      <c r="T101" s="382" t="str">
        <f>IF($S101="","",IF(リスト!$O$2="","",リスト!$O$2))</f>
        <v/>
      </c>
      <c r="U101" s="382"/>
      <c r="V101" s="426"/>
      <c r="W101" s="426" t="str">
        <f t="shared" si="7"/>
        <v/>
      </c>
      <c r="X101" s="429"/>
      <c r="Y101" s="231"/>
      <c r="Z101" s="228"/>
      <c r="AA101" s="229"/>
      <c r="AB101" s="229"/>
      <c r="AC101" s="234"/>
      <c r="AD101" s="235"/>
      <c r="AE101" s="293"/>
      <c r="AF101" s="294"/>
      <c r="AG101" s="236" t="str">
        <f t="shared" si="9"/>
        <v/>
      </c>
      <c r="AH101" s="225" t="str">
        <f t="shared" si="8"/>
        <v/>
      </c>
    </row>
    <row r="102" spans="1:34" ht="18.75" customHeight="1" x14ac:dyDescent="0.15">
      <c r="A102" s="285">
        <v>95</v>
      </c>
      <c r="B102" s="433"/>
      <c r="C102" s="433"/>
      <c r="D102" s="413"/>
      <c r="E102" s="414"/>
      <c r="F102" s="413"/>
      <c r="G102" s="414"/>
      <c r="H102" s="434"/>
      <c r="I102" s="434"/>
      <c r="J102" s="227"/>
      <c r="K102" s="440" t="s">
        <v>22</v>
      </c>
      <c r="L102" s="441"/>
      <c r="M102" s="230"/>
      <c r="N102" s="432" t="str">
        <f>IF($M102="","",IF(リスト!$N$2="","",リスト!$N$2))</f>
        <v/>
      </c>
      <c r="O102" s="432"/>
      <c r="P102" s="432"/>
      <c r="Q102" s="425" t="str">
        <f t="shared" si="6"/>
        <v/>
      </c>
      <c r="R102" s="426"/>
      <c r="S102" s="226"/>
      <c r="T102" s="382" t="str">
        <f>IF($S102="","",IF(リスト!$O$2="","",リスト!$O$2))</f>
        <v/>
      </c>
      <c r="U102" s="382"/>
      <c r="V102" s="426"/>
      <c r="W102" s="426" t="str">
        <f t="shared" si="7"/>
        <v/>
      </c>
      <c r="X102" s="429"/>
      <c r="Y102" s="231"/>
      <c r="Z102" s="228"/>
      <c r="AA102" s="229"/>
      <c r="AB102" s="229"/>
      <c r="AC102" s="234"/>
      <c r="AD102" s="235"/>
      <c r="AE102" s="293"/>
      <c r="AF102" s="294"/>
      <c r="AG102" s="236" t="str">
        <f t="shared" si="9"/>
        <v/>
      </c>
      <c r="AH102" s="225" t="str">
        <f t="shared" si="8"/>
        <v/>
      </c>
    </row>
    <row r="103" spans="1:34" ht="18.75" customHeight="1" x14ac:dyDescent="0.15">
      <c r="A103" s="285">
        <v>96</v>
      </c>
      <c r="B103" s="433"/>
      <c r="C103" s="433"/>
      <c r="D103" s="413"/>
      <c r="E103" s="414"/>
      <c r="F103" s="413"/>
      <c r="G103" s="414"/>
      <c r="H103" s="434"/>
      <c r="I103" s="434"/>
      <c r="J103" s="227"/>
      <c r="K103" s="440" t="s">
        <v>22</v>
      </c>
      <c r="L103" s="441"/>
      <c r="M103" s="230"/>
      <c r="N103" s="432" t="str">
        <f>IF($M103="","",IF(リスト!$N$2="","",リスト!$N$2))</f>
        <v/>
      </c>
      <c r="O103" s="432"/>
      <c r="P103" s="432"/>
      <c r="Q103" s="425" t="str">
        <f t="shared" si="6"/>
        <v/>
      </c>
      <c r="R103" s="426"/>
      <c r="S103" s="226"/>
      <c r="T103" s="382" t="str">
        <f>IF($S103="","",IF(リスト!$O$2="","",リスト!$O$2))</f>
        <v/>
      </c>
      <c r="U103" s="382"/>
      <c r="V103" s="426"/>
      <c r="W103" s="426" t="str">
        <f t="shared" si="7"/>
        <v/>
      </c>
      <c r="X103" s="429"/>
      <c r="Y103" s="231"/>
      <c r="Z103" s="228"/>
      <c r="AA103" s="229"/>
      <c r="AB103" s="229"/>
      <c r="AC103" s="234"/>
      <c r="AD103" s="235"/>
      <c r="AE103" s="293"/>
      <c r="AF103" s="294"/>
      <c r="AG103" s="236" t="str">
        <f t="shared" si="9"/>
        <v/>
      </c>
      <c r="AH103" s="225" t="str">
        <f t="shared" si="8"/>
        <v/>
      </c>
    </row>
    <row r="104" spans="1:34" ht="18.75" customHeight="1" x14ac:dyDescent="0.15">
      <c r="A104" s="285">
        <v>97</v>
      </c>
      <c r="B104" s="433"/>
      <c r="C104" s="433"/>
      <c r="D104" s="413"/>
      <c r="E104" s="414"/>
      <c r="F104" s="413"/>
      <c r="G104" s="414"/>
      <c r="H104" s="434"/>
      <c r="I104" s="434"/>
      <c r="J104" s="227"/>
      <c r="K104" s="440" t="s">
        <v>22</v>
      </c>
      <c r="L104" s="441"/>
      <c r="M104" s="230"/>
      <c r="N104" s="432" t="str">
        <f>IF($M104="","",IF(リスト!$N$2="","",リスト!$N$2))</f>
        <v/>
      </c>
      <c r="O104" s="432"/>
      <c r="P104" s="432"/>
      <c r="Q104" s="425" t="str">
        <f t="shared" si="6"/>
        <v/>
      </c>
      <c r="R104" s="426"/>
      <c r="S104" s="226"/>
      <c r="T104" s="382" t="str">
        <f>IF($S104="","",IF(リスト!$O$2="","",リスト!$O$2))</f>
        <v/>
      </c>
      <c r="U104" s="382"/>
      <c r="V104" s="426"/>
      <c r="W104" s="426" t="str">
        <f t="shared" si="7"/>
        <v/>
      </c>
      <c r="X104" s="429"/>
      <c r="Y104" s="231"/>
      <c r="Z104" s="228"/>
      <c r="AA104" s="229"/>
      <c r="AB104" s="229"/>
      <c r="AC104" s="234"/>
      <c r="AD104" s="235"/>
      <c r="AE104" s="293"/>
      <c r="AF104" s="294"/>
      <c r="AG104" s="236" t="str">
        <f t="shared" si="9"/>
        <v/>
      </c>
      <c r="AH104" s="225" t="str">
        <f t="shared" si="8"/>
        <v/>
      </c>
    </row>
    <row r="105" spans="1:34" ht="18.75" customHeight="1" x14ac:dyDescent="0.15">
      <c r="A105" s="285">
        <v>98</v>
      </c>
      <c r="B105" s="433"/>
      <c r="C105" s="433"/>
      <c r="D105" s="413"/>
      <c r="E105" s="414"/>
      <c r="F105" s="413"/>
      <c r="G105" s="414"/>
      <c r="H105" s="434"/>
      <c r="I105" s="434"/>
      <c r="J105" s="227"/>
      <c r="K105" s="440" t="s">
        <v>22</v>
      </c>
      <c r="L105" s="441"/>
      <c r="M105" s="230"/>
      <c r="N105" s="432" t="str">
        <f>IF($M105="","",IF(リスト!$N$2="","",リスト!$N$2))</f>
        <v/>
      </c>
      <c r="O105" s="432"/>
      <c r="P105" s="432"/>
      <c r="Q105" s="425" t="str">
        <f t="shared" si="6"/>
        <v/>
      </c>
      <c r="R105" s="426"/>
      <c r="S105" s="226"/>
      <c r="T105" s="382" t="str">
        <f>IF($S105="","",IF(リスト!$O$2="","",リスト!$O$2))</f>
        <v/>
      </c>
      <c r="U105" s="382"/>
      <c r="V105" s="426"/>
      <c r="W105" s="426" t="str">
        <f t="shared" si="7"/>
        <v/>
      </c>
      <c r="X105" s="429"/>
      <c r="Y105" s="231"/>
      <c r="Z105" s="228"/>
      <c r="AA105" s="229"/>
      <c r="AB105" s="229"/>
      <c r="AC105" s="234"/>
      <c r="AD105" s="235"/>
      <c r="AE105" s="293"/>
      <c r="AF105" s="294"/>
      <c r="AG105" s="236" t="str">
        <f t="shared" si="9"/>
        <v/>
      </c>
      <c r="AH105" s="225" t="str">
        <f t="shared" si="8"/>
        <v/>
      </c>
    </row>
    <row r="106" spans="1:34" ht="18.75" customHeight="1" x14ac:dyDescent="0.15">
      <c r="A106" s="285">
        <v>99</v>
      </c>
      <c r="B106" s="413"/>
      <c r="C106" s="413"/>
      <c r="D106" s="413"/>
      <c r="E106" s="414"/>
      <c r="F106" s="413"/>
      <c r="G106" s="414"/>
      <c r="H106" s="434"/>
      <c r="I106" s="434"/>
      <c r="J106" s="227"/>
      <c r="K106" s="440" t="s">
        <v>22</v>
      </c>
      <c r="L106" s="441"/>
      <c r="M106" s="230"/>
      <c r="N106" s="432" t="str">
        <f>IF($M106="","",IF(リスト!$N$2="","",リスト!$N$2))</f>
        <v/>
      </c>
      <c r="O106" s="432"/>
      <c r="P106" s="432"/>
      <c r="Q106" s="425" t="str">
        <f t="shared" si="6"/>
        <v/>
      </c>
      <c r="R106" s="426"/>
      <c r="S106" s="226"/>
      <c r="T106" s="382" t="str">
        <f>IF($S106="","",IF(リスト!$O$2="","",リスト!$O$2))</f>
        <v/>
      </c>
      <c r="U106" s="382"/>
      <c r="V106" s="426"/>
      <c r="W106" s="426" t="str">
        <f t="shared" si="7"/>
        <v/>
      </c>
      <c r="X106" s="429"/>
      <c r="Y106" s="231"/>
      <c r="Z106" s="228"/>
      <c r="AA106" s="229"/>
      <c r="AB106" s="229"/>
      <c r="AC106" s="234"/>
      <c r="AD106" s="235"/>
      <c r="AE106" s="293"/>
      <c r="AF106" s="294"/>
      <c r="AG106" s="236" t="str">
        <f t="shared" si="9"/>
        <v/>
      </c>
      <c r="AH106" s="225" t="str">
        <f t="shared" si="8"/>
        <v/>
      </c>
    </row>
    <row r="107" spans="1:34" ht="18.75" customHeight="1" thickBot="1" x14ac:dyDescent="0.2">
      <c r="A107" s="286">
        <v>100</v>
      </c>
      <c r="B107" s="444"/>
      <c r="C107" s="444"/>
      <c r="D107" s="419"/>
      <c r="E107" s="420"/>
      <c r="F107" s="419"/>
      <c r="G107" s="420"/>
      <c r="H107" s="445"/>
      <c r="I107" s="445"/>
      <c r="J107" s="251"/>
      <c r="K107" s="440" t="s">
        <v>22</v>
      </c>
      <c r="L107" s="441"/>
      <c r="M107" s="252"/>
      <c r="N107" s="432" t="str">
        <f>IF($M107="","",IF(リスト!$N$2="","",リスト!$N$2))</f>
        <v/>
      </c>
      <c r="O107" s="432"/>
      <c r="P107" s="432"/>
      <c r="Q107" s="425" t="str">
        <f t="shared" si="6"/>
        <v/>
      </c>
      <c r="R107" s="426"/>
      <c r="S107" s="253"/>
      <c r="T107" s="382" t="str">
        <f>IF($S107="","",IF(リスト!$O$2="","",リスト!$O$2))</f>
        <v/>
      </c>
      <c r="U107" s="382"/>
      <c r="V107" s="426"/>
      <c r="W107" s="426" t="str">
        <f t="shared" si="7"/>
        <v/>
      </c>
      <c r="X107" s="429"/>
      <c r="Y107" s="255"/>
      <c r="Z107" s="256"/>
      <c r="AA107" s="257"/>
      <c r="AB107" s="257"/>
      <c r="AC107" s="258"/>
      <c r="AD107" s="259"/>
      <c r="AE107" s="295"/>
      <c r="AF107" s="296"/>
      <c r="AG107" s="260" t="str">
        <f t="shared" si="9"/>
        <v/>
      </c>
      <c r="AH107" s="254" t="str">
        <f t="shared" si="8"/>
        <v/>
      </c>
    </row>
    <row r="108" spans="1:34" ht="18.75" customHeight="1" x14ac:dyDescent="0.15">
      <c r="A108" s="287">
        <v>101</v>
      </c>
      <c r="B108" s="421"/>
      <c r="C108" s="421"/>
      <c r="D108" s="421"/>
      <c r="E108" s="422"/>
      <c r="F108" s="421"/>
      <c r="G108" s="422"/>
      <c r="H108" s="422"/>
      <c r="I108" s="422"/>
      <c r="J108" s="172"/>
      <c r="K108" s="442" t="s">
        <v>22</v>
      </c>
      <c r="L108" s="443"/>
      <c r="M108" s="269"/>
      <c r="N108" s="432" t="str">
        <f>IF($M108="","",IF(リスト!$N$2="","",リスト!$N$2))</f>
        <v/>
      </c>
      <c r="O108" s="432"/>
      <c r="P108" s="432"/>
      <c r="Q108" s="425" t="str">
        <f t="shared" si="6"/>
        <v/>
      </c>
      <c r="R108" s="426"/>
      <c r="S108" s="270"/>
      <c r="T108" s="382" t="str">
        <f>IF($S108="","",IF(リスト!$O$2="","",リスト!$O$2))</f>
        <v/>
      </c>
      <c r="U108" s="382"/>
      <c r="V108" s="426"/>
      <c r="W108" s="426" t="str">
        <f t="shared" si="7"/>
        <v/>
      </c>
      <c r="X108" s="429"/>
      <c r="Y108" s="271"/>
      <c r="Z108" s="272"/>
      <c r="AA108" s="273"/>
      <c r="AB108" s="273"/>
      <c r="AC108" s="274"/>
      <c r="AD108" s="275"/>
      <c r="AE108" s="297"/>
      <c r="AF108" s="298"/>
      <c r="AG108" s="276" t="str">
        <f t="shared" si="9"/>
        <v/>
      </c>
      <c r="AH108" s="240" t="str">
        <f t="shared" si="8"/>
        <v/>
      </c>
    </row>
    <row r="109" spans="1:34" ht="18.75" customHeight="1" x14ac:dyDescent="0.15">
      <c r="A109" s="285">
        <v>102</v>
      </c>
      <c r="B109" s="433"/>
      <c r="C109" s="433"/>
      <c r="D109" s="413"/>
      <c r="E109" s="414"/>
      <c r="F109" s="413"/>
      <c r="G109" s="414"/>
      <c r="H109" s="434"/>
      <c r="I109" s="434"/>
      <c r="J109" s="227"/>
      <c r="K109" s="440" t="s">
        <v>22</v>
      </c>
      <c r="L109" s="441"/>
      <c r="M109" s="230"/>
      <c r="N109" s="432" t="str">
        <f>IF($M109="","",IF(リスト!$N$2="","",リスト!$N$2))</f>
        <v/>
      </c>
      <c r="O109" s="432"/>
      <c r="P109" s="432"/>
      <c r="Q109" s="425" t="str">
        <f t="shared" si="6"/>
        <v/>
      </c>
      <c r="R109" s="426"/>
      <c r="S109" s="226"/>
      <c r="T109" s="382" t="str">
        <f>IF($S109="","",IF(リスト!$O$2="","",リスト!$O$2))</f>
        <v/>
      </c>
      <c r="U109" s="382"/>
      <c r="V109" s="426"/>
      <c r="W109" s="426" t="str">
        <f t="shared" si="7"/>
        <v/>
      </c>
      <c r="X109" s="429"/>
      <c r="Y109" s="231"/>
      <c r="Z109" s="228"/>
      <c r="AA109" s="229"/>
      <c r="AB109" s="229"/>
      <c r="AC109" s="234"/>
      <c r="AD109" s="235"/>
      <c r="AE109" s="293"/>
      <c r="AF109" s="294"/>
      <c r="AG109" s="236" t="str">
        <f t="shared" si="9"/>
        <v/>
      </c>
      <c r="AH109" s="225" t="str">
        <f t="shared" si="8"/>
        <v/>
      </c>
    </row>
    <row r="110" spans="1:34" ht="18.75" customHeight="1" x14ac:dyDescent="0.15">
      <c r="A110" s="285">
        <v>103</v>
      </c>
      <c r="B110" s="433"/>
      <c r="C110" s="433"/>
      <c r="D110" s="413"/>
      <c r="E110" s="414"/>
      <c r="F110" s="413"/>
      <c r="G110" s="414"/>
      <c r="H110" s="434"/>
      <c r="I110" s="434"/>
      <c r="J110" s="227"/>
      <c r="K110" s="440" t="s">
        <v>22</v>
      </c>
      <c r="L110" s="441"/>
      <c r="M110" s="230"/>
      <c r="N110" s="432" t="str">
        <f>IF($M110="","",IF(リスト!$N$2="","",リスト!$N$2))</f>
        <v/>
      </c>
      <c r="O110" s="432"/>
      <c r="P110" s="432"/>
      <c r="Q110" s="425" t="str">
        <f t="shared" si="6"/>
        <v/>
      </c>
      <c r="R110" s="426"/>
      <c r="S110" s="226"/>
      <c r="T110" s="382" t="str">
        <f>IF($S110="","",IF(リスト!$O$2="","",リスト!$O$2))</f>
        <v/>
      </c>
      <c r="U110" s="382"/>
      <c r="V110" s="426"/>
      <c r="W110" s="426" t="str">
        <f t="shared" si="7"/>
        <v/>
      </c>
      <c r="X110" s="429"/>
      <c r="Y110" s="231"/>
      <c r="Z110" s="228"/>
      <c r="AA110" s="229"/>
      <c r="AB110" s="229"/>
      <c r="AC110" s="234"/>
      <c r="AD110" s="235"/>
      <c r="AE110" s="293"/>
      <c r="AF110" s="294"/>
      <c r="AG110" s="236" t="str">
        <f t="shared" si="9"/>
        <v/>
      </c>
      <c r="AH110" s="225" t="str">
        <f t="shared" si="8"/>
        <v/>
      </c>
    </row>
    <row r="111" spans="1:34" ht="18.75" customHeight="1" x14ac:dyDescent="0.15">
      <c r="A111" s="285">
        <v>104</v>
      </c>
      <c r="B111" s="433"/>
      <c r="C111" s="433"/>
      <c r="D111" s="413"/>
      <c r="E111" s="414"/>
      <c r="F111" s="413"/>
      <c r="G111" s="414"/>
      <c r="H111" s="434"/>
      <c r="I111" s="434"/>
      <c r="J111" s="227"/>
      <c r="K111" s="440" t="s">
        <v>22</v>
      </c>
      <c r="L111" s="441"/>
      <c r="M111" s="230"/>
      <c r="N111" s="432" t="str">
        <f>IF($M111="","",IF(リスト!$N$2="","",リスト!$N$2))</f>
        <v/>
      </c>
      <c r="O111" s="432"/>
      <c r="P111" s="432"/>
      <c r="Q111" s="425" t="str">
        <f t="shared" si="6"/>
        <v/>
      </c>
      <c r="R111" s="426"/>
      <c r="S111" s="226"/>
      <c r="T111" s="382" t="str">
        <f>IF($S111="","",IF(リスト!$O$2="","",リスト!$O$2))</f>
        <v/>
      </c>
      <c r="U111" s="382"/>
      <c r="V111" s="426"/>
      <c r="W111" s="426" t="str">
        <f t="shared" si="7"/>
        <v/>
      </c>
      <c r="X111" s="429"/>
      <c r="Y111" s="231"/>
      <c r="Z111" s="228"/>
      <c r="AA111" s="229"/>
      <c r="AB111" s="229"/>
      <c r="AC111" s="234"/>
      <c r="AD111" s="235"/>
      <c r="AE111" s="293"/>
      <c r="AF111" s="294"/>
      <c r="AG111" s="236" t="str">
        <f t="shared" si="9"/>
        <v/>
      </c>
      <c r="AH111" s="225" t="str">
        <f t="shared" si="8"/>
        <v/>
      </c>
    </row>
    <row r="112" spans="1:34" ht="18.75" customHeight="1" x14ac:dyDescent="0.15">
      <c r="A112" s="285">
        <v>105</v>
      </c>
      <c r="B112" s="433"/>
      <c r="C112" s="433"/>
      <c r="D112" s="413"/>
      <c r="E112" s="414"/>
      <c r="F112" s="413"/>
      <c r="G112" s="414"/>
      <c r="H112" s="434"/>
      <c r="I112" s="434"/>
      <c r="J112" s="227"/>
      <c r="K112" s="440" t="s">
        <v>22</v>
      </c>
      <c r="L112" s="441"/>
      <c r="M112" s="230"/>
      <c r="N112" s="432" t="str">
        <f>IF($M112="","",IF(リスト!$N$2="","",リスト!$N$2))</f>
        <v/>
      </c>
      <c r="O112" s="432"/>
      <c r="P112" s="432"/>
      <c r="Q112" s="425" t="str">
        <f t="shared" si="6"/>
        <v/>
      </c>
      <c r="R112" s="426"/>
      <c r="S112" s="226"/>
      <c r="T112" s="382" t="str">
        <f>IF($S112="","",IF(リスト!$O$2="","",リスト!$O$2))</f>
        <v/>
      </c>
      <c r="U112" s="382"/>
      <c r="V112" s="426"/>
      <c r="W112" s="426" t="str">
        <f t="shared" si="7"/>
        <v/>
      </c>
      <c r="X112" s="429"/>
      <c r="Y112" s="231"/>
      <c r="Z112" s="228"/>
      <c r="AA112" s="229"/>
      <c r="AB112" s="229"/>
      <c r="AC112" s="234"/>
      <c r="AD112" s="235"/>
      <c r="AE112" s="293"/>
      <c r="AF112" s="294"/>
      <c r="AG112" s="236" t="str">
        <f t="shared" si="9"/>
        <v/>
      </c>
      <c r="AH112" s="225" t="str">
        <f t="shared" si="8"/>
        <v/>
      </c>
    </row>
    <row r="113" spans="1:34" ht="18.75" customHeight="1" x14ac:dyDescent="0.15">
      <c r="A113" s="285">
        <v>106</v>
      </c>
      <c r="B113" s="433"/>
      <c r="C113" s="433"/>
      <c r="D113" s="413"/>
      <c r="E113" s="414"/>
      <c r="F113" s="413"/>
      <c r="G113" s="414"/>
      <c r="H113" s="434"/>
      <c r="I113" s="434"/>
      <c r="J113" s="227"/>
      <c r="K113" s="440" t="s">
        <v>22</v>
      </c>
      <c r="L113" s="441"/>
      <c r="M113" s="230"/>
      <c r="N113" s="432" t="str">
        <f>IF($M113="","",IF(リスト!$N$2="","",リスト!$N$2))</f>
        <v/>
      </c>
      <c r="O113" s="432"/>
      <c r="P113" s="432"/>
      <c r="Q113" s="425" t="str">
        <f t="shared" si="6"/>
        <v/>
      </c>
      <c r="R113" s="426"/>
      <c r="S113" s="226"/>
      <c r="T113" s="382" t="str">
        <f>IF($S113="","",IF(リスト!$O$2="","",リスト!$O$2))</f>
        <v/>
      </c>
      <c r="U113" s="382"/>
      <c r="V113" s="426"/>
      <c r="W113" s="426" t="str">
        <f t="shared" si="7"/>
        <v/>
      </c>
      <c r="X113" s="429"/>
      <c r="Y113" s="231"/>
      <c r="Z113" s="228"/>
      <c r="AA113" s="229"/>
      <c r="AB113" s="229"/>
      <c r="AC113" s="234"/>
      <c r="AD113" s="235"/>
      <c r="AE113" s="293"/>
      <c r="AF113" s="294"/>
      <c r="AG113" s="236" t="str">
        <f t="shared" si="9"/>
        <v/>
      </c>
      <c r="AH113" s="225" t="str">
        <f t="shared" si="8"/>
        <v/>
      </c>
    </row>
    <row r="114" spans="1:34" ht="18.75" customHeight="1" x14ac:dyDescent="0.15">
      <c r="A114" s="285">
        <v>107</v>
      </c>
      <c r="B114" s="433"/>
      <c r="C114" s="433"/>
      <c r="D114" s="413"/>
      <c r="E114" s="414"/>
      <c r="F114" s="413"/>
      <c r="G114" s="414"/>
      <c r="H114" s="434"/>
      <c r="I114" s="434"/>
      <c r="J114" s="227"/>
      <c r="K114" s="440" t="s">
        <v>22</v>
      </c>
      <c r="L114" s="441"/>
      <c r="M114" s="230"/>
      <c r="N114" s="432" t="str">
        <f>IF($M114="","",IF(リスト!$N$2="","",リスト!$N$2))</f>
        <v/>
      </c>
      <c r="O114" s="432"/>
      <c r="P114" s="432"/>
      <c r="Q114" s="425" t="str">
        <f t="shared" si="6"/>
        <v/>
      </c>
      <c r="R114" s="426"/>
      <c r="S114" s="226"/>
      <c r="T114" s="382" t="str">
        <f>IF($S114="","",IF(リスト!$O$2="","",リスト!$O$2))</f>
        <v/>
      </c>
      <c r="U114" s="382"/>
      <c r="V114" s="426"/>
      <c r="W114" s="426" t="str">
        <f t="shared" si="7"/>
        <v/>
      </c>
      <c r="X114" s="429"/>
      <c r="Y114" s="231"/>
      <c r="Z114" s="228"/>
      <c r="AA114" s="229"/>
      <c r="AB114" s="229"/>
      <c r="AC114" s="234"/>
      <c r="AD114" s="235"/>
      <c r="AE114" s="293"/>
      <c r="AF114" s="294"/>
      <c r="AG114" s="236" t="str">
        <f t="shared" si="9"/>
        <v/>
      </c>
      <c r="AH114" s="225" t="str">
        <f t="shared" si="8"/>
        <v/>
      </c>
    </row>
    <row r="115" spans="1:34" ht="18.75" customHeight="1" x14ac:dyDescent="0.15">
      <c r="A115" s="285">
        <v>108</v>
      </c>
      <c r="B115" s="433"/>
      <c r="C115" s="433"/>
      <c r="D115" s="413"/>
      <c r="E115" s="414"/>
      <c r="F115" s="413"/>
      <c r="G115" s="414"/>
      <c r="H115" s="434"/>
      <c r="I115" s="434"/>
      <c r="J115" s="227"/>
      <c r="K115" s="440" t="s">
        <v>22</v>
      </c>
      <c r="L115" s="441"/>
      <c r="M115" s="230"/>
      <c r="N115" s="432" t="str">
        <f>IF($M115="","",IF(リスト!$N$2="","",リスト!$N$2))</f>
        <v/>
      </c>
      <c r="O115" s="432"/>
      <c r="P115" s="432"/>
      <c r="Q115" s="425" t="str">
        <f t="shared" si="6"/>
        <v/>
      </c>
      <c r="R115" s="426"/>
      <c r="S115" s="226"/>
      <c r="T115" s="382" t="str">
        <f>IF($S115="","",IF(リスト!$O$2="","",リスト!$O$2))</f>
        <v/>
      </c>
      <c r="U115" s="382"/>
      <c r="V115" s="426"/>
      <c r="W115" s="426" t="str">
        <f t="shared" si="7"/>
        <v/>
      </c>
      <c r="X115" s="429"/>
      <c r="Y115" s="231"/>
      <c r="Z115" s="228"/>
      <c r="AA115" s="229"/>
      <c r="AB115" s="229"/>
      <c r="AC115" s="234"/>
      <c r="AD115" s="235"/>
      <c r="AE115" s="293"/>
      <c r="AF115" s="294"/>
      <c r="AG115" s="236" t="str">
        <f t="shared" si="9"/>
        <v/>
      </c>
      <c r="AH115" s="225" t="str">
        <f t="shared" si="8"/>
        <v/>
      </c>
    </row>
    <row r="116" spans="1:34" ht="18.75" customHeight="1" x14ac:dyDescent="0.15">
      <c r="A116" s="285">
        <v>109</v>
      </c>
      <c r="B116" s="433"/>
      <c r="C116" s="433"/>
      <c r="D116" s="413"/>
      <c r="E116" s="414"/>
      <c r="F116" s="413"/>
      <c r="G116" s="414"/>
      <c r="H116" s="434"/>
      <c r="I116" s="434"/>
      <c r="J116" s="227"/>
      <c r="K116" s="440" t="s">
        <v>22</v>
      </c>
      <c r="L116" s="441"/>
      <c r="M116" s="230"/>
      <c r="N116" s="432" t="str">
        <f>IF($M116="","",IF(リスト!$N$2="","",リスト!$N$2))</f>
        <v/>
      </c>
      <c r="O116" s="432"/>
      <c r="P116" s="432"/>
      <c r="Q116" s="425" t="str">
        <f t="shared" si="6"/>
        <v/>
      </c>
      <c r="R116" s="426"/>
      <c r="S116" s="226"/>
      <c r="T116" s="382" t="str">
        <f>IF($S116="","",IF(リスト!$O$2="","",リスト!$O$2))</f>
        <v/>
      </c>
      <c r="U116" s="382"/>
      <c r="V116" s="426"/>
      <c r="W116" s="426" t="str">
        <f t="shared" si="7"/>
        <v/>
      </c>
      <c r="X116" s="429"/>
      <c r="Y116" s="231"/>
      <c r="Z116" s="228"/>
      <c r="AA116" s="229"/>
      <c r="AB116" s="229"/>
      <c r="AC116" s="234"/>
      <c r="AD116" s="235"/>
      <c r="AE116" s="293"/>
      <c r="AF116" s="294"/>
      <c r="AG116" s="236" t="str">
        <f t="shared" si="9"/>
        <v/>
      </c>
      <c r="AH116" s="225" t="str">
        <f t="shared" si="8"/>
        <v/>
      </c>
    </row>
    <row r="117" spans="1:34" ht="18.75" customHeight="1" thickBot="1" x14ac:dyDescent="0.2">
      <c r="A117" s="288">
        <v>110</v>
      </c>
      <c r="B117" s="438"/>
      <c r="C117" s="438"/>
      <c r="D117" s="415"/>
      <c r="E117" s="416"/>
      <c r="F117" s="415"/>
      <c r="G117" s="416"/>
      <c r="H117" s="439"/>
      <c r="I117" s="439"/>
      <c r="J117" s="239"/>
      <c r="K117" s="440" t="s">
        <v>22</v>
      </c>
      <c r="L117" s="441"/>
      <c r="M117" s="277"/>
      <c r="N117" s="432" t="str">
        <f>IF($M117="","",IF(リスト!$N$2="","",リスト!$N$2))</f>
        <v/>
      </c>
      <c r="O117" s="432"/>
      <c r="P117" s="432"/>
      <c r="Q117" s="425" t="str">
        <f t="shared" si="6"/>
        <v/>
      </c>
      <c r="R117" s="426"/>
      <c r="S117" s="278"/>
      <c r="T117" s="382" t="str">
        <f>IF($S117="","",IF(リスト!$O$2="","",リスト!$O$2))</f>
        <v/>
      </c>
      <c r="U117" s="382"/>
      <c r="V117" s="426"/>
      <c r="W117" s="426" t="str">
        <f t="shared" si="7"/>
        <v/>
      </c>
      <c r="X117" s="429"/>
      <c r="Y117" s="279"/>
      <c r="Z117" s="280"/>
      <c r="AA117" s="281"/>
      <c r="AB117" s="281"/>
      <c r="AC117" s="282"/>
      <c r="AD117" s="283"/>
      <c r="AE117" s="299"/>
      <c r="AF117" s="300"/>
      <c r="AG117" s="127" t="str">
        <f t="shared" si="9"/>
        <v/>
      </c>
      <c r="AH117" s="241" t="str">
        <f t="shared" si="8"/>
        <v/>
      </c>
    </row>
    <row r="118" spans="1:34" ht="18.75" customHeight="1" x14ac:dyDescent="0.15">
      <c r="A118" s="284">
        <v>111</v>
      </c>
      <c r="B118" s="413"/>
      <c r="C118" s="413"/>
      <c r="D118" s="413"/>
      <c r="E118" s="414"/>
      <c r="F118" s="413"/>
      <c r="G118" s="414"/>
      <c r="H118" s="414"/>
      <c r="I118" s="414"/>
      <c r="J118" s="237"/>
      <c r="K118" s="442" t="s">
        <v>22</v>
      </c>
      <c r="L118" s="443"/>
      <c r="M118" s="261"/>
      <c r="N118" s="432" t="str">
        <f>IF($M118="","",IF(リスト!$N$2="","",リスト!$N$2))</f>
        <v/>
      </c>
      <c r="O118" s="432"/>
      <c r="P118" s="432"/>
      <c r="Q118" s="425" t="str">
        <f t="shared" si="6"/>
        <v/>
      </c>
      <c r="R118" s="426"/>
      <c r="S118" s="263"/>
      <c r="T118" s="382" t="str">
        <f>IF($S118="","",IF(リスト!$O$2="","",リスト!$O$2))</f>
        <v/>
      </c>
      <c r="U118" s="382"/>
      <c r="V118" s="426"/>
      <c r="W118" s="426" t="str">
        <f t="shared" si="7"/>
        <v/>
      </c>
      <c r="X118" s="429"/>
      <c r="Y118" s="264"/>
      <c r="Z118" s="265"/>
      <c r="AA118" s="266"/>
      <c r="AB118" s="266"/>
      <c r="AC118" s="267"/>
      <c r="AD118" s="268"/>
      <c r="AE118" s="289"/>
      <c r="AF118" s="290"/>
      <c r="AG118" s="124" t="str">
        <f t="shared" si="9"/>
        <v/>
      </c>
      <c r="AH118" s="167" t="str">
        <f t="shared" si="8"/>
        <v/>
      </c>
    </row>
    <row r="119" spans="1:34" ht="18.75" customHeight="1" x14ac:dyDescent="0.15">
      <c r="A119" s="285">
        <v>112</v>
      </c>
      <c r="B119" s="433"/>
      <c r="C119" s="433"/>
      <c r="D119" s="413"/>
      <c r="E119" s="414"/>
      <c r="F119" s="413"/>
      <c r="G119" s="414"/>
      <c r="H119" s="434"/>
      <c r="I119" s="434"/>
      <c r="J119" s="227"/>
      <c r="K119" s="440" t="s">
        <v>22</v>
      </c>
      <c r="L119" s="441"/>
      <c r="M119" s="230"/>
      <c r="N119" s="432" t="str">
        <f>IF($M119="","",IF(リスト!$N$2="","",リスト!$N$2))</f>
        <v/>
      </c>
      <c r="O119" s="432"/>
      <c r="P119" s="432"/>
      <c r="Q119" s="425" t="str">
        <f t="shared" si="6"/>
        <v/>
      </c>
      <c r="R119" s="426"/>
      <c r="S119" s="226"/>
      <c r="T119" s="382" t="str">
        <f>IF($S119="","",IF(リスト!$O$2="","",リスト!$O$2))</f>
        <v/>
      </c>
      <c r="U119" s="382"/>
      <c r="V119" s="426"/>
      <c r="W119" s="426" t="str">
        <f t="shared" si="7"/>
        <v/>
      </c>
      <c r="X119" s="429"/>
      <c r="Y119" s="231"/>
      <c r="Z119" s="228"/>
      <c r="AA119" s="229"/>
      <c r="AB119" s="229"/>
      <c r="AC119" s="234"/>
      <c r="AD119" s="235"/>
      <c r="AE119" s="293"/>
      <c r="AF119" s="294"/>
      <c r="AG119" s="236" t="str">
        <f t="shared" si="9"/>
        <v/>
      </c>
      <c r="AH119" s="225" t="str">
        <f t="shared" si="8"/>
        <v/>
      </c>
    </row>
    <row r="120" spans="1:34" ht="18.75" customHeight="1" x14ac:dyDescent="0.15">
      <c r="A120" s="285">
        <v>113</v>
      </c>
      <c r="B120" s="433"/>
      <c r="C120" s="433"/>
      <c r="D120" s="413"/>
      <c r="E120" s="414"/>
      <c r="F120" s="413"/>
      <c r="G120" s="414"/>
      <c r="H120" s="434"/>
      <c r="I120" s="434"/>
      <c r="J120" s="227"/>
      <c r="K120" s="440" t="s">
        <v>22</v>
      </c>
      <c r="L120" s="441"/>
      <c r="M120" s="230"/>
      <c r="N120" s="432" t="str">
        <f>IF($M120="","",IF(リスト!$N$2="","",リスト!$N$2))</f>
        <v/>
      </c>
      <c r="O120" s="432"/>
      <c r="P120" s="432"/>
      <c r="Q120" s="425" t="str">
        <f t="shared" si="6"/>
        <v/>
      </c>
      <c r="R120" s="426"/>
      <c r="S120" s="226"/>
      <c r="T120" s="382" t="str">
        <f>IF($S120="","",IF(リスト!$O$2="","",リスト!$O$2))</f>
        <v/>
      </c>
      <c r="U120" s="382"/>
      <c r="V120" s="426"/>
      <c r="W120" s="426" t="str">
        <f t="shared" si="7"/>
        <v/>
      </c>
      <c r="X120" s="429"/>
      <c r="Y120" s="231"/>
      <c r="Z120" s="228"/>
      <c r="AA120" s="229"/>
      <c r="AB120" s="229"/>
      <c r="AC120" s="234"/>
      <c r="AD120" s="235"/>
      <c r="AE120" s="293"/>
      <c r="AF120" s="294"/>
      <c r="AG120" s="236" t="str">
        <f t="shared" si="9"/>
        <v/>
      </c>
      <c r="AH120" s="225" t="str">
        <f t="shared" si="8"/>
        <v/>
      </c>
    </row>
    <row r="121" spans="1:34" ht="18.75" customHeight="1" x14ac:dyDescent="0.15">
      <c r="A121" s="285">
        <v>114</v>
      </c>
      <c r="B121" s="433"/>
      <c r="C121" s="433"/>
      <c r="D121" s="413"/>
      <c r="E121" s="414"/>
      <c r="F121" s="413"/>
      <c r="G121" s="414"/>
      <c r="H121" s="434"/>
      <c r="I121" s="434"/>
      <c r="J121" s="227"/>
      <c r="K121" s="440" t="s">
        <v>22</v>
      </c>
      <c r="L121" s="441"/>
      <c r="M121" s="230"/>
      <c r="N121" s="432" t="str">
        <f>IF($M121="","",IF(リスト!$N$2="","",リスト!$N$2))</f>
        <v/>
      </c>
      <c r="O121" s="432"/>
      <c r="P121" s="432"/>
      <c r="Q121" s="425" t="str">
        <f t="shared" si="6"/>
        <v/>
      </c>
      <c r="R121" s="426"/>
      <c r="S121" s="226"/>
      <c r="T121" s="382" t="str">
        <f>IF($S121="","",IF(リスト!$O$2="","",リスト!$O$2))</f>
        <v/>
      </c>
      <c r="U121" s="382"/>
      <c r="V121" s="426"/>
      <c r="W121" s="426" t="str">
        <f t="shared" si="7"/>
        <v/>
      </c>
      <c r="X121" s="429"/>
      <c r="Y121" s="231"/>
      <c r="Z121" s="228"/>
      <c r="AA121" s="229"/>
      <c r="AB121" s="229"/>
      <c r="AC121" s="234"/>
      <c r="AD121" s="235"/>
      <c r="AE121" s="293"/>
      <c r="AF121" s="294"/>
      <c r="AG121" s="236" t="str">
        <f t="shared" si="9"/>
        <v/>
      </c>
      <c r="AH121" s="225" t="str">
        <f t="shared" si="8"/>
        <v/>
      </c>
    </row>
    <row r="122" spans="1:34" ht="18.75" customHeight="1" x14ac:dyDescent="0.15">
      <c r="A122" s="285">
        <v>115</v>
      </c>
      <c r="B122" s="433"/>
      <c r="C122" s="433"/>
      <c r="D122" s="413"/>
      <c r="E122" s="414"/>
      <c r="F122" s="413"/>
      <c r="G122" s="414"/>
      <c r="H122" s="434"/>
      <c r="I122" s="434"/>
      <c r="J122" s="227"/>
      <c r="K122" s="440" t="s">
        <v>22</v>
      </c>
      <c r="L122" s="441"/>
      <c r="M122" s="230"/>
      <c r="N122" s="432" t="str">
        <f>IF($M122="","",IF(リスト!$N$2="","",リスト!$N$2))</f>
        <v/>
      </c>
      <c r="O122" s="432"/>
      <c r="P122" s="432"/>
      <c r="Q122" s="425" t="str">
        <f t="shared" si="6"/>
        <v/>
      </c>
      <c r="R122" s="426"/>
      <c r="S122" s="226"/>
      <c r="T122" s="382" t="str">
        <f>IF($S122="","",IF(リスト!$O$2="","",リスト!$O$2))</f>
        <v/>
      </c>
      <c r="U122" s="382"/>
      <c r="V122" s="426"/>
      <c r="W122" s="426" t="str">
        <f t="shared" si="7"/>
        <v/>
      </c>
      <c r="X122" s="429"/>
      <c r="Y122" s="231"/>
      <c r="Z122" s="228"/>
      <c r="AA122" s="229"/>
      <c r="AB122" s="229"/>
      <c r="AC122" s="234"/>
      <c r="AD122" s="235"/>
      <c r="AE122" s="293"/>
      <c r="AF122" s="294"/>
      <c r="AG122" s="236" t="str">
        <f t="shared" si="9"/>
        <v/>
      </c>
      <c r="AH122" s="225" t="str">
        <f t="shared" si="8"/>
        <v/>
      </c>
    </row>
    <row r="123" spans="1:34" ht="18.75" customHeight="1" x14ac:dyDescent="0.15">
      <c r="A123" s="285">
        <v>116</v>
      </c>
      <c r="B123" s="433"/>
      <c r="C123" s="433"/>
      <c r="D123" s="413"/>
      <c r="E123" s="414"/>
      <c r="F123" s="413"/>
      <c r="G123" s="414"/>
      <c r="H123" s="434"/>
      <c r="I123" s="434"/>
      <c r="J123" s="227"/>
      <c r="K123" s="440" t="s">
        <v>22</v>
      </c>
      <c r="L123" s="441"/>
      <c r="M123" s="230"/>
      <c r="N123" s="432" t="str">
        <f>IF($M123="","",IF(リスト!$N$2="","",リスト!$N$2))</f>
        <v/>
      </c>
      <c r="O123" s="432"/>
      <c r="P123" s="432"/>
      <c r="Q123" s="425" t="str">
        <f t="shared" si="6"/>
        <v/>
      </c>
      <c r="R123" s="426"/>
      <c r="S123" s="226"/>
      <c r="T123" s="382" t="str">
        <f>IF($S123="","",IF(リスト!$O$2="","",リスト!$O$2))</f>
        <v/>
      </c>
      <c r="U123" s="382"/>
      <c r="V123" s="426"/>
      <c r="W123" s="426" t="str">
        <f t="shared" si="7"/>
        <v/>
      </c>
      <c r="X123" s="429"/>
      <c r="Y123" s="231"/>
      <c r="Z123" s="228"/>
      <c r="AA123" s="229"/>
      <c r="AB123" s="229"/>
      <c r="AC123" s="234"/>
      <c r="AD123" s="235"/>
      <c r="AE123" s="293"/>
      <c r="AF123" s="294"/>
      <c r="AG123" s="236" t="str">
        <f t="shared" si="9"/>
        <v/>
      </c>
      <c r="AH123" s="225" t="str">
        <f t="shared" si="8"/>
        <v/>
      </c>
    </row>
    <row r="124" spans="1:34" ht="18.75" customHeight="1" x14ac:dyDescent="0.15">
      <c r="A124" s="285">
        <v>117</v>
      </c>
      <c r="B124" s="433"/>
      <c r="C124" s="433"/>
      <c r="D124" s="413"/>
      <c r="E124" s="414"/>
      <c r="F124" s="413"/>
      <c r="G124" s="414"/>
      <c r="H124" s="434"/>
      <c r="I124" s="434"/>
      <c r="J124" s="227"/>
      <c r="K124" s="440" t="s">
        <v>22</v>
      </c>
      <c r="L124" s="441"/>
      <c r="M124" s="230"/>
      <c r="N124" s="432" t="str">
        <f>IF($M124="","",IF(リスト!$N$2="","",リスト!$N$2))</f>
        <v/>
      </c>
      <c r="O124" s="432"/>
      <c r="P124" s="432"/>
      <c r="Q124" s="425" t="str">
        <f t="shared" si="6"/>
        <v/>
      </c>
      <c r="R124" s="426"/>
      <c r="S124" s="226"/>
      <c r="T124" s="382" t="str">
        <f>IF($S124="","",IF(リスト!$O$2="","",リスト!$O$2))</f>
        <v/>
      </c>
      <c r="U124" s="382"/>
      <c r="V124" s="426"/>
      <c r="W124" s="426" t="str">
        <f t="shared" si="7"/>
        <v/>
      </c>
      <c r="X124" s="429"/>
      <c r="Y124" s="231"/>
      <c r="Z124" s="228"/>
      <c r="AA124" s="229"/>
      <c r="AB124" s="229"/>
      <c r="AC124" s="234"/>
      <c r="AD124" s="235"/>
      <c r="AE124" s="293"/>
      <c r="AF124" s="294"/>
      <c r="AG124" s="236" t="str">
        <f t="shared" si="9"/>
        <v/>
      </c>
      <c r="AH124" s="225" t="str">
        <f t="shared" si="8"/>
        <v/>
      </c>
    </row>
    <row r="125" spans="1:34" ht="18.75" customHeight="1" x14ac:dyDescent="0.15">
      <c r="A125" s="285">
        <v>118</v>
      </c>
      <c r="B125" s="433"/>
      <c r="C125" s="433"/>
      <c r="D125" s="413"/>
      <c r="E125" s="414"/>
      <c r="F125" s="413"/>
      <c r="G125" s="414"/>
      <c r="H125" s="434"/>
      <c r="I125" s="434"/>
      <c r="J125" s="227"/>
      <c r="K125" s="440" t="s">
        <v>22</v>
      </c>
      <c r="L125" s="441"/>
      <c r="M125" s="230"/>
      <c r="N125" s="432" t="str">
        <f>IF($M125="","",IF(リスト!$N$2="","",リスト!$N$2))</f>
        <v/>
      </c>
      <c r="O125" s="432"/>
      <c r="P125" s="432"/>
      <c r="Q125" s="425" t="str">
        <f t="shared" si="6"/>
        <v/>
      </c>
      <c r="R125" s="426"/>
      <c r="S125" s="226"/>
      <c r="T125" s="382" t="str">
        <f>IF($S125="","",IF(リスト!$O$2="","",リスト!$O$2))</f>
        <v/>
      </c>
      <c r="U125" s="382"/>
      <c r="V125" s="426"/>
      <c r="W125" s="426" t="str">
        <f t="shared" si="7"/>
        <v/>
      </c>
      <c r="X125" s="429"/>
      <c r="Y125" s="231"/>
      <c r="Z125" s="228"/>
      <c r="AA125" s="229"/>
      <c r="AB125" s="229"/>
      <c r="AC125" s="234"/>
      <c r="AD125" s="235"/>
      <c r="AE125" s="293"/>
      <c r="AF125" s="294"/>
      <c r="AG125" s="236" t="str">
        <f t="shared" si="9"/>
        <v/>
      </c>
      <c r="AH125" s="225" t="str">
        <f t="shared" si="8"/>
        <v/>
      </c>
    </row>
    <row r="126" spans="1:34" ht="18.75" customHeight="1" x14ac:dyDescent="0.15">
      <c r="A126" s="285">
        <v>119</v>
      </c>
      <c r="B126" s="433"/>
      <c r="C126" s="433"/>
      <c r="D126" s="413"/>
      <c r="E126" s="414"/>
      <c r="F126" s="413"/>
      <c r="G126" s="414"/>
      <c r="H126" s="434"/>
      <c r="I126" s="434"/>
      <c r="J126" s="227"/>
      <c r="K126" s="440" t="s">
        <v>22</v>
      </c>
      <c r="L126" s="441"/>
      <c r="M126" s="230"/>
      <c r="N126" s="432" t="str">
        <f>IF($M126="","",IF(リスト!$N$2="","",リスト!$N$2))</f>
        <v/>
      </c>
      <c r="O126" s="432"/>
      <c r="P126" s="432"/>
      <c r="Q126" s="425" t="str">
        <f t="shared" si="6"/>
        <v/>
      </c>
      <c r="R126" s="426"/>
      <c r="S126" s="226"/>
      <c r="T126" s="382" t="str">
        <f>IF($S126="","",IF(リスト!$O$2="","",リスト!$O$2))</f>
        <v/>
      </c>
      <c r="U126" s="382"/>
      <c r="V126" s="426"/>
      <c r="W126" s="426" t="str">
        <f t="shared" si="7"/>
        <v/>
      </c>
      <c r="X126" s="429"/>
      <c r="Y126" s="231"/>
      <c r="Z126" s="228"/>
      <c r="AA126" s="229"/>
      <c r="AB126" s="229"/>
      <c r="AC126" s="234"/>
      <c r="AD126" s="235"/>
      <c r="AE126" s="293"/>
      <c r="AF126" s="294"/>
      <c r="AG126" s="236" t="str">
        <f t="shared" si="9"/>
        <v/>
      </c>
      <c r="AH126" s="225" t="str">
        <f t="shared" si="8"/>
        <v/>
      </c>
    </row>
    <row r="127" spans="1:34" ht="18.75" customHeight="1" thickBot="1" x14ac:dyDescent="0.2">
      <c r="A127" s="288">
        <v>120</v>
      </c>
      <c r="B127" s="438"/>
      <c r="C127" s="438"/>
      <c r="D127" s="438"/>
      <c r="E127" s="439"/>
      <c r="F127" s="438"/>
      <c r="G127" s="439"/>
      <c r="H127" s="439"/>
      <c r="I127" s="439"/>
      <c r="J127" s="239"/>
      <c r="K127" s="440" t="s">
        <v>22</v>
      </c>
      <c r="L127" s="441"/>
      <c r="M127" s="277"/>
      <c r="N127" s="432" t="str">
        <f>IF($M127="","",IF(リスト!$N$2="","",リスト!$N$2))</f>
        <v/>
      </c>
      <c r="O127" s="432"/>
      <c r="P127" s="432"/>
      <c r="Q127" s="425" t="str">
        <f t="shared" si="6"/>
        <v/>
      </c>
      <c r="R127" s="426"/>
      <c r="S127" s="278"/>
      <c r="T127" s="382" t="str">
        <f>IF($S127="","",IF(リスト!$O$2="","",リスト!$O$2))</f>
        <v/>
      </c>
      <c r="U127" s="382"/>
      <c r="V127" s="426"/>
      <c r="W127" s="426" t="str">
        <f t="shared" si="7"/>
        <v/>
      </c>
      <c r="X127" s="429"/>
      <c r="Y127" s="279"/>
      <c r="Z127" s="280"/>
      <c r="AA127" s="281"/>
      <c r="AB127" s="281"/>
      <c r="AC127" s="282"/>
      <c r="AD127" s="283"/>
      <c r="AE127" s="299"/>
      <c r="AF127" s="300"/>
      <c r="AG127" s="260" t="str">
        <f t="shared" si="9"/>
        <v/>
      </c>
      <c r="AH127" s="254" t="str">
        <f t="shared" si="8"/>
        <v/>
      </c>
    </row>
    <row r="128" spans="1:34" ht="18.75" customHeight="1" x14ac:dyDescent="0.15">
      <c r="A128" s="287">
        <v>121</v>
      </c>
      <c r="B128" s="421"/>
      <c r="C128" s="421"/>
      <c r="D128" s="421"/>
      <c r="E128" s="422"/>
      <c r="F128" s="421"/>
      <c r="G128" s="422"/>
      <c r="H128" s="422"/>
      <c r="I128" s="422"/>
      <c r="J128" s="172"/>
      <c r="K128" s="442" t="s">
        <v>22</v>
      </c>
      <c r="L128" s="443"/>
      <c r="M128" s="269"/>
      <c r="N128" s="432" t="str">
        <f>IF($M128="","",IF(リスト!$N$2="","",リスト!$N$2))</f>
        <v/>
      </c>
      <c r="O128" s="432"/>
      <c r="P128" s="432"/>
      <c r="Q128" s="425" t="str">
        <f t="shared" si="6"/>
        <v/>
      </c>
      <c r="R128" s="426"/>
      <c r="S128" s="270"/>
      <c r="T128" s="382" t="str">
        <f>IF($S128="","",IF(リスト!$O$2="","",リスト!$O$2))</f>
        <v/>
      </c>
      <c r="U128" s="382"/>
      <c r="V128" s="426"/>
      <c r="W128" s="426" t="str">
        <f t="shared" si="7"/>
        <v/>
      </c>
      <c r="X128" s="429"/>
      <c r="Y128" s="271"/>
      <c r="Z128" s="272"/>
      <c r="AA128" s="273"/>
      <c r="AB128" s="273"/>
      <c r="AC128" s="274"/>
      <c r="AD128" s="275"/>
      <c r="AE128" s="297"/>
      <c r="AF128" s="298"/>
      <c r="AG128" s="276" t="str">
        <f t="shared" si="9"/>
        <v/>
      </c>
      <c r="AH128" s="240" t="str">
        <f t="shared" si="8"/>
        <v/>
      </c>
    </row>
    <row r="129" spans="1:34" ht="18.75" customHeight="1" x14ac:dyDescent="0.15">
      <c r="A129" s="285">
        <v>122</v>
      </c>
      <c r="B129" s="433"/>
      <c r="C129" s="433"/>
      <c r="D129" s="413"/>
      <c r="E129" s="414"/>
      <c r="F129" s="413"/>
      <c r="G129" s="414"/>
      <c r="H129" s="434"/>
      <c r="I129" s="434"/>
      <c r="J129" s="227"/>
      <c r="K129" s="440" t="s">
        <v>22</v>
      </c>
      <c r="L129" s="441"/>
      <c r="M129" s="230"/>
      <c r="N129" s="432" t="str">
        <f>IF($M129="","",IF(リスト!$N$2="","",リスト!$N$2))</f>
        <v/>
      </c>
      <c r="O129" s="432"/>
      <c r="P129" s="432"/>
      <c r="Q129" s="425" t="str">
        <f t="shared" si="6"/>
        <v/>
      </c>
      <c r="R129" s="426"/>
      <c r="S129" s="226"/>
      <c r="T129" s="382" t="str">
        <f>IF($S129="","",IF(リスト!$O$2="","",リスト!$O$2))</f>
        <v/>
      </c>
      <c r="U129" s="382"/>
      <c r="V129" s="426"/>
      <c r="W129" s="426" t="str">
        <f t="shared" si="7"/>
        <v/>
      </c>
      <c r="X129" s="429"/>
      <c r="Y129" s="231"/>
      <c r="Z129" s="228"/>
      <c r="AA129" s="229"/>
      <c r="AB129" s="229"/>
      <c r="AC129" s="234"/>
      <c r="AD129" s="235"/>
      <c r="AE129" s="293"/>
      <c r="AF129" s="294"/>
      <c r="AG129" s="236" t="str">
        <f t="shared" si="9"/>
        <v/>
      </c>
      <c r="AH129" s="225" t="str">
        <f t="shared" si="8"/>
        <v/>
      </c>
    </row>
    <row r="130" spans="1:34" ht="18.75" customHeight="1" x14ac:dyDescent="0.15">
      <c r="A130" s="285">
        <v>123</v>
      </c>
      <c r="B130" s="433"/>
      <c r="C130" s="433"/>
      <c r="D130" s="413"/>
      <c r="E130" s="414"/>
      <c r="F130" s="413"/>
      <c r="G130" s="414"/>
      <c r="H130" s="434"/>
      <c r="I130" s="434"/>
      <c r="J130" s="227"/>
      <c r="K130" s="440" t="s">
        <v>22</v>
      </c>
      <c r="L130" s="441"/>
      <c r="M130" s="230"/>
      <c r="N130" s="432" t="str">
        <f>IF($M130="","",IF(リスト!$N$2="","",リスト!$N$2))</f>
        <v/>
      </c>
      <c r="O130" s="432"/>
      <c r="P130" s="432"/>
      <c r="Q130" s="425" t="str">
        <f t="shared" si="6"/>
        <v/>
      </c>
      <c r="R130" s="426"/>
      <c r="S130" s="226"/>
      <c r="T130" s="382" t="str">
        <f>IF($S130="","",IF(リスト!$O$2="","",リスト!$O$2))</f>
        <v/>
      </c>
      <c r="U130" s="382"/>
      <c r="V130" s="426"/>
      <c r="W130" s="426" t="str">
        <f t="shared" si="7"/>
        <v/>
      </c>
      <c r="X130" s="429"/>
      <c r="Y130" s="231"/>
      <c r="Z130" s="228"/>
      <c r="AA130" s="229"/>
      <c r="AB130" s="229"/>
      <c r="AC130" s="234"/>
      <c r="AD130" s="235"/>
      <c r="AE130" s="293"/>
      <c r="AF130" s="294"/>
      <c r="AG130" s="236" t="str">
        <f t="shared" si="9"/>
        <v/>
      </c>
      <c r="AH130" s="225" t="str">
        <f t="shared" si="8"/>
        <v/>
      </c>
    </row>
    <row r="131" spans="1:34" ht="18.75" customHeight="1" x14ac:dyDescent="0.15">
      <c r="A131" s="285">
        <v>124</v>
      </c>
      <c r="B131" s="433"/>
      <c r="C131" s="433"/>
      <c r="D131" s="413"/>
      <c r="E131" s="414"/>
      <c r="F131" s="413"/>
      <c r="G131" s="414"/>
      <c r="H131" s="434"/>
      <c r="I131" s="434"/>
      <c r="J131" s="227"/>
      <c r="K131" s="440" t="s">
        <v>22</v>
      </c>
      <c r="L131" s="441"/>
      <c r="M131" s="230"/>
      <c r="N131" s="432" t="str">
        <f>IF($M131="","",IF(リスト!$N$2="","",リスト!$N$2))</f>
        <v/>
      </c>
      <c r="O131" s="432"/>
      <c r="P131" s="432"/>
      <c r="Q131" s="425" t="str">
        <f t="shared" si="6"/>
        <v/>
      </c>
      <c r="R131" s="426"/>
      <c r="S131" s="226"/>
      <c r="T131" s="382" t="str">
        <f>IF($S131="","",IF(リスト!$O$2="","",リスト!$O$2))</f>
        <v/>
      </c>
      <c r="U131" s="382"/>
      <c r="V131" s="426"/>
      <c r="W131" s="426" t="str">
        <f t="shared" si="7"/>
        <v/>
      </c>
      <c r="X131" s="429"/>
      <c r="Y131" s="231"/>
      <c r="Z131" s="228"/>
      <c r="AA131" s="229"/>
      <c r="AB131" s="229"/>
      <c r="AC131" s="234"/>
      <c r="AD131" s="235"/>
      <c r="AE131" s="293"/>
      <c r="AF131" s="294"/>
      <c r="AG131" s="236" t="str">
        <f t="shared" si="9"/>
        <v/>
      </c>
      <c r="AH131" s="225" t="str">
        <f t="shared" si="8"/>
        <v/>
      </c>
    </row>
    <row r="132" spans="1:34" ht="18.75" customHeight="1" x14ac:dyDescent="0.15">
      <c r="A132" s="285">
        <v>125</v>
      </c>
      <c r="B132" s="433"/>
      <c r="C132" s="433"/>
      <c r="D132" s="413"/>
      <c r="E132" s="414"/>
      <c r="F132" s="413"/>
      <c r="G132" s="414"/>
      <c r="H132" s="434"/>
      <c r="I132" s="434"/>
      <c r="J132" s="227"/>
      <c r="K132" s="440" t="s">
        <v>22</v>
      </c>
      <c r="L132" s="441"/>
      <c r="M132" s="230"/>
      <c r="N132" s="432" t="str">
        <f>IF($M132="","",IF(リスト!$N$2="","",リスト!$N$2))</f>
        <v/>
      </c>
      <c r="O132" s="432"/>
      <c r="P132" s="432"/>
      <c r="Q132" s="425" t="str">
        <f t="shared" si="6"/>
        <v/>
      </c>
      <c r="R132" s="426"/>
      <c r="S132" s="226"/>
      <c r="T132" s="382" t="str">
        <f>IF($S132="","",IF(リスト!$O$2="","",リスト!$O$2))</f>
        <v/>
      </c>
      <c r="U132" s="382"/>
      <c r="V132" s="426"/>
      <c r="W132" s="426" t="str">
        <f t="shared" si="7"/>
        <v/>
      </c>
      <c r="X132" s="429"/>
      <c r="Y132" s="231"/>
      <c r="Z132" s="228"/>
      <c r="AA132" s="229"/>
      <c r="AB132" s="229"/>
      <c r="AC132" s="234"/>
      <c r="AD132" s="235"/>
      <c r="AE132" s="293"/>
      <c r="AF132" s="294"/>
      <c r="AG132" s="236" t="str">
        <f t="shared" si="9"/>
        <v/>
      </c>
      <c r="AH132" s="225" t="str">
        <f t="shared" si="8"/>
        <v/>
      </c>
    </row>
    <row r="133" spans="1:34" ht="18.75" customHeight="1" x14ac:dyDescent="0.15">
      <c r="A133" s="285">
        <v>126</v>
      </c>
      <c r="B133" s="433"/>
      <c r="C133" s="433"/>
      <c r="D133" s="413"/>
      <c r="E133" s="414"/>
      <c r="F133" s="413"/>
      <c r="G133" s="414"/>
      <c r="H133" s="434"/>
      <c r="I133" s="434"/>
      <c r="J133" s="227"/>
      <c r="K133" s="440" t="s">
        <v>22</v>
      </c>
      <c r="L133" s="441"/>
      <c r="M133" s="230"/>
      <c r="N133" s="432" t="str">
        <f>IF($M133="","",IF(リスト!$N$2="","",リスト!$N$2))</f>
        <v/>
      </c>
      <c r="O133" s="432"/>
      <c r="P133" s="432"/>
      <c r="Q133" s="425" t="str">
        <f t="shared" si="6"/>
        <v/>
      </c>
      <c r="R133" s="426"/>
      <c r="S133" s="226"/>
      <c r="T133" s="382" t="str">
        <f>IF($S133="","",IF(リスト!$O$2="","",リスト!$O$2))</f>
        <v/>
      </c>
      <c r="U133" s="382"/>
      <c r="V133" s="426"/>
      <c r="W133" s="426" t="str">
        <f t="shared" si="7"/>
        <v/>
      </c>
      <c r="X133" s="429"/>
      <c r="Y133" s="231"/>
      <c r="Z133" s="228"/>
      <c r="AA133" s="229"/>
      <c r="AB133" s="229"/>
      <c r="AC133" s="234"/>
      <c r="AD133" s="235"/>
      <c r="AE133" s="293"/>
      <c r="AF133" s="294"/>
      <c r="AG133" s="236" t="str">
        <f t="shared" si="9"/>
        <v/>
      </c>
      <c r="AH133" s="225" t="str">
        <f t="shared" si="8"/>
        <v/>
      </c>
    </row>
    <row r="134" spans="1:34" ht="18.75" customHeight="1" x14ac:dyDescent="0.15">
      <c r="A134" s="285">
        <v>127</v>
      </c>
      <c r="B134" s="433"/>
      <c r="C134" s="433"/>
      <c r="D134" s="413"/>
      <c r="E134" s="414"/>
      <c r="F134" s="413"/>
      <c r="G134" s="414"/>
      <c r="H134" s="434"/>
      <c r="I134" s="434"/>
      <c r="J134" s="227"/>
      <c r="K134" s="440" t="s">
        <v>22</v>
      </c>
      <c r="L134" s="441"/>
      <c r="M134" s="230"/>
      <c r="N134" s="432" t="str">
        <f>IF($M134="","",IF(リスト!$N$2="","",リスト!$N$2))</f>
        <v/>
      </c>
      <c r="O134" s="432"/>
      <c r="P134" s="432"/>
      <c r="Q134" s="425" t="str">
        <f t="shared" si="6"/>
        <v/>
      </c>
      <c r="R134" s="426"/>
      <c r="S134" s="226"/>
      <c r="T134" s="382" t="str">
        <f>IF($S134="","",IF(リスト!$O$2="","",リスト!$O$2))</f>
        <v/>
      </c>
      <c r="U134" s="382"/>
      <c r="V134" s="426"/>
      <c r="W134" s="426" t="str">
        <f t="shared" si="7"/>
        <v/>
      </c>
      <c r="X134" s="429"/>
      <c r="Y134" s="231"/>
      <c r="Z134" s="228"/>
      <c r="AA134" s="229"/>
      <c r="AB134" s="229"/>
      <c r="AC134" s="234"/>
      <c r="AD134" s="235"/>
      <c r="AE134" s="293"/>
      <c r="AF134" s="294"/>
      <c r="AG134" s="236" t="str">
        <f t="shared" si="9"/>
        <v/>
      </c>
      <c r="AH134" s="225" t="str">
        <f t="shared" si="8"/>
        <v/>
      </c>
    </row>
    <row r="135" spans="1:34" ht="18.75" customHeight="1" x14ac:dyDescent="0.15">
      <c r="A135" s="285">
        <v>128</v>
      </c>
      <c r="B135" s="433"/>
      <c r="C135" s="433"/>
      <c r="D135" s="413"/>
      <c r="E135" s="414"/>
      <c r="F135" s="413"/>
      <c r="G135" s="414"/>
      <c r="H135" s="434"/>
      <c r="I135" s="434"/>
      <c r="J135" s="227"/>
      <c r="K135" s="440" t="s">
        <v>22</v>
      </c>
      <c r="L135" s="441"/>
      <c r="M135" s="230"/>
      <c r="N135" s="432" t="str">
        <f>IF($M135="","",IF(リスト!$N$2="","",リスト!$N$2))</f>
        <v/>
      </c>
      <c r="O135" s="432"/>
      <c r="P135" s="432"/>
      <c r="Q135" s="425" t="str">
        <f t="shared" si="6"/>
        <v/>
      </c>
      <c r="R135" s="426"/>
      <c r="S135" s="226"/>
      <c r="T135" s="382" t="str">
        <f>IF($S135="","",IF(リスト!$O$2="","",リスト!$O$2))</f>
        <v/>
      </c>
      <c r="U135" s="382"/>
      <c r="V135" s="426"/>
      <c r="W135" s="426" t="str">
        <f t="shared" si="7"/>
        <v/>
      </c>
      <c r="X135" s="429"/>
      <c r="Y135" s="231"/>
      <c r="Z135" s="228"/>
      <c r="AA135" s="229"/>
      <c r="AB135" s="229"/>
      <c r="AC135" s="234"/>
      <c r="AD135" s="235"/>
      <c r="AE135" s="293"/>
      <c r="AF135" s="294"/>
      <c r="AG135" s="236" t="str">
        <f t="shared" si="9"/>
        <v/>
      </c>
      <c r="AH135" s="225" t="str">
        <f t="shared" si="8"/>
        <v/>
      </c>
    </row>
    <row r="136" spans="1:34" ht="18.75" customHeight="1" x14ac:dyDescent="0.15">
      <c r="A136" s="285">
        <v>129</v>
      </c>
      <c r="B136" s="433"/>
      <c r="C136" s="433"/>
      <c r="D136" s="413"/>
      <c r="E136" s="414"/>
      <c r="F136" s="413"/>
      <c r="G136" s="414"/>
      <c r="H136" s="434"/>
      <c r="I136" s="434"/>
      <c r="J136" s="227"/>
      <c r="K136" s="440" t="s">
        <v>22</v>
      </c>
      <c r="L136" s="441"/>
      <c r="M136" s="230"/>
      <c r="N136" s="432" t="str">
        <f>IF($M136="","",IF(リスト!$N$2="","",リスト!$N$2))</f>
        <v/>
      </c>
      <c r="O136" s="432"/>
      <c r="P136" s="432"/>
      <c r="Q136" s="425" t="str">
        <f t="shared" si="6"/>
        <v/>
      </c>
      <c r="R136" s="426"/>
      <c r="S136" s="226"/>
      <c r="T136" s="382" t="str">
        <f>IF($S136="","",IF(リスト!$O$2="","",リスト!$O$2))</f>
        <v/>
      </c>
      <c r="U136" s="382"/>
      <c r="V136" s="426"/>
      <c r="W136" s="426" t="str">
        <f t="shared" si="7"/>
        <v/>
      </c>
      <c r="X136" s="429"/>
      <c r="Y136" s="231"/>
      <c r="Z136" s="228"/>
      <c r="AA136" s="229"/>
      <c r="AB136" s="229"/>
      <c r="AC136" s="234"/>
      <c r="AD136" s="235"/>
      <c r="AE136" s="293"/>
      <c r="AF136" s="294"/>
      <c r="AG136" s="236" t="str">
        <f t="shared" si="9"/>
        <v/>
      </c>
      <c r="AH136" s="225" t="str">
        <f t="shared" si="8"/>
        <v/>
      </c>
    </row>
    <row r="137" spans="1:34" ht="18.75" customHeight="1" thickBot="1" x14ac:dyDescent="0.2">
      <c r="A137" s="288">
        <v>130</v>
      </c>
      <c r="B137" s="438"/>
      <c r="C137" s="438"/>
      <c r="D137" s="415"/>
      <c r="E137" s="416"/>
      <c r="F137" s="415"/>
      <c r="G137" s="416"/>
      <c r="H137" s="439"/>
      <c r="I137" s="439"/>
      <c r="J137" s="239"/>
      <c r="K137" s="440" t="s">
        <v>22</v>
      </c>
      <c r="L137" s="441"/>
      <c r="M137" s="277"/>
      <c r="N137" s="432" t="str">
        <f>IF($M137="","",IF(リスト!$N$2="","",リスト!$N$2))</f>
        <v/>
      </c>
      <c r="O137" s="432"/>
      <c r="P137" s="432"/>
      <c r="Q137" s="425" t="str">
        <f t="shared" ref="Q137:Q167" si="10">IF(AND($K137="□",M137=""),"",IF(OR(K137="■",M137&lt;=N137),"適合","不適合"))</f>
        <v/>
      </c>
      <c r="R137" s="426"/>
      <c r="S137" s="278"/>
      <c r="T137" s="382" t="str">
        <f>IF($S137="","",IF(リスト!$O$2="","",リスト!$O$2))</f>
        <v/>
      </c>
      <c r="U137" s="382"/>
      <c r="V137" s="426"/>
      <c r="W137" s="426" t="str">
        <f t="shared" ref="W137:W167" si="11">IF(AND($K137="□",S137=""),"",IF(OR(K137="■",S137&lt;=T137),"適合","不適合"))</f>
        <v/>
      </c>
      <c r="X137" s="429"/>
      <c r="Y137" s="279"/>
      <c r="Z137" s="280"/>
      <c r="AA137" s="281"/>
      <c r="AB137" s="281"/>
      <c r="AC137" s="282"/>
      <c r="AD137" s="283"/>
      <c r="AE137" s="299"/>
      <c r="AF137" s="300"/>
      <c r="AG137" s="127" t="str">
        <f t="shared" si="9"/>
        <v/>
      </c>
      <c r="AH137" s="241" t="str">
        <f t="shared" ref="AH137:AH167" si="12">IF(OR(AG137=""),"",IF(AG137&lt;=0.8=TRUE,"適合","不適合"))</f>
        <v/>
      </c>
    </row>
    <row r="138" spans="1:34" ht="18.75" customHeight="1" x14ac:dyDescent="0.15">
      <c r="A138" s="284">
        <v>131</v>
      </c>
      <c r="B138" s="413"/>
      <c r="C138" s="413"/>
      <c r="D138" s="413"/>
      <c r="E138" s="414"/>
      <c r="F138" s="413"/>
      <c r="G138" s="414"/>
      <c r="H138" s="414"/>
      <c r="I138" s="414"/>
      <c r="J138" s="237"/>
      <c r="K138" s="442" t="s">
        <v>22</v>
      </c>
      <c r="L138" s="443"/>
      <c r="M138" s="261"/>
      <c r="N138" s="432" t="str">
        <f>IF($M138="","",IF(リスト!$N$2="","",リスト!$N$2))</f>
        <v/>
      </c>
      <c r="O138" s="432"/>
      <c r="P138" s="432"/>
      <c r="Q138" s="425" t="str">
        <f t="shared" si="10"/>
        <v/>
      </c>
      <c r="R138" s="426"/>
      <c r="S138" s="263"/>
      <c r="T138" s="382" t="str">
        <f>IF($S138="","",IF(リスト!$O$2="","",リスト!$O$2))</f>
        <v/>
      </c>
      <c r="U138" s="382"/>
      <c r="V138" s="426"/>
      <c r="W138" s="426" t="str">
        <f t="shared" si="11"/>
        <v/>
      </c>
      <c r="X138" s="429"/>
      <c r="Y138" s="264"/>
      <c r="Z138" s="265"/>
      <c r="AA138" s="266"/>
      <c r="AB138" s="266"/>
      <c r="AC138" s="267"/>
      <c r="AD138" s="268"/>
      <c r="AE138" s="289"/>
      <c r="AF138" s="290"/>
      <c r="AG138" s="124" t="str">
        <f t="shared" si="9"/>
        <v/>
      </c>
      <c r="AH138" s="167" t="str">
        <f t="shared" si="12"/>
        <v/>
      </c>
    </row>
    <row r="139" spans="1:34" ht="18.75" customHeight="1" x14ac:dyDescent="0.15">
      <c r="A139" s="285">
        <v>132</v>
      </c>
      <c r="B139" s="433"/>
      <c r="C139" s="433"/>
      <c r="D139" s="413"/>
      <c r="E139" s="414"/>
      <c r="F139" s="413"/>
      <c r="G139" s="414"/>
      <c r="H139" s="434"/>
      <c r="I139" s="434"/>
      <c r="J139" s="227"/>
      <c r="K139" s="440" t="s">
        <v>22</v>
      </c>
      <c r="L139" s="441"/>
      <c r="M139" s="230"/>
      <c r="N139" s="432" t="str">
        <f>IF($M139="","",IF(リスト!$N$2="","",リスト!$N$2))</f>
        <v/>
      </c>
      <c r="O139" s="432"/>
      <c r="P139" s="432"/>
      <c r="Q139" s="425" t="str">
        <f t="shared" si="10"/>
        <v/>
      </c>
      <c r="R139" s="426"/>
      <c r="S139" s="226"/>
      <c r="T139" s="382" t="str">
        <f>IF($S139="","",IF(リスト!$O$2="","",リスト!$O$2))</f>
        <v/>
      </c>
      <c r="U139" s="382"/>
      <c r="V139" s="426"/>
      <c r="W139" s="426" t="str">
        <f t="shared" si="11"/>
        <v/>
      </c>
      <c r="X139" s="429"/>
      <c r="Y139" s="231"/>
      <c r="Z139" s="228"/>
      <c r="AA139" s="229"/>
      <c r="AB139" s="229"/>
      <c r="AC139" s="234"/>
      <c r="AD139" s="235"/>
      <c r="AE139" s="293"/>
      <c r="AF139" s="294"/>
      <c r="AG139" s="236" t="str">
        <f t="shared" si="9"/>
        <v/>
      </c>
      <c r="AH139" s="225" t="str">
        <f t="shared" si="12"/>
        <v/>
      </c>
    </row>
    <row r="140" spans="1:34" ht="18.75" customHeight="1" x14ac:dyDescent="0.15">
      <c r="A140" s="285">
        <v>133</v>
      </c>
      <c r="B140" s="433"/>
      <c r="C140" s="433"/>
      <c r="D140" s="413"/>
      <c r="E140" s="414"/>
      <c r="F140" s="413"/>
      <c r="G140" s="414"/>
      <c r="H140" s="434"/>
      <c r="I140" s="434"/>
      <c r="J140" s="227"/>
      <c r="K140" s="440" t="s">
        <v>22</v>
      </c>
      <c r="L140" s="441"/>
      <c r="M140" s="230"/>
      <c r="N140" s="432" t="str">
        <f>IF($M140="","",IF(リスト!$N$2="","",リスト!$N$2))</f>
        <v/>
      </c>
      <c r="O140" s="432"/>
      <c r="P140" s="432"/>
      <c r="Q140" s="425" t="str">
        <f t="shared" si="10"/>
        <v/>
      </c>
      <c r="R140" s="426"/>
      <c r="S140" s="226"/>
      <c r="T140" s="382" t="str">
        <f>IF($S140="","",IF(リスト!$O$2="","",リスト!$O$2))</f>
        <v/>
      </c>
      <c r="U140" s="382"/>
      <c r="V140" s="426"/>
      <c r="W140" s="426" t="str">
        <f t="shared" si="11"/>
        <v/>
      </c>
      <c r="X140" s="429"/>
      <c r="Y140" s="231"/>
      <c r="Z140" s="228"/>
      <c r="AA140" s="229"/>
      <c r="AB140" s="229"/>
      <c r="AC140" s="234"/>
      <c r="AD140" s="235"/>
      <c r="AE140" s="293"/>
      <c r="AF140" s="294"/>
      <c r="AG140" s="236" t="str">
        <f t="shared" si="9"/>
        <v/>
      </c>
      <c r="AH140" s="225" t="str">
        <f t="shared" si="12"/>
        <v/>
      </c>
    </row>
    <row r="141" spans="1:34" ht="18.75" customHeight="1" x14ac:dyDescent="0.15">
      <c r="A141" s="285">
        <v>134</v>
      </c>
      <c r="B141" s="433"/>
      <c r="C141" s="433"/>
      <c r="D141" s="413"/>
      <c r="E141" s="414"/>
      <c r="F141" s="413"/>
      <c r="G141" s="414"/>
      <c r="H141" s="434"/>
      <c r="I141" s="434"/>
      <c r="J141" s="227"/>
      <c r="K141" s="440" t="s">
        <v>22</v>
      </c>
      <c r="L141" s="441"/>
      <c r="M141" s="230"/>
      <c r="N141" s="432" t="str">
        <f>IF($M141="","",IF(リスト!$N$2="","",リスト!$N$2))</f>
        <v/>
      </c>
      <c r="O141" s="432"/>
      <c r="P141" s="432"/>
      <c r="Q141" s="425" t="str">
        <f t="shared" si="10"/>
        <v/>
      </c>
      <c r="R141" s="426"/>
      <c r="S141" s="226"/>
      <c r="T141" s="382" t="str">
        <f>IF($S141="","",IF(リスト!$O$2="","",リスト!$O$2))</f>
        <v/>
      </c>
      <c r="U141" s="382"/>
      <c r="V141" s="426"/>
      <c r="W141" s="426" t="str">
        <f t="shared" si="11"/>
        <v/>
      </c>
      <c r="X141" s="429"/>
      <c r="Y141" s="231"/>
      <c r="Z141" s="228"/>
      <c r="AA141" s="229"/>
      <c r="AB141" s="229"/>
      <c r="AC141" s="234"/>
      <c r="AD141" s="235"/>
      <c r="AE141" s="293"/>
      <c r="AF141" s="294"/>
      <c r="AG141" s="236" t="str">
        <f t="shared" ref="AG141:AG167" si="13">IFERROR(ROUNDUP(AE141/AF141,2),"")</f>
        <v/>
      </c>
      <c r="AH141" s="225" t="str">
        <f t="shared" si="12"/>
        <v/>
      </c>
    </row>
    <row r="142" spans="1:34" ht="18.75" customHeight="1" x14ac:dyDescent="0.15">
      <c r="A142" s="285">
        <v>135</v>
      </c>
      <c r="B142" s="433"/>
      <c r="C142" s="433"/>
      <c r="D142" s="413"/>
      <c r="E142" s="414"/>
      <c r="F142" s="413"/>
      <c r="G142" s="414"/>
      <c r="H142" s="434"/>
      <c r="I142" s="434"/>
      <c r="J142" s="227"/>
      <c r="K142" s="440" t="s">
        <v>22</v>
      </c>
      <c r="L142" s="441"/>
      <c r="M142" s="230"/>
      <c r="N142" s="432" t="str">
        <f>IF($M142="","",IF(リスト!$N$2="","",リスト!$N$2))</f>
        <v/>
      </c>
      <c r="O142" s="432"/>
      <c r="P142" s="432"/>
      <c r="Q142" s="425" t="str">
        <f t="shared" si="10"/>
        <v/>
      </c>
      <c r="R142" s="426"/>
      <c r="S142" s="226"/>
      <c r="T142" s="382" t="str">
        <f>IF($S142="","",IF(リスト!$O$2="","",リスト!$O$2))</f>
        <v/>
      </c>
      <c r="U142" s="382"/>
      <c r="V142" s="426"/>
      <c r="W142" s="426" t="str">
        <f t="shared" si="11"/>
        <v/>
      </c>
      <c r="X142" s="429"/>
      <c r="Y142" s="231"/>
      <c r="Z142" s="228"/>
      <c r="AA142" s="229"/>
      <c r="AB142" s="229"/>
      <c r="AC142" s="234"/>
      <c r="AD142" s="235"/>
      <c r="AE142" s="293"/>
      <c r="AF142" s="294"/>
      <c r="AG142" s="236" t="str">
        <f t="shared" si="13"/>
        <v/>
      </c>
      <c r="AH142" s="225" t="str">
        <f t="shared" si="12"/>
        <v/>
      </c>
    </row>
    <row r="143" spans="1:34" ht="18.75" customHeight="1" x14ac:dyDescent="0.15">
      <c r="A143" s="285">
        <v>136</v>
      </c>
      <c r="B143" s="433"/>
      <c r="C143" s="433"/>
      <c r="D143" s="413"/>
      <c r="E143" s="414"/>
      <c r="F143" s="413"/>
      <c r="G143" s="414"/>
      <c r="H143" s="434"/>
      <c r="I143" s="434"/>
      <c r="J143" s="227"/>
      <c r="K143" s="440" t="s">
        <v>22</v>
      </c>
      <c r="L143" s="441"/>
      <c r="M143" s="230"/>
      <c r="N143" s="432" t="str">
        <f>IF($M143="","",IF(リスト!$N$2="","",リスト!$N$2))</f>
        <v/>
      </c>
      <c r="O143" s="432"/>
      <c r="P143" s="432"/>
      <c r="Q143" s="425" t="str">
        <f t="shared" si="10"/>
        <v/>
      </c>
      <c r="R143" s="426"/>
      <c r="S143" s="226"/>
      <c r="T143" s="382" t="str">
        <f>IF($S143="","",IF(リスト!$O$2="","",リスト!$O$2))</f>
        <v/>
      </c>
      <c r="U143" s="382"/>
      <c r="V143" s="426"/>
      <c r="W143" s="426" t="str">
        <f t="shared" si="11"/>
        <v/>
      </c>
      <c r="X143" s="429"/>
      <c r="Y143" s="231"/>
      <c r="Z143" s="228"/>
      <c r="AA143" s="229"/>
      <c r="AB143" s="229"/>
      <c r="AC143" s="234"/>
      <c r="AD143" s="235"/>
      <c r="AE143" s="293"/>
      <c r="AF143" s="294"/>
      <c r="AG143" s="236" t="str">
        <f t="shared" si="13"/>
        <v/>
      </c>
      <c r="AH143" s="225" t="str">
        <f t="shared" si="12"/>
        <v/>
      </c>
    </row>
    <row r="144" spans="1:34" ht="18.75" customHeight="1" x14ac:dyDescent="0.15">
      <c r="A144" s="285">
        <v>137</v>
      </c>
      <c r="B144" s="433"/>
      <c r="C144" s="433"/>
      <c r="D144" s="413"/>
      <c r="E144" s="414"/>
      <c r="F144" s="413"/>
      <c r="G144" s="414"/>
      <c r="H144" s="434"/>
      <c r="I144" s="434"/>
      <c r="J144" s="227"/>
      <c r="K144" s="440" t="s">
        <v>22</v>
      </c>
      <c r="L144" s="441"/>
      <c r="M144" s="230"/>
      <c r="N144" s="432" t="str">
        <f>IF($M144="","",IF(リスト!$N$2="","",リスト!$N$2))</f>
        <v/>
      </c>
      <c r="O144" s="432"/>
      <c r="P144" s="432"/>
      <c r="Q144" s="425" t="str">
        <f t="shared" si="10"/>
        <v/>
      </c>
      <c r="R144" s="426"/>
      <c r="S144" s="226"/>
      <c r="T144" s="382" t="str">
        <f>IF($S144="","",IF(リスト!$O$2="","",リスト!$O$2))</f>
        <v/>
      </c>
      <c r="U144" s="382"/>
      <c r="V144" s="426"/>
      <c r="W144" s="426" t="str">
        <f t="shared" si="11"/>
        <v/>
      </c>
      <c r="X144" s="429"/>
      <c r="Y144" s="231"/>
      <c r="Z144" s="228"/>
      <c r="AA144" s="229"/>
      <c r="AB144" s="229"/>
      <c r="AC144" s="234"/>
      <c r="AD144" s="235"/>
      <c r="AE144" s="293"/>
      <c r="AF144" s="294"/>
      <c r="AG144" s="236" t="str">
        <f t="shared" si="13"/>
        <v/>
      </c>
      <c r="AH144" s="225" t="str">
        <f t="shared" si="12"/>
        <v/>
      </c>
    </row>
    <row r="145" spans="1:34" ht="18.75" customHeight="1" x14ac:dyDescent="0.15">
      <c r="A145" s="285">
        <v>138</v>
      </c>
      <c r="B145" s="433"/>
      <c r="C145" s="433"/>
      <c r="D145" s="413"/>
      <c r="E145" s="414"/>
      <c r="F145" s="413"/>
      <c r="G145" s="414"/>
      <c r="H145" s="434"/>
      <c r="I145" s="434"/>
      <c r="J145" s="227"/>
      <c r="K145" s="440" t="s">
        <v>22</v>
      </c>
      <c r="L145" s="441"/>
      <c r="M145" s="230"/>
      <c r="N145" s="432" t="str">
        <f>IF($M145="","",IF(リスト!$N$2="","",リスト!$N$2))</f>
        <v/>
      </c>
      <c r="O145" s="432"/>
      <c r="P145" s="432"/>
      <c r="Q145" s="425" t="str">
        <f t="shared" si="10"/>
        <v/>
      </c>
      <c r="R145" s="426"/>
      <c r="S145" s="226"/>
      <c r="T145" s="382" t="str">
        <f>IF($S145="","",IF(リスト!$O$2="","",リスト!$O$2))</f>
        <v/>
      </c>
      <c r="U145" s="382"/>
      <c r="V145" s="426"/>
      <c r="W145" s="426" t="str">
        <f t="shared" si="11"/>
        <v/>
      </c>
      <c r="X145" s="429"/>
      <c r="Y145" s="231"/>
      <c r="Z145" s="228"/>
      <c r="AA145" s="229"/>
      <c r="AB145" s="229"/>
      <c r="AC145" s="234"/>
      <c r="AD145" s="235"/>
      <c r="AE145" s="293"/>
      <c r="AF145" s="294"/>
      <c r="AG145" s="236" t="str">
        <f t="shared" si="13"/>
        <v/>
      </c>
      <c r="AH145" s="225" t="str">
        <f t="shared" si="12"/>
        <v/>
      </c>
    </row>
    <row r="146" spans="1:34" ht="18.75" customHeight="1" x14ac:dyDescent="0.15">
      <c r="A146" s="285">
        <v>139</v>
      </c>
      <c r="B146" s="433"/>
      <c r="C146" s="433"/>
      <c r="D146" s="413"/>
      <c r="E146" s="414"/>
      <c r="F146" s="413"/>
      <c r="G146" s="414"/>
      <c r="H146" s="434"/>
      <c r="I146" s="434"/>
      <c r="J146" s="227"/>
      <c r="K146" s="440" t="s">
        <v>22</v>
      </c>
      <c r="L146" s="441"/>
      <c r="M146" s="230"/>
      <c r="N146" s="432" t="str">
        <f>IF($M146="","",IF(リスト!$N$2="","",リスト!$N$2))</f>
        <v/>
      </c>
      <c r="O146" s="432"/>
      <c r="P146" s="432"/>
      <c r="Q146" s="425" t="str">
        <f t="shared" si="10"/>
        <v/>
      </c>
      <c r="R146" s="426"/>
      <c r="S146" s="226"/>
      <c r="T146" s="382" t="str">
        <f>IF($S146="","",IF(リスト!$O$2="","",リスト!$O$2))</f>
        <v/>
      </c>
      <c r="U146" s="382"/>
      <c r="V146" s="426"/>
      <c r="W146" s="426" t="str">
        <f t="shared" si="11"/>
        <v/>
      </c>
      <c r="X146" s="429"/>
      <c r="Y146" s="231"/>
      <c r="Z146" s="228"/>
      <c r="AA146" s="229"/>
      <c r="AB146" s="229"/>
      <c r="AC146" s="234"/>
      <c r="AD146" s="235"/>
      <c r="AE146" s="293"/>
      <c r="AF146" s="294"/>
      <c r="AG146" s="236" t="str">
        <f t="shared" si="13"/>
        <v/>
      </c>
      <c r="AH146" s="225" t="str">
        <f t="shared" si="12"/>
        <v/>
      </c>
    </row>
    <row r="147" spans="1:34" ht="18.75" customHeight="1" thickBot="1" x14ac:dyDescent="0.2">
      <c r="A147" s="286">
        <v>140</v>
      </c>
      <c r="B147" s="444"/>
      <c r="C147" s="444"/>
      <c r="D147" s="419"/>
      <c r="E147" s="420"/>
      <c r="F147" s="419"/>
      <c r="G147" s="420"/>
      <c r="H147" s="445"/>
      <c r="I147" s="445"/>
      <c r="J147" s="251"/>
      <c r="K147" s="440" t="s">
        <v>22</v>
      </c>
      <c r="L147" s="441"/>
      <c r="M147" s="252"/>
      <c r="N147" s="432" t="str">
        <f>IF($M147="","",IF(リスト!$N$2="","",リスト!$N$2))</f>
        <v/>
      </c>
      <c r="O147" s="432"/>
      <c r="P147" s="432"/>
      <c r="Q147" s="425" t="str">
        <f t="shared" si="10"/>
        <v/>
      </c>
      <c r="R147" s="426"/>
      <c r="S147" s="253"/>
      <c r="T147" s="382" t="str">
        <f>IF($S147="","",IF(リスト!$O$2="","",リスト!$O$2))</f>
        <v/>
      </c>
      <c r="U147" s="382"/>
      <c r="V147" s="426"/>
      <c r="W147" s="426" t="str">
        <f t="shared" si="11"/>
        <v/>
      </c>
      <c r="X147" s="429"/>
      <c r="Y147" s="255"/>
      <c r="Z147" s="256"/>
      <c r="AA147" s="257"/>
      <c r="AB147" s="257"/>
      <c r="AC147" s="258"/>
      <c r="AD147" s="259"/>
      <c r="AE147" s="295"/>
      <c r="AF147" s="296"/>
      <c r="AG147" s="260" t="str">
        <f t="shared" si="13"/>
        <v/>
      </c>
      <c r="AH147" s="254" t="str">
        <f t="shared" si="12"/>
        <v/>
      </c>
    </row>
    <row r="148" spans="1:34" ht="18.75" customHeight="1" x14ac:dyDescent="0.15">
      <c r="A148" s="287">
        <v>141</v>
      </c>
      <c r="B148" s="421"/>
      <c r="C148" s="421"/>
      <c r="D148" s="421"/>
      <c r="E148" s="422"/>
      <c r="F148" s="421"/>
      <c r="G148" s="422"/>
      <c r="H148" s="422"/>
      <c r="I148" s="422"/>
      <c r="J148" s="172"/>
      <c r="K148" s="442" t="s">
        <v>22</v>
      </c>
      <c r="L148" s="443"/>
      <c r="M148" s="269"/>
      <c r="N148" s="432" t="str">
        <f>IF($M148="","",IF(リスト!$N$2="","",リスト!$N$2))</f>
        <v/>
      </c>
      <c r="O148" s="432"/>
      <c r="P148" s="432"/>
      <c r="Q148" s="425" t="str">
        <f t="shared" si="10"/>
        <v/>
      </c>
      <c r="R148" s="426"/>
      <c r="S148" s="270"/>
      <c r="T148" s="382" t="str">
        <f>IF($S148="","",IF(リスト!$O$2="","",リスト!$O$2))</f>
        <v/>
      </c>
      <c r="U148" s="382"/>
      <c r="V148" s="426"/>
      <c r="W148" s="426" t="str">
        <f t="shared" si="11"/>
        <v/>
      </c>
      <c r="X148" s="429"/>
      <c r="Y148" s="271"/>
      <c r="Z148" s="272"/>
      <c r="AA148" s="273"/>
      <c r="AB148" s="273"/>
      <c r="AC148" s="274"/>
      <c r="AD148" s="275"/>
      <c r="AE148" s="297"/>
      <c r="AF148" s="298"/>
      <c r="AG148" s="276" t="str">
        <f t="shared" si="13"/>
        <v/>
      </c>
      <c r="AH148" s="240" t="str">
        <f t="shared" si="12"/>
        <v/>
      </c>
    </row>
    <row r="149" spans="1:34" ht="18.75" customHeight="1" x14ac:dyDescent="0.15">
      <c r="A149" s="285">
        <v>142</v>
      </c>
      <c r="B149" s="433"/>
      <c r="C149" s="433"/>
      <c r="D149" s="413"/>
      <c r="E149" s="414"/>
      <c r="F149" s="413"/>
      <c r="G149" s="414"/>
      <c r="H149" s="434"/>
      <c r="I149" s="434"/>
      <c r="J149" s="227"/>
      <c r="K149" s="440" t="s">
        <v>22</v>
      </c>
      <c r="L149" s="441"/>
      <c r="M149" s="230"/>
      <c r="N149" s="432" t="str">
        <f>IF($M149="","",IF(リスト!$N$2="","",リスト!$N$2))</f>
        <v/>
      </c>
      <c r="O149" s="432"/>
      <c r="P149" s="432"/>
      <c r="Q149" s="425" t="str">
        <f t="shared" si="10"/>
        <v/>
      </c>
      <c r="R149" s="426"/>
      <c r="S149" s="226"/>
      <c r="T149" s="382" t="str">
        <f>IF($S149="","",IF(リスト!$O$2="","",リスト!$O$2))</f>
        <v/>
      </c>
      <c r="U149" s="382"/>
      <c r="V149" s="426"/>
      <c r="W149" s="426" t="str">
        <f t="shared" si="11"/>
        <v/>
      </c>
      <c r="X149" s="429"/>
      <c r="Y149" s="231"/>
      <c r="Z149" s="228"/>
      <c r="AA149" s="229"/>
      <c r="AB149" s="229"/>
      <c r="AC149" s="234"/>
      <c r="AD149" s="235"/>
      <c r="AE149" s="293"/>
      <c r="AF149" s="294"/>
      <c r="AG149" s="236" t="str">
        <f t="shared" si="13"/>
        <v/>
      </c>
      <c r="AH149" s="225" t="str">
        <f t="shared" si="12"/>
        <v/>
      </c>
    </row>
    <row r="150" spans="1:34" ht="18.75" customHeight="1" x14ac:dyDescent="0.15">
      <c r="A150" s="285">
        <v>143</v>
      </c>
      <c r="B150" s="433"/>
      <c r="C150" s="433"/>
      <c r="D150" s="413"/>
      <c r="E150" s="414"/>
      <c r="F150" s="413"/>
      <c r="G150" s="414"/>
      <c r="H150" s="434"/>
      <c r="I150" s="434"/>
      <c r="J150" s="227"/>
      <c r="K150" s="440" t="s">
        <v>22</v>
      </c>
      <c r="L150" s="441"/>
      <c r="M150" s="230"/>
      <c r="N150" s="432" t="str">
        <f>IF($M150="","",IF(リスト!$N$2="","",リスト!$N$2))</f>
        <v/>
      </c>
      <c r="O150" s="432"/>
      <c r="P150" s="432"/>
      <c r="Q150" s="425" t="str">
        <f t="shared" si="10"/>
        <v/>
      </c>
      <c r="R150" s="426"/>
      <c r="S150" s="226"/>
      <c r="T150" s="382" t="str">
        <f>IF($S150="","",IF(リスト!$O$2="","",リスト!$O$2))</f>
        <v/>
      </c>
      <c r="U150" s="382"/>
      <c r="V150" s="426"/>
      <c r="W150" s="426" t="str">
        <f t="shared" si="11"/>
        <v/>
      </c>
      <c r="X150" s="429"/>
      <c r="Y150" s="231"/>
      <c r="Z150" s="228"/>
      <c r="AA150" s="229"/>
      <c r="AB150" s="229"/>
      <c r="AC150" s="234"/>
      <c r="AD150" s="235"/>
      <c r="AE150" s="293"/>
      <c r="AF150" s="294"/>
      <c r="AG150" s="236" t="str">
        <f t="shared" si="13"/>
        <v/>
      </c>
      <c r="AH150" s="225" t="str">
        <f t="shared" si="12"/>
        <v/>
      </c>
    </row>
    <row r="151" spans="1:34" ht="18.75" customHeight="1" x14ac:dyDescent="0.15">
      <c r="A151" s="285">
        <v>144</v>
      </c>
      <c r="B151" s="433"/>
      <c r="C151" s="433"/>
      <c r="D151" s="413"/>
      <c r="E151" s="414"/>
      <c r="F151" s="413"/>
      <c r="G151" s="414"/>
      <c r="H151" s="434"/>
      <c r="I151" s="434"/>
      <c r="J151" s="227"/>
      <c r="K151" s="440" t="s">
        <v>22</v>
      </c>
      <c r="L151" s="441"/>
      <c r="M151" s="230"/>
      <c r="N151" s="432" t="str">
        <f>IF($M151="","",IF(リスト!$N$2="","",リスト!$N$2))</f>
        <v/>
      </c>
      <c r="O151" s="432"/>
      <c r="P151" s="432"/>
      <c r="Q151" s="425" t="str">
        <f t="shared" si="10"/>
        <v/>
      </c>
      <c r="R151" s="426"/>
      <c r="S151" s="226"/>
      <c r="T151" s="382" t="str">
        <f>IF($S151="","",IF(リスト!$O$2="","",リスト!$O$2))</f>
        <v/>
      </c>
      <c r="U151" s="382"/>
      <c r="V151" s="426"/>
      <c r="W151" s="426" t="str">
        <f t="shared" si="11"/>
        <v/>
      </c>
      <c r="X151" s="429"/>
      <c r="Y151" s="231"/>
      <c r="Z151" s="228"/>
      <c r="AA151" s="229"/>
      <c r="AB151" s="229"/>
      <c r="AC151" s="234"/>
      <c r="AD151" s="235"/>
      <c r="AE151" s="293"/>
      <c r="AF151" s="294"/>
      <c r="AG151" s="236" t="str">
        <f t="shared" si="13"/>
        <v/>
      </c>
      <c r="AH151" s="225" t="str">
        <f t="shared" si="12"/>
        <v/>
      </c>
    </row>
    <row r="152" spans="1:34" ht="18.75" customHeight="1" x14ac:dyDescent="0.15">
      <c r="A152" s="285">
        <v>145</v>
      </c>
      <c r="B152" s="433"/>
      <c r="C152" s="433"/>
      <c r="D152" s="413"/>
      <c r="E152" s="414"/>
      <c r="F152" s="413"/>
      <c r="G152" s="414"/>
      <c r="H152" s="434"/>
      <c r="I152" s="434"/>
      <c r="J152" s="227"/>
      <c r="K152" s="440" t="s">
        <v>22</v>
      </c>
      <c r="L152" s="441"/>
      <c r="M152" s="230"/>
      <c r="N152" s="432" t="str">
        <f>IF($M152="","",IF(リスト!$N$2="","",リスト!$N$2))</f>
        <v/>
      </c>
      <c r="O152" s="432"/>
      <c r="P152" s="432"/>
      <c r="Q152" s="425" t="str">
        <f t="shared" si="10"/>
        <v/>
      </c>
      <c r="R152" s="426"/>
      <c r="S152" s="226"/>
      <c r="T152" s="382" t="str">
        <f>IF($S152="","",IF(リスト!$O$2="","",リスト!$O$2))</f>
        <v/>
      </c>
      <c r="U152" s="382"/>
      <c r="V152" s="426"/>
      <c r="W152" s="426" t="str">
        <f t="shared" si="11"/>
        <v/>
      </c>
      <c r="X152" s="429"/>
      <c r="Y152" s="231"/>
      <c r="Z152" s="228"/>
      <c r="AA152" s="229"/>
      <c r="AB152" s="229"/>
      <c r="AC152" s="234"/>
      <c r="AD152" s="235"/>
      <c r="AE152" s="293"/>
      <c r="AF152" s="294"/>
      <c r="AG152" s="236" t="str">
        <f t="shared" si="13"/>
        <v/>
      </c>
      <c r="AH152" s="225" t="str">
        <f t="shared" si="12"/>
        <v/>
      </c>
    </row>
    <row r="153" spans="1:34" ht="18.75" customHeight="1" x14ac:dyDescent="0.15">
      <c r="A153" s="285">
        <v>146</v>
      </c>
      <c r="B153" s="433"/>
      <c r="C153" s="433"/>
      <c r="D153" s="413"/>
      <c r="E153" s="414"/>
      <c r="F153" s="413"/>
      <c r="G153" s="414"/>
      <c r="H153" s="434"/>
      <c r="I153" s="434"/>
      <c r="J153" s="227"/>
      <c r="K153" s="440" t="s">
        <v>22</v>
      </c>
      <c r="L153" s="441"/>
      <c r="M153" s="230"/>
      <c r="N153" s="432" t="str">
        <f>IF($M153="","",IF(リスト!$N$2="","",リスト!$N$2))</f>
        <v/>
      </c>
      <c r="O153" s="432"/>
      <c r="P153" s="432"/>
      <c r="Q153" s="425" t="str">
        <f t="shared" si="10"/>
        <v/>
      </c>
      <c r="R153" s="426"/>
      <c r="S153" s="226"/>
      <c r="T153" s="382" t="str">
        <f>IF($S153="","",IF(リスト!$O$2="","",リスト!$O$2))</f>
        <v/>
      </c>
      <c r="U153" s="382"/>
      <c r="V153" s="426"/>
      <c r="W153" s="426" t="str">
        <f t="shared" si="11"/>
        <v/>
      </c>
      <c r="X153" s="429"/>
      <c r="Y153" s="231"/>
      <c r="Z153" s="228"/>
      <c r="AA153" s="229"/>
      <c r="AB153" s="229"/>
      <c r="AC153" s="234"/>
      <c r="AD153" s="235"/>
      <c r="AE153" s="293"/>
      <c r="AF153" s="294"/>
      <c r="AG153" s="236" t="str">
        <f t="shared" si="13"/>
        <v/>
      </c>
      <c r="AH153" s="225" t="str">
        <f t="shared" si="12"/>
        <v/>
      </c>
    </row>
    <row r="154" spans="1:34" ht="18.75" customHeight="1" x14ac:dyDescent="0.15">
      <c r="A154" s="285">
        <v>147</v>
      </c>
      <c r="B154" s="433"/>
      <c r="C154" s="433"/>
      <c r="D154" s="413"/>
      <c r="E154" s="414"/>
      <c r="F154" s="413"/>
      <c r="G154" s="414"/>
      <c r="H154" s="434"/>
      <c r="I154" s="434"/>
      <c r="J154" s="227"/>
      <c r="K154" s="440" t="s">
        <v>22</v>
      </c>
      <c r="L154" s="441"/>
      <c r="M154" s="230"/>
      <c r="N154" s="432" t="str">
        <f>IF($M154="","",IF(リスト!$N$2="","",リスト!$N$2))</f>
        <v/>
      </c>
      <c r="O154" s="432"/>
      <c r="P154" s="432"/>
      <c r="Q154" s="425" t="str">
        <f t="shared" si="10"/>
        <v/>
      </c>
      <c r="R154" s="426"/>
      <c r="S154" s="226"/>
      <c r="T154" s="382" t="str">
        <f>IF($S154="","",IF(リスト!$O$2="","",リスト!$O$2))</f>
        <v/>
      </c>
      <c r="U154" s="382"/>
      <c r="V154" s="426"/>
      <c r="W154" s="426" t="str">
        <f t="shared" si="11"/>
        <v/>
      </c>
      <c r="X154" s="429"/>
      <c r="Y154" s="231"/>
      <c r="Z154" s="228"/>
      <c r="AA154" s="229"/>
      <c r="AB154" s="229"/>
      <c r="AC154" s="234"/>
      <c r="AD154" s="235"/>
      <c r="AE154" s="293"/>
      <c r="AF154" s="294"/>
      <c r="AG154" s="236" t="str">
        <f t="shared" si="13"/>
        <v/>
      </c>
      <c r="AH154" s="225" t="str">
        <f t="shared" si="12"/>
        <v/>
      </c>
    </row>
    <row r="155" spans="1:34" ht="18.75" customHeight="1" x14ac:dyDescent="0.15">
      <c r="A155" s="285">
        <v>148</v>
      </c>
      <c r="B155" s="433"/>
      <c r="C155" s="433"/>
      <c r="D155" s="413"/>
      <c r="E155" s="414"/>
      <c r="F155" s="413"/>
      <c r="G155" s="414"/>
      <c r="H155" s="434"/>
      <c r="I155" s="434"/>
      <c r="J155" s="227"/>
      <c r="K155" s="440" t="s">
        <v>22</v>
      </c>
      <c r="L155" s="441"/>
      <c r="M155" s="230"/>
      <c r="N155" s="432" t="str">
        <f>IF($M155="","",IF(リスト!$N$2="","",リスト!$N$2))</f>
        <v/>
      </c>
      <c r="O155" s="432"/>
      <c r="P155" s="432"/>
      <c r="Q155" s="425" t="str">
        <f t="shared" si="10"/>
        <v/>
      </c>
      <c r="R155" s="426"/>
      <c r="S155" s="226"/>
      <c r="T155" s="382" t="str">
        <f>IF($S155="","",IF(リスト!$O$2="","",リスト!$O$2))</f>
        <v/>
      </c>
      <c r="U155" s="382"/>
      <c r="V155" s="426"/>
      <c r="W155" s="426" t="str">
        <f t="shared" si="11"/>
        <v/>
      </c>
      <c r="X155" s="429"/>
      <c r="Y155" s="231"/>
      <c r="Z155" s="228"/>
      <c r="AA155" s="229"/>
      <c r="AB155" s="229"/>
      <c r="AC155" s="234"/>
      <c r="AD155" s="235"/>
      <c r="AE155" s="293"/>
      <c r="AF155" s="294"/>
      <c r="AG155" s="236" t="str">
        <f t="shared" si="13"/>
        <v/>
      </c>
      <c r="AH155" s="225" t="str">
        <f t="shared" si="12"/>
        <v/>
      </c>
    </row>
    <row r="156" spans="1:34" ht="18.75" customHeight="1" x14ac:dyDescent="0.15">
      <c r="A156" s="285">
        <v>149</v>
      </c>
      <c r="B156" s="433"/>
      <c r="C156" s="433"/>
      <c r="D156" s="413"/>
      <c r="E156" s="414"/>
      <c r="F156" s="413"/>
      <c r="G156" s="414"/>
      <c r="H156" s="434"/>
      <c r="I156" s="434"/>
      <c r="J156" s="227"/>
      <c r="K156" s="440" t="s">
        <v>22</v>
      </c>
      <c r="L156" s="441"/>
      <c r="M156" s="230"/>
      <c r="N156" s="432" t="str">
        <f>IF($M156="","",IF(リスト!$N$2="","",リスト!$N$2))</f>
        <v/>
      </c>
      <c r="O156" s="432"/>
      <c r="P156" s="432"/>
      <c r="Q156" s="425" t="str">
        <f t="shared" si="10"/>
        <v/>
      </c>
      <c r="R156" s="426"/>
      <c r="S156" s="226"/>
      <c r="T156" s="382" t="str">
        <f>IF($S156="","",IF(リスト!$O$2="","",リスト!$O$2))</f>
        <v/>
      </c>
      <c r="U156" s="382"/>
      <c r="V156" s="426"/>
      <c r="W156" s="426" t="str">
        <f t="shared" si="11"/>
        <v/>
      </c>
      <c r="X156" s="429"/>
      <c r="Y156" s="231"/>
      <c r="Z156" s="228"/>
      <c r="AA156" s="229"/>
      <c r="AB156" s="229"/>
      <c r="AC156" s="234"/>
      <c r="AD156" s="235"/>
      <c r="AE156" s="293"/>
      <c r="AF156" s="294"/>
      <c r="AG156" s="236" t="str">
        <f t="shared" si="13"/>
        <v/>
      </c>
      <c r="AH156" s="225" t="str">
        <f t="shared" si="12"/>
        <v/>
      </c>
    </row>
    <row r="157" spans="1:34" ht="18.75" customHeight="1" thickBot="1" x14ac:dyDescent="0.2">
      <c r="A157" s="288">
        <v>150</v>
      </c>
      <c r="B157" s="438"/>
      <c r="C157" s="438"/>
      <c r="D157" s="415"/>
      <c r="E157" s="416"/>
      <c r="F157" s="415"/>
      <c r="G157" s="416"/>
      <c r="H157" s="439"/>
      <c r="I157" s="439"/>
      <c r="J157" s="239"/>
      <c r="K157" s="440" t="s">
        <v>22</v>
      </c>
      <c r="L157" s="441"/>
      <c r="M157" s="277"/>
      <c r="N157" s="432" t="str">
        <f>IF($M157="","",IF(リスト!$N$2="","",リスト!$N$2))</f>
        <v/>
      </c>
      <c r="O157" s="432"/>
      <c r="P157" s="432"/>
      <c r="Q157" s="425" t="str">
        <f t="shared" si="10"/>
        <v/>
      </c>
      <c r="R157" s="426"/>
      <c r="S157" s="278"/>
      <c r="T157" s="382" t="str">
        <f>IF($S157="","",IF(リスト!$O$2="","",リスト!$O$2))</f>
        <v/>
      </c>
      <c r="U157" s="382"/>
      <c r="V157" s="426"/>
      <c r="W157" s="426" t="str">
        <f t="shared" si="11"/>
        <v/>
      </c>
      <c r="X157" s="429"/>
      <c r="Y157" s="279"/>
      <c r="Z157" s="280"/>
      <c r="AA157" s="281"/>
      <c r="AB157" s="281"/>
      <c r="AC157" s="282"/>
      <c r="AD157" s="283"/>
      <c r="AE157" s="299"/>
      <c r="AF157" s="300"/>
      <c r="AG157" s="127" t="str">
        <f t="shared" si="13"/>
        <v/>
      </c>
      <c r="AH157" s="241" t="str">
        <f t="shared" si="12"/>
        <v/>
      </c>
    </row>
    <row r="158" spans="1:34" ht="18.75" customHeight="1" x14ac:dyDescent="0.15">
      <c r="A158" s="284">
        <v>151</v>
      </c>
      <c r="B158" s="413"/>
      <c r="C158" s="413"/>
      <c r="D158" s="413"/>
      <c r="E158" s="414"/>
      <c r="F158" s="413"/>
      <c r="G158" s="414"/>
      <c r="H158" s="414"/>
      <c r="I158" s="414"/>
      <c r="J158" s="237"/>
      <c r="K158" s="442" t="s">
        <v>22</v>
      </c>
      <c r="L158" s="443"/>
      <c r="M158" s="261"/>
      <c r="N158" s="432" t="str">
        <f>IF($M158="","",IF(リスト!$N$2="","",リスト!$N$2))</f>
        <v/>
      </c>
      <c r="O158" s="432"/>
      <c r="P158" s="432"/>
      <c r="Q158" s="425" t="str">
        <f t="shared" si="10"/>
        <v/>
      </c>
      <c r="R158" s="426"/>
      <c r="S158" s="263"/>
      <c r="T158" s="382" t="str">
        <f>IF($S158="","",IF(リスト!$O$2="","",リスト!$O$2))</f>
        <v/>
      </c>
      <c r="U158" s="382"/>
      <c r="V158" s="426"/>
      <c r="W158" s="426" t="str">
        <f t="shared" si="11"/>
        <v/>
      </c>
      <c r="X158" s="429"/>
      <c r="Y158" s="264"/>
      <c r="Z158" s="265"/>
      <c r="AA158" s="266"/>
      <c r="AB158" s="266"/>
      <c r="AC158" s="267"/>
      <c r="AD158" s="268"/>
      <c r="AE158" s="289"/>
      <c r="AF158" s="290"/>
      <c r="AG158" s="124" t="str">
        <f t="shared" si="13"/>
        <v/>
      </c>
      <c r="AH158" s="167" t="str">
        <f t="shared" si="12"/>
        <v/>
      </c>
    </row>
    <row r="159" spans="1:34" ht="18.75" customHeight="1" x14ac:dyDescent="0.15">
      <c r="A159" s="285">
        <v>152</v>
      </c>
      <c r="B159" s="433"/>
      <c r="C159" s="433"/>
      <c r="D159" s="413"/>
      <c r="E159" s="414"/>
      <c r="F159" s="413"/>
      <c r="G159" s="414"/>
      <c r="H159" s="434"/>
      <c r="I159" s="434"/>
      <c r="J159" s="227"/>
      <c r="K159" s="440" t="s">
        <v>22</v>
      </c>
      <c r="L159" s="441"/>
      <c r="M159" s="230"/>
      <c r="N159" s="432" t="str">
        <f>IF($M159="","",IF(リスト!$N$2="","",リスト!$N$2))</f>
        <v/>
      </c>
      <c r="O159" s="432"/>
      <c r="P159" s="432"/>
      <c r="Q159" s="425" t="str">
        <f t="shared" si="10"/>
        <v/>
      </c>
      <c r="R159" s="426"/>
      <c r="S159" s="226"/>
      <c r="T159" s="382" t="str">
        <f>IF($S159="","",IF(リスト!$O$2="","",リスト!$O$2))</f>
        <v/>
      </c>
      <c r="U159" s="382"/>
      <c r="V159" s="426"/>
      <c r="W159" s="426" t="str">
        <f t="shared" si="11"/>
        <v/>
      </c>
      <c r="X159" s="429"/>
      <c r="Y159" s="231"/>
      <c r="Z159" s="228"/>
      <c r="AA159" s="229"/>
      <c r="AB159" s="229"/>
      <c r="AC159" s="234"/>
      <c r="AD159" s="235"/>
      <c r="AE159" s="293"/>
      <c r="AF159" s="294"/>
      <c r="AG159" s="236" t="str">
        <f t="shared" si="13"/>
        <v/>
      </c>
      <c r="AH159" s="225" t="str">
        <f t="shared" si="12"/>
        <v/>
      </c>
    </row>
    <row r="160" spans="1:34" ht="18.75" customHeight="1" x14ac:dyDescent="0.15">
      <c r="A160" s="285">
        <v>153</v>
      </c>
      <c r="B160" s="433"/>
      <c r="C160" s="433"/>
      <c r="D160" s="413"/>
      <c r="E160" s="414"/>
      <c r="F160" s="413"/>
      <c r="G160" s="414"/>
      <c r="H160" s="434"/>
      <c r="I160" s="434"/>
      <c r="J160" s="227"/>
      <c r="K160" s="440" t="s">
        <v>22</v>
      </c>
      <c r="L160" s="441"/>
      <c r="M160" s="230"/>
      <c r="N160" s="432" t="str">
        <f>IF($M160="","",IF(リスト!$N$2="","",リスト!$N$2))</f>
        <v/>
      </c>
      <c r="O160" s="432"/>
      <c r="P160" s="432"/>
      <c r="Q160" s="425" t="str">
        <f t="shared" si="10"/>
        <v/>
      </c>
      <c r="R160" s="426"/>
      <c r="S160" s="226"/>
      <c r="T160" s="382" t="str">
        <f>IF($S160="","",IF(リスト!$O$2="","",リスト!$O$2))</f>
        <v/>
      </c>
      <c r="U160" s="382"/>
      <c r="V160" s="426"/>
      <c r="W160" s="426" t="str">
        <f t="shared" si="11"/>
        <v/>
      </c>
      <c r="X160" s="429"/>
      <c r="Y160" s="231"/>
      <c r="Z160" s="228"/>
      <c r="AA160" s="229"/>
      <c r="AB160" s="229"/>
      <c r="AC160" s="234"/>
      <c r="AD160" s="235"/>
      <c r="AE160" s="293"/>
      <c r="AF160" s="294"/>
      <c r="AG160" s="236" t="str">
        <f t="shared" si="13"/>
        <v/>
      </c>
      <c r="AH160" s="225" t="str">
        <f t="shared" si="12"/>
        <v/>
      </c>
    </row>
    <row r="161" spans="1:34" ht="18.75" customHeight="1" x14ac:dyDescent="0.15">
      <c r="A161" s="285">
        <v>154</v>
      </c>
      <c r="B161" s="433"/>
      <c r="C161" s="433"/>
      <c r="D161" s="413"/>
      <c r="E161" s="414"/>
      <c r="F161" s="413"/>
      <c r="G161" s="414"/>
      <c r="H161" s="434"/>
      <c r="I161" s="434"/>
      <c r="J161" s="227"/>
      <c r="K161" s="440" t="s">
        <v>22</v>
      </c>
      <c r="L161" s="441"/>
      <c r="M161" s="230"/>
      <c r="N161" s="432" t="str">
        <f>IF($M161="","",IF(リスト!$N$2="","",リスト!$N$2))</f>
        <v/>
      </c>
      <c r="O161" s="432"/>
      <c r="P161" s="432"/>
      <c r="Q161" s="425" t="str">
        <f t="shared" si="10"/>
        <v/>
      </c>
      <c r="R161" s="426"/>
      <c r="S161" s="226"/>
      <c r="T161" s="382" t="str">
        <f>IF($S161="","",IF(リスト!$O$2="","",リスト!$O$2))</f>
        <v/>
      </c>
      <c r="U161" s="382"/>
      <c r="V161" s="426"/>
      <c r="W161" s="426" t="str">
        <f t="shared" si="11"/>
        <v/>
      </c>
      <c r="X161" s="429"/>
      <c r="Y161" s="231"/>
      <c r="Z161" s="228"/>
      <c r="AA161" s="229"/>
      <c r="AB161" s="229"/>
      <c r="AC161" s="234"/>
      <c r="AD161" s="235"/>
      <c r="AE161" s="293"/>
      <c r="AF161" s="294"/>
      <c r="AG161" s="236" t="str">
        <f t="shared" si="13"/>
        <v/>
      </c>
      <c r="AH161" s="225" t="str">
        <f t="shared" si="12"/>
        <v/>
      </c>
    </row>
    <row r="162" spans="1:34" ht="18.75" customHeight="1" x14ac:dyDescent="0.15">
      <c r="A162" s="285">
        <v>155</v>
      </c>
      <c r="B162" s="433"/>
      <c r="C162" s="433"/>
      <c r="D162" s="413"/>
      <c r="E162" s="414"/>
      <c r="F162" s="413"/>
      <c r="G162" s="414"/>
      <c r="H162" s="434"/>
      <c r="I162" s="434"/>
      <c r="J162" s="227"/>
      <c r="K162" s="440" t="s">
        <v>22</v>
      </c>
      <c r="L162" s="441"/>
      <c r="M162" s="230"/>
      <c r="N162" s="432" t="str">
        <f>IF($M162="","",IF(リスト!$N$2="","",リスト!$N$2))</f>
        <v/>
      </c>
      <c r="O162" s="432"/>
      <c r="P162" s="432"/>
      <c r="Q162" s="425" t="str">
        <f t="shared" si="10"/>
        <v/>
      </c>
      <c r="R162" s="426"/>
      <c r="S162" s="226"/>
      <c r="T162" s="382" t="str">
        <f>IF($S162="","",IF(リスト!$O$2="","",リスト!$O$2))</f>
        <v/>
      </c>
      <c r="U162" s="382"/>
      <c r="V162" s="426"/>
      <c r="W162" s="426" t="str">
        <f t="shared" si="11"/>
        <v/>
      </c>
      <c r="X162" s="429"/>
      <c r="Y162" s="231"/>
      <c r="Z162" s="228"/>
      <c r="AA162" s="229"/>
      <c r="AB162" s="229"/>
      <c r="AC162" s="234"/>
      <c r="AD162" s="235"/>
      <c r="AE162" s="293"/>
      <c r="AF162" s="294"/>
      <c r="AG162" s="236" t="str">
        <f t="shared" si="13"/>
        <v/>
      </c>
      <c r="AH162" s="225" t="str">
        <f t="shared" si="12"/>
        <v/>
      </c>
    </row>
    <row r="163" spans="1:34" ht="18.75" customHeight="1" x14ac:dyDescent="0.15">
      <c r="A163" s="285">
        <v>156</v>
      </c>
      <c r="B163" s="433"/>
      <c r="C163" s="433"/>
      <c r="D163" s="413"/>
      <c r="E163" s="414"/>
      <c r="F163" s="413"/>
      <c r="G163" s="414"/>
      <c r="H163" s="434"/>
      <c r="I163" s="434"/>
      <c r="J163" s="227"/>
      <c r="K163" s="440" t="s">
        <v>22</v>
      </c>
      <c r="L163" s="441"/>
      <c r="M163" s="230"/>
      <c r="N163" s="432" t="str">
        <f>IF($M163="","",IF(リスト!$N$2="","",リスト!$N$2))</f>
        <v/>
      </c>
      <c r="O163" s="432"/>
      <c r="P163" s="432"/>
      <c r="Q163" s="425" t="str">
        <f t="shared" si="10"/>
        <v/>
      </c>
      <c r="R163" s="426"/>
      <c r="S163" s="226"/>
      <c r="T163" s="382" t="str">
        <f>IF($S163="","",IF(リスト!$O$2="","",リスト!$O$2))</f>
        <v/>
      </c>
      <c r="U163" s="382"/>
      <c r="V163" s="426"/>
      <c r="W163" s="426" t="str">
        <f t="shared" si="11"/>
        <v/>
      </c>
      <c r="X163" s="429"/>
      <c r="Y163" s="231"/>
      <c r="Z163" s="228"/>
      <c r="AA163" s="229"/>
      <c r="AB163" s="229"/>
      <c r="AC163" s="234"/>
      <c r="AD163" s="235"/>
      <c r="AE163" s="293"/>
      <c r="AF163" s="294"/>
      <c r="AG163" s="236" t="str">
        <f t="shared" si="13"/>
        <v/>
      </c>
      <c r="AH163" s="225" t="str">
        <f t="shared" si="12"/>
        <v/>
      </c>
    </row>
    <row r="164" spans="1:34" ht="18.75" customHeight="1" x14ac:dyDescent="0.15">
      <c r="A164" s="285">
        <v>157</v>
      </c>
      <c r="B164" s="433"/>
      <c r="C164" s="433"/>
      <c r="D164" s="413"/>
      <c r="E164" s="414"/>
      <c r="F164" s="413"/>
      <c r="G164" s="414"/>
      <c r="H164" s="434"/>
      <c r="I164" s="434"/>
      <c r="J164" s="227"/>
      <c r="K164" s="440" t="s">
        <v>22</v>
      </c>
      <c r="L164" s="441"/>
      <c r="M164" s="230"/>
      <c r="N164" s="432" t="str">
        <f>IF($M164="","",IF(リスト!$N$2="","",リスト!$N$2))</f>
        <v/>
      </c>
      <c r="O164" s="432"/>
      <c r="P164" s="432"/>
      <c r="Q164" s="425" t="str">
        <f t="shared" si="10"/>
        <v/>
      </c>
      <c r="R164" s="426"/>
      <c r="S164" s="226"/>
      <c r="T164" s="382" t="str">
        <f>IF($S164="","",IF(リスト!$O$2="","",リスト!$O$2))</f>
        <v/>
      </c>
      <c r="U164" s="382"/>
      <c r="V164" s="426"/>
      <c r="W164" s="426" t="str">
        <f t="shared" si="11"/>
        <v/>
      </c>
      <c r="X164" s="429"/>
      <c r="Y164" s="231"/>
      <c r="Z164" s="228"/>
      <c r="AA164" s="229"/>
      <c r="AB164" s="229"/>
      <c r="AC164" s="234"/>
      <c r="AD164" s="235"/>
      <c r="AE164" s="293"/>
      <c r="AF164" s="294"/>
      <c r="AG164" s="236" t="str">
        <f t="shared" si="13"/>
        <v/>
      </c>
      <c r="AH164" s="225" t="str">
        <f t="shared" si="12"/>
        <v/>
      </c>
    </row>
    <row r="165" spans="1:34" ht="18.75" customHeight="1" x14ac:dyDescent="0.15">
      <c r="A165" s="285">
        <v>158</v>
      </c>
      <c r="B165" s="413"/>
      <c r="C165" s="413"/>
      <c r="D165" s="413"/>
      <c r="E165" s="414"/>
      <c r="F165" s="413"/>
      <c r="G165" s="414"/>
      <c r="H165" s="434"/>
      <c r="I165" s="434"/>
      <c r="J165" s="227"/>
      <c r="K165" s="440" t="s">
        <v>22</v>
      </c>
      <c r="L165" s="441"/>
      <c r="M165" s="230"/>
      <c r="N165" s="432" t="str">
        <f>IF($M165="","",IF(リスト!$N$2="","",リスト!$N$2))</f>
        <v/>
      </c>
      <c r="O165" s="432"/>
      <c r="P165" s="432"/>
      <c r="Q165" s="425" t="str">
        <f t="shared" si="10"/>
        <v/>
      </c>
      <c r="R165" s="426"/>
      <c r="S165" s="226"/>
      <c r="T165" s="382" t="str">
        <f>IF($S165="","",IF(リスト!$O$2="","",リスト!$O$2))</f>
        <v/>
      </c>
      <c r="U165" s="382"/>
      <c r="V165" s="426"/>
      <c r="W165" s="426" t="str">
        <f t="shared" si="11"/>
        <v/>
      </c>
      <c r="X165" s="429"/>
      <c r="Y165" s="231"/>
      <c r="Z165" s="228"/>
      <c r="AA165" s="229"/>
      <c r="AB165" s="229"/>
      <c r="AC165" s="234"/>
      <c r="AD165" s="235"/>
      <c r="AE165" s="293"/>
      <c r="AF165" s="294"/>
      <c r="AG165" s="236" t="str">
        <f t="shared" si="13"/>
        <v/>
      </c>
      <c r="AH165" s="225" t="str">
        <f t="shared" si="12"/>
        <v/>
      </c>
    </row>
    <row r="166" spans="1:34" ht="18.75" customHeight="1" x14ac:dyDescent="0.15">
      <c r="A166" s="285">
        <v>159</v>
      </c>
      <c r="B166" s="433"/>
      <c r="C166" s="433"/>
      <c r="D166" s="413"/>
      <c r="E166" s="414"/>
      <c r="F166" s="413"/>
      <c r="G166" s="414"/>
      <c r="H166" s="434"/>
      <c r="I166" s="434"/>
      <c r="J166" s="227"/>
      <c r="K166" s="440" t="s">
        <v>22</v>
      </c>
      <c r="L166" s="441"/>
      <c r="M166" s="230"/>
      <c r="N166" s="432" t="str">
        <f>IF($M166="","",IF(リスト!$N$2="","",リスト!$N$2))</f>
        <v/>
      </c>
      <c r="O166" s="432"/>
      <c r="P166" s="432"/>
      <c r="Q166" s="425" t="str">
        <f t="shared" si="10"/>
        <v/>
      </c>
      <c r="R166" s="426"/>
      <c r="S166" s="226"/>
      <c r="T166" s="382" t="str">
        <f>IF($S166="","",IF(リスト!$O$2="","",リスト!$O$2))</f>
        <v/>
      </c>
      <c r="U166" s="382"/>
      <c r="V166" s="426"/>
      <c r="W166" s="426" t="str">
        <f t="shared" si="11"/>
        <v/>
      </c>
      <c r="X166" s="429"/>
      <c r="Y166" s="231"/>
      <c r="Z166" s="228"/>
      <c r="AA166" s="229"/>
      <c r="AB166" s="229"/>
      <c r="AC166" s="234"/>
      <c r="AD166" s="235"/>
      <c r="AE166" s="293"/>
      <c r="AF166" s="294"/>
      <c r="AG166" s="236" t="str">
        <f t="shared" si="13"/>
        <v/>
      </c>
      <c r="AH166" s="225" t="str">
        <f t="shared" si="12"/>
        <v/>
      </c>
    </row>
    <row r="167" spans="1:34" ht="18.75" customHeight="1" thickBot="1" x14ac:dyDescent="0.2">
      <c r="A167" s="288">
        <v>160</v>
      </c>
      <c r="B167" s="438"/>
      <c r="C167" s="438"/>
      <c r="D167" s="415"/>
      <c r="E167" s="416"/>
      <c r="F167" s="415"/>
      <c r="G167" s="416"/>
      <c r="H167" s="439"/>
      <c r="I167" s="439"/>
      <c r="J167" s="239"/>
      <c r="K167" s="440" t="s">
        <v>22</v>
      </c>
      <c r="L167" s="441"/>
      <c r="M167" s="277"/>
      <c r="N167" s="432" t="str">
        <f>IF($M167="","",IF(リスト!$N$2="","",リスト!$N$2))</f>
        <v/>
      </c>
      <c r="O167" s="432"/>
      <c r="P167" s="432"/>
      <c r="Q167" s="425" t="str">
        <f t="shared" si="10"/>
        <v/>
      </c>
      <c r="R167" s="426"/>
      <c r="S167" s="278"/>
      <c r="T167" s="382" t="str">
        <f>IF($S167="","",IF(リスト!$O$2="","",リスト!$O$2))</f>
        <v/>
      </c>
      <c r="U167" s="382"/>
      <c r="V167" s="426"/>
      <c r="W167" s="426" t="str">
        <f t="shared" si="11"/>
        <v/>
      </c>
      <c r="X167" s="429"/>
      <c r="Y167" s="279"/>
      <c r="Z167" s="280"/>
      <c r="AA167" s="281"/>
      <c r="AB167" s="281"/>
      <c r="AC167" s="282"/>
      <c r="AD167" s="283"/>
      <c r="AE167" s="299"/>
      <c r="AF167" s="300"/>
      <c r="AG167" s="236" t="str">
        <f t="shared" si="13"/>
        <v/>
      </c>
      <c r="AH167" s="225" t="str">
        <f t="shared" si="12"/>
        <v/>
      </c>
    </row>
    <row r="168" spans="1:34" ht="17.25" customHeight="1" x14ac:dyDescent="0.15">
      <c r="Q168" s="367" t="str">
        <f t="shared" ref="Q168:Q179" si="14">IF(OR(N168="",M168=""),"",IF(M168&lt;=N168=TRUE,"適合","不適合"))</f>
        <v/>
      </c>
      <c r="R168" s="367"/>
      <c r="AC168" s="248" t="str">
        <f>IF(SUM(AC8:AC167)=0,"",SUM(AC8:AC167))</f>
        <v/>
      </c>
      <c r="AD168" s="248" t="str">
        <f>IF(SUM(AD8:AD167)=0,"",SUM(AD8:AD167))</f>
        <v/>
      </c>
      <c r="AE168" s="248" t="str">
        <f>IF(SUM(AE8:AE167)=0,"",SUM(AE8:AE167))</f>
        <v/>
      </c>
      <c r="AF168" s="248" t="str">
        <f>IF(SUM(AF8:AF167)=0,"",SUM(AF8:AF167))</f>
        <v/>
      </c>
      <c r="AG168" s="69" t="str">
        <f>IF(SUM(AG8:AG167)=0,"",SUM(AG8:AG167))</f>
        <v/>
      </c>
    </row>
    <row r="169" spans="1:34" ht="17.25" customHeight="1" x14ac:dyDescent="0.15">
      <c r="Q169" s="367" t="str">
        <f t="shared" si="14"/>
        <v/>
      </c>
      <c r="R169" s="367"/>
    </row>
    <row r="170" spans="1:34" ht="17.25" customHeight="1" x14ac:dyDescent="0.15">
      <c r="Q170" s="367" t="str">
        <f t="shared" si="14"/>
        <v/>
      </c>
      <c r="R170" s="367"/>
    </row>
    <row r="171" spans="1:34" ht="17.25" customHeight="1" x14ac:dyDescent="0.15">
      <c r="Q171" s="367" t="str">
        <f t="shared" si="14"/>
        <v/>
      </c>
      <c r="R171" s="367"/>
    </row>
    <row r="172" spans="1:34" ht="17.25" customHeight="1" x14ac:dyDescent="0.15">
      <c r="Q172" s="367" t="str">
        <f t="shared" si="14"/>
        <v/>
      </c>
      <c r="R172" s="367"/>
    </row>
    <row r="173" spans="1:34" ht="17.25" customHeight="1" x14ac:dyDescent="0.15">
      <c r="Q173" s="367" t="str">
        <f t="shared" si="14"/>
        <v/>
      </c>
      <c r="R173" s="367"/>
    </row>
    <row r="174" spans="1:34" ht="17.25" customHeight="1" x14ac:dyDescent="0.15">
      <c r="Q174" s="367" t="str">
        <f t="shared" si="14"/>
        <v/>
      </c>
      <c r="R174" s="367"/>
    </row>
    <row r="175" spans="1:34" ht="17.25" customHeight="1" x14ac:dyDescent="0.15">
      <c r="Q175" s="367" t="str">
        <f t="shared" si="14"/>
        <v/>
      </c>
      <c r="R175" s="367"/>
    </row>
    <row r="176" spans="1:34" ht="17.25" customHeight="1" x14ac:dyDescent="0.15">
      <c r="Q176" s="367" t="str">
        <f t="shared" si="14"/>
        <v/>
      </c>
      <c r="R176" s="367"/>
    </row>
    <row r="177" spans="17:18" ht="17.25" customHeight="1" x14ac:dyDescent="0.15">
      <c r="Q177" s="367" t="str">
        <f t="shared" si="14"/>
        <v/>
      </c>
      <c r="R177" s="367"/>
    </row>
    <row r="178" spans="17:18" ht="17.25" customHeight="1" x14ac:dyDescent="0.15">
      <c r="Q178" s="367" t="str">
        <f t="shared" si="14"/>
        <v/>
      </c>
      <c r="R178" s="367"/>
    </row>
    <row r="179" spans="17:18" ht="17.25" customHeight="1" x14ac:dyDescent="0.15">
      <c r="Q179" s="367" t="str">
        <f t="shared" si="14"/>
        <v/>
      </c>
      <c r="R179" s="367"/>
    </row>
  </sheetData>
  <sheetProtection algorithmName="SHA-512" hashValue="2SD8GYuuJqN1CS/mM8DRYUhc/eTwIO3XOuZxfU95RwczUVxcONil+R1+YxVzcfm8i1oajhnPG9uFm23mFhLhXg==" saltValue="kbGnZnwHOppm8rRSXzKIfw==" spinCount="100000" sheet="1"/>
  <mergeCells count="1482">
    <mergeCell ref="K162:L162"/>
    <mergeCell ref="K163:L163"/>
    <mergeCell ref="K164:L164"/>
    <mergeCell ref="K165:L165"/>
    <mergeCell ref="K166:L166"/>
    <mergeCell ref="K167:L167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54:L154"/>
    <mergeCell ref="K155:L155"/>
    <mergeCell ref="K156:L156"/>
    <mergeCell ref="K157:L157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46:L46"/>
    <mergeCell ref="K47:L4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35:L35"/>
    <mergeCell ref="K36:L36"/>
    <mergeCell ref="K37:L37"/>
    <mergeCell ref="K38:L38"/>
    <mergeCell ref="K39:L39"/>
    <mergeCell ref="K40:L40"/>
    <mergeCell ref="K41:L41"/>
    <mergeCell ref="T21:V21"/>
    <mergeCell ref="Q28:R28"/>
    <mergeCell ref="Q31:R31"/>
    <mergeCell ref="Q36:R36"/>
    <mergeCell ref="N32:P32"/>
    <mergeCell ref="N33:P33"/>
    <mergeCell ref="K42:L42"/>
    <mergeCell ref="K43:L43"/>
    <mergeCell ref="K44:L44"/>
    <mergeCell ref="K45:L45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Q7:R7"/>
    <mergeCell ref="T7:V7"/>
    <mergeCell ref="W7:X7"/>
    <mergeCell ref="W20:X20"/>
    <mergeCell ref="N13:P13"/>
    <mergeCell ref="N14:P14"/>
    <mergeCell ref="N16:P16"/>
    <mergeCell ref="N15:P15"/>
    <mergeCell ref="N7:P7"/>
    <mergeCell ref="T16:V16"/>
    <mergeCell ref="T17:V17"/>
    <mergeCell ref="T18:V18"/>
    <mergeCell ref="Z7:AB7"/>
    <mergeCell ref="AC3:AF3"/>
    <mergeCell ref="AE4:AF4"/>
    <mergeCell ref="AG4:AG5"/>
    <mergeCell ref="AC4:AD4"/>
    <mergeCell ref="AH4:AH6"/>
    <mergeCell ref="W151:X151"/>
    <mergeCell ref="W150:X150"/>
    <mergeCell ref="Q150:R150"/>
    <mergeCell ref="A3:A6"/>
    <mergeCell ref="B151:C151"/>
    <mergeCell ref="F151:G151"/>
    <mergeCell ref="H151:I151"/>
    <mergeCell ref="B150:C150"/>
    <mergeCell ref="F150:G150"/>
    <mergeCell ref="H150:I150"/>
    <mergeCell ref="Q151:R151"/>
    <mergeCell ref="D150:E150"/>
    <mergeCell ref="D151:E151"/>
    <mergeCell ref="W149:X149"/>
    <mergeCell ref="B149:C149"/>
    <mergeCell ref="F149:G149"/>
    <mergeCell ref="H149:I149"/>
    <mergeCell ref="N149:P149"/>
    <mergeCell ref="Q149:R149"/>
    <mergeCell ref="W148:X148"/>
    <mergeCell ref="B148:C148"/>
    <mergeCell ref="F148:G148"/>
    <mergeCell ref="D7:E7"/>
    <mergeCell ref="F7:G7"/>
    <mergeCell ref="H7:I7"/>
    <mergeCell ref="B140:C140"/>
    <mergeCell ref="H162:I162"/>
    <mergeCell ref="Q162:R162"/>
    <mergeCell ref="F162:G162"/>
    <mergeCell ref="N162:P162"/>
    <mergeCell ref="W164:X164"/>
    <mergeCell ref="D165:E165"/>
    <mergeCell ref="H158:I158"/>
    <mergeCell ref="Q158:R158"/>
    <mergeCell ref="H148:I148"/>
    <mergeCell ref="N148:P148"/>
    <mergeCell ref="Q148:R148"/>
    <mergeCell ref="B142:C142"/>
    <mergeCell ref="F142:G142"/>
    <mergeCell ref="H142:I142"/>
    <mergeCell ref="N142:P142"/>
    <mergeCell ref="Q142:R142"/>
    <mergeCell ref="D148:E148"/>
    <mergeCell ref="W147:X147"/>
    <mergeCell ref="B147:C147"/>
    <mergeCell ref="F147:G147"/>
    <mergeCell ref="H147:I147"/>
    <mergeCell ref="N147:P147"/>
    <mergeCell ref="Q147:R147"/>
    <mergeCell ref="D147:E147"/>
    <mergeCell ref="T147:V147"/>
    <mergeCell ref="W146:X146"/>
    <mergeCell ref="B146:C146"/>
    <mergeCell ref="F146:G146"/>
    <mergeCell ref="H146:I146"/>
    <mergeCell ref="B164:C164"/>
    <mergeCell ref="B162:C162"/>
    <mergeCell ref="K158:L158"/>
    <mergeCell ref="W139:X139"/>
    <mergeCell ref="W142:X142"/>
    <mergeCell ref="W144:X144"/>
    <mergeCell ref="D164:E164"/>
    <mergeCell ref="F164:G164"/>
    <mergeCell ref="B155:C155"/>
    <mergeCell ref="H155:I155"/>
    <mergeCell ref="F155:G155"/>
    <mergeCell ref="N155:P155"/>
    <mergeCell ref="D155:E155"/>
    <mergeCell ref="W156:X156"/>
    <mergeCell ref="B156:C156"/>
    <mergeCell ref="H156:I156"/>
    <mergeCell ref="Q156:R156"/>
    <mergeCell ref="F156:G156"/>
    <mergeCell ref="F157:G157"/>
    <mergeCell ref="B158:C158"/>
    <mergeCell ref="D145:E145"/>
    <mergeCell ref="T145:V145"/>
    <mergeCell ref="W145:X145"/>
    <mergeCell ref="B145:C145"/>
    <mergeCell ref="F145:G145"/>
    <mergeCell ref="H145:I145"/>
    <mergeCell ref="N145:P145"/>
    <mergeCell ref="Q145:R145"/>
    <mergeCell ref="T164:V164"/>
    <mergeCell ref="W163:X163"/>
    <mergeCell ref="T151:V151"/>
    <mergeCell ref="Q163:R163"/>
    <mergeCell ref="T162:V162"/>
    <mergeCell ref="N163:P163"/>
    <mergeCell ref="B161:C161"/>
    <mergeCell ref="D166:E166"/>
    <mergeCell ref="F161:G161"/>
    <mergeCell ref="B165:C165"/>
    <mergeCell ref="B163:C163"/>
    <mergeCell ref="B141:C141"/>
    <mergeCell ref="T140:V140"/>
    <mergeCell ref="F140:G140"/>
    <mergeCell ref="H140:I140"/>
    <mergeCell ref="N140:P140"/>
    <mergeCell ref="Q140:R140"/>
    <mergeCell ref="Q139:R139"/>
    <mergeCell ref="D161:E161"/>
    <mergeCell ref="W162:X162"/>
    <mergeCell ref="B152:C152"/>
    <mergeCell ref="H152:I152"/>
    <mergeCell ref="F152:G152"/>
    <mergeCell ref="F141:G141"/>
    <mergeCell ref="H141:I141"/>
    <mergeCell ref="Q141:R141"/>
    <mergeCell ref="T141:V141"/>
    <mergeCell ref="W141:X141"/>
    <mergeCell ref="F144:G144"/>
    <mergeCell ref="H144:I144"/>
    <mergeCell ref="N144:P144"/>
    <mergeCell ref="N146:P146"/>
    <mergeCell ref="Q146:R146"/>
    <mergeCell ref="W143:X143"/>
    <mergeCell ref="Q155:R155"/>
    <mergeCell ref="W155:X155"/>
    <mergeCell ref="W157:X157"/>
    <mergeCell ref="T159:V159"/>
    <mergeCell ref="F139:G139"/>
    <mergeCell ref="B137:C137"/>
    <mergeCell ref="F137:G137"/>
    <mergeCell ref="H137:I137"/>
    <mergeCell ref="B138:C138"/>
    <mergeCell ref="F138:G138"/>
    <mergeCell ref="H138:I138"/>
    <mergeCell ref="N156:P156"/>
    <mergeCell ref="N157:P157"/>
    <mergeCell ref="N158:P158"/>
    <mergeCell ref="N159:P159"/>
    <mergeCell ref="N160:P160"/>
    <mergeCell ref="N161:P161"/>
    <mergeCell ref="N135:P135"/>
    <mergeCell ref="N136:P136"/>
    <mergeCell ref="N152:P152"/>
    <mergeCell ref="N153:P153"/>
    <mergeCell ref="N154:P154"/>
    <mergeCell ref="N138:P138"/>
    <mergeCell ref="N137:P137"/>
    <mergeCell ref="N151:P151"/>
    <mergeCell ref="N141:P141"/>
    <mergeCell ref="N150:P150"/>
    <mergeCell ref="H139:I139"/>
    <mergeCell ref="N139:P139"/>
    <mergeCell ref="B139:C139"/>
    <mergeCell ref="H161:I161"/>
    <mergeCell ref="K159:L159"/>
    <mergeCell ref="K160:L160"/>
    <mergeCell ref="K161:L161"/>
    <mergeCell ref="T82:V82"/>
    <mergeCell ref="N112:P112"/>
    <mergeCell ref="N119:P119"/>
    <mergeCell ref="Q144:R144"/>
    <mergeCell ref="N105:P105"/>
    <mergeCell ref="Q137:R137"/>
    <mergeCell ref="T137:V137"/>
    <mergeCell ref="T39:V39"/>
    <mergeCell ref="Q45:R45"/>
    <mergeCell ref="N76:P76"/>
    <mergeCell ref="N167:P167"/>
    <mergeCell ref="Q152:R152"/>
    <mergeCell ref="Q161:R161"/>
    <mergeCell ref="N166:P166"/>
    <mergeCell ref="Q40:R40"/>
    <mergeCell ref="Q43:R43"/>
    <mergeCell ref="N41:P41"/>
    <mergeCell ref="T167:V167"/>
    <mergeCell ref="T150:V150"/>
    <mergeCell ref="T155:V155"/>
    <mergeCell ref="T156:V156"/>
    <mergeCell ref="T157:V157"/>
    <mergeCell ref="T142:V142"/>
    <mergeCell ref="T146:V146"/>
    <mergeCell ref="T148:V148"/>
    <mergeCell ref="T149:V149"/>
    <mergeCell ref="T111:V111"/>
    <mergeCell ref="T130:V130"/>
    <mergeCell ref="T131:V131"/>
    <mergeCell ref="T132:V132"/>
    <mergeCell ref="T118:V118"/>
    <mergeCell ref="T126:V126"/>
    <mergeCell ref="T72:V72"/>
    <mergeCell ref="T34:V34"/>
    <mergeCell ref="T35:V35"/>
    <mergeCell ref="T36:V36"/>
    <mergeCell ref="T37:V37"/>
    <mergeCell ref="T38:V38"/>
    <mergeCell ref="T166:V166"/>
    <mergeCell ref="T64:V64"/>
    <mergeCell ref="T163:V163"/>
    <mergeCell ref="T161:V161"/>
    <mergeCell ref="T59:V59"/>
    <mergeCell ref="T60:V60"/>
    <mergeCell ref="T49:V49"/>
    <mergeCell ref="T50:V50"/>
    <mergeCell ref="T51:V51"/>
    <mergeCell ref="T52:V52"/>
    <mergeCell ref="T53:V53"/>
    <mergeCell ref="T54:V54"/>
    <mergeCell ref="T40:V40"/>
    <mergeCell ref="T41:V41"/>
    <mergeCell ref="T42:V42"/>
    <mergeCell ref="T43:V43"/>
    <mergeCell ref="T44:V44"/>
    <mergeCell ref="T48:V48"/>
    <mergeCell ref="T45:V45"/>
    <mergeCell ref="T138:V138"/>
    <mergeCell ref="W167:X167"/>
    <mergeCell ref="T9:V9"/>
    <mergeCell ref="T10:V10"/>
    <mergeCell ref="T11:V11"/>
    <mergeCell ref="T12:V12"/>
    <mergeCell ref="T13:V13"/>
    <mergeCell ref="T14:V14"/>
    <mergeCell ref="T15:V15"/>
    <mergeCell ref="B167:C167"/>
    <mergeCell ref="F167:G167"/>
    <mergeCell ref="H167:I167"/>
    <mergeCell ref="Q167:R167"/>
    <mergeCell ref="D167:E167"/>
    <mergeCell ref="W166:X166"/>
    <mergeCell ref="B166:C166"/>
    <mergeCell ref="F166:G166"/>
    <mergeCell ref="H166:I166"/>
    <mergeCell ref="Q166:R166"/>
    <mergeCell ref="W165:X165"/>
    <mergeCell ref="T165:V165"/>
    <mergeCell ref="H165:I165"/>
    <mergeCell ref="H163:I163"/>
    <mergeCell ref="Q165:R165"/>
    <mergeCell ref="N164:P164"/>
    <mergeCell ref="N165:P165"/>
    <mergeCell ref="H164:I164"/>
    <mergeCell ref="Q164:R164"/>
    <mergeCell ref="F163:G163"/>
    <mergeCell ref="F165:G165"/>
    <mergeCell ref="T28:V28"/>
    <mergeCell ref="T29:V29"/>
    <mergeCell ref="T30:V30"/>
    <mergeCell ref="F81:G81"/>
    <mergeCell ref="F78:G78"/>
    <mergeCell ref="F90:G90"/>
    <mergeCell ref="F39:G39"/>
    <mergeCell ref="F40:G40"/>
    <mergeCell ref="F41:G41"/>
    <mergeCell ref="F86:G86"/>
    <mergeCell ref="F87:G87"/>
    <mergeCell ref="F88:G88"/>
    <mergeCell ref="F106:G106"/>
    <mergeCell ref="F107:G107"/>
    <mergeCell ref="F42:G42"/>
    <mergeCell ref="F43:G43"/>
    <mergeCell ref="F44:G44"/>
    <mergeCell ref="F45:G45"/>
    <mergeCell ref="F59:G59"/>
    <mergeCell ref="F60:G60"/>
    <mergeCell ref="F61:G61"/>
    <mergeCell ref="F62:G62"/>
    <mergeCell ref="F64:G64"/>
    <mergeCell ref="F63:G63"/>
    <mergeCell ref="F52:G52"/>
    <mergeCell ref="F53:G53"/>
    <mergeCell ref="F54:G54"/>
    <mergeCell ref="F55:G55"/>
    <mergeCell ref="F56:G56"/>
    <mergeCell ref="F57:G57"/>
    <mergeCell ref="F58:G58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F33:G33"/>
    <mergeCell ref="F34:G34"/>
    <mergeCell ref="F35:G35"/>
    <mergeCell ref="F36:G36"/>
    <mergeCell ref="F37:G37"/>
    <mergeCell ref="F27:G27"/>
    <mergeCell ref="F28:G28"/>
    <mergeCell ref="F29:G29"/>
    <mergeCell ref="F30:G30"/>
    <mergeCell ref="F31:G31"/>
    <mergeCell ref="F32:G32"/>
    <mergeCell ref="F49:G49"/>
    <mergeCell ref="F50:G50"/>
    <mergeCell ref="F47:G47"/>
    <mergeCell ref="F51:G51"/>
    <mergeCell ref="N46:P46"/>
    <mergeCell ref="N47:P47"/>
    <mergeCell ref="N48:P48"/>
    <mergeCell ref="N59:P59"/>
    <mergeCell ref="Q57:R57"/>
    <mergeCell ref="B53:C53"/>
    <mergeCell ref="F21:G21"/>
    <mergeCell ref="F22:G22"/>
    <mergeCell ref="F23:G23"/>
    <mergeCell ref="F24:G24"/>
    <mergeCell ref="F25:G25"/>
    <mergeCell ref="F26:G26"/>
    <mergeCell ref="F38:G38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Q55:R55"/>
    <mergeCell ref="K30:L30"/>
    <mergeCell ref="K31:L31"/>
    <mergeCell ref="K32:L32"/>
    <mergeCell ref="K33:L33"/>
    <mergeCell ref="K34:L34"/>
    <mergeCell ref="B61:C61"/>
    <mergeCell ref="H61:I61"/>
    <mergeCell ref="Q61:R61"/>
    <mergeCell ref="Q46:R46"/>
    <mergeCell ref="Q47:R47"/>
    <mergeCell ref="H46:I46"/>
    <mergeCell ref="Q52:R52"/>
    <mergeCell ref="H52:I52"/>
    <mergeCell ref="N53:P53"/>
    <mergeCell ref="N52:P52"/>
    <mergeCell ref="Q53:R53"/>
    <mergeCell ref="H54:I54"/>
    <mergeCell ref="Q54:R54"/>
    <mergeCell ref="N54:P54"/>
    <mergeCell ref="N55:P55"/>
    <mergeCell ref="Q56:R56"/>
    <mergeCell ref="Q50:R50"/>
    <mergeCell ref="H51:I51"/>
    <mergeCell ref="H47:I47"/>
    <mergeCell ref="H48:I48"/>
    <mergeCell ref="H49:I49"/>
    <mergeCell ref="H50:I50"/>
    <mergeCell ref="Q49:R49"/>
    <mergeCell ref="Q48:R48"/>
    <mergeCell ref="Q51:R51"/>
    <mergeCell ref="N49:P49"/>
    <mergeCell ref="Q58:R58"/>
    <mergeCell ref="N56:P56"/>
    <mergeCell ref="N57:P57"/>
    <mergeCell ref="N58:P58"/>
    <mergeCell ref="F46:G46"/>
    <mergeCell ref="F48:G48"/>
    <mergeCell ref="W56:X56"/>
    <mergeCell ref="W53:X53"/>
    <mergeCell ref="W54:X54"/>
    <mergeCell ref="W57:X57"/>
    <mergeCell ref="W39:X39"/>
    <mergeCell ref="W40:X40"/>
    <mergeCell ref="W58:X58"/>
    <mergeCell ref="W48:X48"/>
    <mergeCell ref="W47:X47"/>
    <mergeCell ref="W45:X45"/>
    <mergeCell ref="W46:X46"/>
    <mergeCell ref="W51:X51"/>
    <mergeCell ref="W52:X52"/>
    <mergeCell ref="W49:X49"/>
    <mergeCell ref="W50:X50"/>
    <mergeCell ref="W55:X55"/>
    <mergeCell ref="T46:V46"/>
    <mergeCell ref="T47:V47"/>
    <mergeCell ref="T55:V55"/>
    <mergeCell ref="T56:V56"/>
    <mergeCell ref="T57:V57"/>
    <mergeCell ref="T58:V58"/>
    <mergeCell ref="Q39:R39"/>
    <mergeCell ref="Q18:R18"/>
    <mergeCell ref="Q10:R10"/>
    <mergeCell ref="Q11:R11"/>
    <mergeCell ref="Q12:R12"/>
    <mergeCell ref="Q13:R13"/>
    <mergeCell ref="Q14:R14"/>
    <mergeCell ref="Q15:R15"/>
    <mergeCell ref="Q16:R16"/>
    <mergeCell ref="Q17:R17"/>
    <mergeCell ref="Q42:R42"/>
    <mergeCell ref="W37:X37"/>
    <mergeCell ref="W38:X38"/>
    <mergeCell ref="W43:X43"/>
    <mergeCell ref="W44:X44"/>
    <mergeCell ref="W41:X41"/>
    <mergeCell ref="W42:X42"/>
    <mergeCell ref="W31:X31"/>
    <mergeCell ref="W32:X32"/>
    <mergeCell ref="W29:X29"/>
    <mergeCell ref="W30:X30"/>
    <mergeCell ref="W35:X35"/>
    <mergeCell ref="W36:X36"/>
    <mergeCell ref="W33:X33"/>
    <mergeCell ref="W34:X34"/>
    <mergeCell ref="W24:X24"/>
    <mergeCell ref="W19:X19"/>
    <mergeCell ref="T33:V33"/>
    <mergeCell ref="W21:X21"/>
    <mergeCell ref="W27:X27"/>
    <mergeCell ref="W28:X28"/>
    <mergeCell ref="W25:X25"/>
    <mergeCell ref="W18:X18"/>
    <mergeCell ref="W13:X13"/>
    <mergeCell ref="W14:X14"/>
    <mergeCell ref="W15:X15"/>
    <mergeCell ref="W22:X22"/>
    <mergeCell ref="W23:X23"/>
    <mergeCell ref="W9:X9"/>
    <mergeCell ref="W10:X10"/>
    <mergeCell ref="W11:X11"/>
    <mergeCell ref="W12:X12"/>
    <mergeCell ref="W16:X16"/>
    <mergeCell ref="W17:X17"/>
    <mergeCell ref="Q9:R9"/>
    <mergeCell ref="T31:V31"/>
    <mergeCell ref="T32:V32"/>
    <mergeCell ref="T22:V22"/>
    <mergeCell ref="T23:V23"/>
    <mergeCell ref="T24:V24"/>
    <mergeCell ref="T25:V25"/>
    <mergeCell ref="T19:V19"/>
    <mergeCell ref="T20:V20"/>
    <mergeCell ref="Q27:R27"/>
    <mergeCell ref="W26:X26"/>
    <mergeCell ref="T26:V26"/>
    <mergeCell ref="T27:V27"/>
    <mergeCell ref="H3:I6"/>
    <mergeCell ref="H35:I35"/>
    <mergeCell ref="H25:I25"/>
    <mergeCell ref="H10:I10"/>
    <mergeCell ref="H11:I11"/>
    <mergeCell ref="M4:P4"/>
    <mergeCell ref="N6:P6"/>
    <mergeCell ref="N9:P9"/>
    <mergeCell ref="H17:I17"/>
    <mergeCell ref="H18:I18"/>
    <mergeCell ref="H19:I19"/>
    <mergeCell ref="H20:I20"/>
    <mergeCell ref="H12:I12"/>
    <mergeCell ref="H13:I13"/>
    <mergeCell ref="H14:I14"/>
    <mergeCell ref="H15:I15"/>
    <mergeCell ref="H16:I16"/>
    <mergeCell ref="N17:P17"/>
    <mergeCell ref="N18:P18"/>
    <mergeCell ref="N5:P5"/>
    <mergeCell ref="N10:P10"/>
    <mergeCell ref="N12:P12"/>
    <mergeCell ref="H21:I21"/>
    <mergeCell ref="H22:I22"/>
    <mergeCell ref="H29:I29"/>
    <mergeCell ref="H30:I30"/>
    <mergeCell ref="K4:L6"/>
    <mergeCell ref="K3:Y3"/>
    <mergeCell ref="K8:L8"/>
    <mergeCell ref="K9:L9"/>
    <mergeCell ref="K10:L10"/>
    <mergeCell ref="K11:L11"/>
    <mergeCell ref="N45:P45"/>
    <mergeCell ref="Q24:R24"/>
    <mergeCell ref="N23:P23"/>
    <mergeCell ref="N24:P24"/>
    <mergeCell ref="Q25:R25"/>
    <mergeCell ref="Q26:R26"/>
    <mergeCell ref="Q29:R29"/>
    <mergeCell ref="Q30:R30"/>
    <mergeCell ref="N29:P29"/>
    <mergeCell ref="N30:P30"/>
    <mergeCell ref="H26:I26"/>
    <mergeCell ref="H27:I27"/>
    <mergeCell ref="H28:I28"/>
    <mergeCell ref="Q32:R32"/>
    <mergeCell ref="Q33:R33"/>
    <mergeCell ref="H23:I23"/>
    <mergeCell ref="H24:I24"/>
    <mergeCell ref="H38:I38"/>
    <mergeCell ref="H31:I31"/>
    <mergeCell ref="H32:I32"/>
    <mergeCell ref="Q23:R23"/>
    <mergeCell ref="H33:I33"/>
    <mergeCell ref="H34:I34"/>
    <mergeCell ref="H36:I36"/>
    <mergeCell ref="H37:I37"/>
    <mergeCell ref="N31:P31"/>
    <mergeCell ref="N25:P25"/>
    <mergeCell ref="N26:P26"/>
    <mergeCell ref="N27:P27"/>
    <mergeCell ref="N28:P28"/>
    <mergeCell ref="Q41:R41"/>
    <mergeCell ref="Q44:R44"/>
    <mergeCell ref="N50:P50"/>
    <mergeCell ref="N51:P51"/>
    <mergeCell ref="H39:I39"/>
    <mergeCell ref="B8:C8"/>
    <mergeCell ref="H8:I8"/>
    <mergeCell ref="F3:G6"/>
    <mergeCell ref="F8:G8"/>
    <mergeCell ref="B3:C6"/>
    <mergeCell ref="N8:P8"/>
    <mergeCell ref="D3:E6"/>
    <mergeCell ref="D8:E8"/>
    <mergeCell ref="B11:C11"/>
    <mergeCell ref="Q34:R34"/>
    <mergeCell ref="Q35:R35"/>
    <mergeCell ref="N35:P35"/>
    <mergeCell ref="N36:P36"/>
    <mergeCell ref="N34:P34"/>
    <mergeCell ref="Q37:R37"/>
    <mergeCell ref="Q38:R38"/>
    <mergeCell ref="N37:P37"/>
    <mergeCell ref="N38:P38"/>
    <mergeCell ref="H42:I42"/>
    <mergeCell ref="H41:I41"/>
    <mergeCell ref="H43:I43"/>
    <mergeCell ref="H44:I44"/>
    <mergeCell ref="H45:I45"/>
    <mergeCell ref="H40:I40"/>
    <mergeCell ref="N39:P39"/>
    <mergeCell ref="N40:P40"/>
    <mergeCell ref="N43:P43"/>
    <mergeCell ref="N42:P42"/>
    <mergeCell ref="N44:P44"/>
    <mergeCell ref="H58:I58"/>
    <mergeCell ref="H55:I55"/>
    <mergeCell ref="B17:C17"/>
    <mergeCell ref="B18:C18"/>
    <mergeCell ref="B19:C19"/>
    <mergeCell ref="B20:C20"/>
    <mergeCell ref="B21:C21"/>
    <mergeCell ref="B22:C22"/>
    <mergeCell ref="B9:C9"/>
    <mergeCell ref="B10:C10"/>
    <mergeCell ref="H9:I9"/>
    <mergeCell ref="B12:C12"/>
    <mergeCell ref="B13:C13"/>
    <mergeCell ref="B14:C14"/>
    <mergeCell ref="B15:C15"/>
    <mergeCell ref="B16:C16"/>
    <mergeCell ref="B27:C27"/>
    <mergeCell ref="B28:C28"/>
    <mergeCell ref="B29:C29"/>
    <mergeCell ref="B30:C30"/>
    <mergeCell ref="B23:C23"/>
    <mergeCell ref="B24:C24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8:C58"/>
    <mergeCell ref="D26:E26"/>
    <mergeCell ref="D27:E27"/>
    <mergeCell ref="D28:E28"/>
    <mergeCell ref="D29:E29"/>
    <mergeCell ref="B59:C59"/>
    <mergeCell ref="S4:V4"/>
    <mergeCell ref="T6:V6"/>
    <mergeCell ref="B56:C56"/>
    <mergeCell ref="B57:C57"/>
    <mergeCell ref="B48:C48"/>
    <mergeCell ref="B49:C49"/>
    <mergeCell ref="B50:C50"/>
    <mergeCell ref="B51:C51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0:E30"/>
    <mergeCell ref="D31:E31"/>
    <mergeCell ref="B47:C47"/>
    <mergeCell ref="B52:C52"/>
    <mergeCell ref="B54:C54"/>
    <mergeCell ref="B55:C55"/>
    <mergeCell ref="H59:I59"/>
    <mergeCell ref="H56:I56"/>
    <mergeCell ref="H53:I53"/>
    <mergeCell ref="H57:I57"/>
    <mergeCell ref="D25:E25"/>
    <mergeCell ref="W61:X61"/>
    <mergeCell ref="W59:X59"/>
    <mergeCell ref="N60:P60"/>
    <mergeCell ref="N61:P61"/>
    <mergeCell ref="W60:X60"/>
    <mergeCell ref="Q64:R64"/>
    <mergeCell ref="W64:X64"/>
    <mergeCell ref="N64:P64"/>
    <mergeCell ref="W62:X62"/>
    <mergeCell ref="T62:V62"/>
    <mergeCell ref="T63:V63"/>
    <mergeCell ref="W63:X63"/>
    <mergeCell ref="N62:P62"/>
    <mergeCell ref="N63:P63"/>
    <mergeCell ref="B65:C65"/>
    <mergeCell ref="H65:I65"/>
    <mergeCell ref="Q65:R65"/>
    <mergeCell ref="W65:X65"/>
    <mergeCell ref="F65:G65"/>
    <mergeCell ref="B60:C60"/>
    <mergeCell ref="H60:I60"/>
    <mergeCell ref="B64:C64"/>
    <mergeCell ref="H64:I64"/>
    <mergeCell ref="Q60:R60"/>
    <mergeCell ref="Q59:R59"/>
    <mergeCell ref="B62:C62"/>
    <mergeCell ref="H62:I62"/>
    <mergeCell ref="T61:V61"/>
    <mergeCell ref="B63:C63"/>
    <mergeCell ref="H63:I63"/>
    <mergeCell ref="Q63:R63"/>
    <mergeCell ref="Q62:R62"/>
    <mergeCell ref="B66:C66"/>
    <mergeCell ref="H66:I66"/>
    <mergeCell ref="Q66:R66"/>
    <mergeCell ref="W66:X66"/>
    <mergeCell ref="F66:G66"/>
    <mergeCell ref="B67:C67"/>
    <mergeCell ref="H67:I67"/>
    <mergeCell ref="Q67:R67"/>
    <mergeCell ref="W67:X67"/>
    <mergeCell ref="F67:G67"/>
    <mergeCell ref="D67:E67"/>
    <mergeCell ref="N65:P65"/>
    <mergeCell ref="N66:P66"/>
    <mergeCell ref="N67:P67"/>
    <mergeCell ref="W68:X68"/>
    <mergeCell ref="T68:V68"/>
    <mergeCell ref="B68:C68"/>
    <mergeCell ref="H68:I68"/>
    <mergeCell ref="Q68:R68"/>
    <mergeCell ref="N68:P68"/>
    <mergeCell ref="F68:G68"/>
    <mergeCell ref="D68:E68"/>
    <mergeCell ref="T65:V65"/>
    <mergeCell ref="T66:V66"/>
    <mergeCell ref="T67:V67"/>
    <mergeCell ref="K68:L68"/>
    <mergeCell ref="B69:C69"/>
    <mergeCell ref="H69:I69"/>
    <mergeCell ref="Q69:R69"/>
    <mergeCell ref="W69:X69"/>
    <mergeCell ref="F69:G69"/>
    <mergeCell ref="D69:E69"/>
    <mergeCell ref="N69:P69"/>
    <mergeCell ref="W70:X70"/>
    <mergeCell ref="B70:C70"/>
    <mergeCell ref="H70:I70"/>
    <mergeCell ref="Q70:R70"/>
    <mergeCell ref="F70:G70"/>
    <mergeCell ref="N70:P70"/>
    <mergeCell ref="D70:E70"/>
    <mergeCell ref="B71:C71"/>
    <mergeCell ref="H71:I71"/>
    <mergeCell ref="Q71:R71"/>
    <mergeCell ref="W71:X71"/>
    <mergeCell ref="F71:G71"/>
    <mergeCell ref="T71:V71"/>
    <mergeCell ref="N71:P71"/>
    <mergeCell ref="D71:E71"/>
    <mergeCell ref="T69:V69"/>
    <mergeCell ref="T70:V70"/>
    <mergeCell ref="K69:L69"/>
    <mergeCell ref="K70:L70"/>
    <mergeCell ref="K71:L71"/>
    <mergeCell ref="W72:X72"/>
    <mergeCell ref="B72:C72"/>
    <mergeCell ref="H72:I72"/>
    <mergeCell ref="Q72:R72"/>
    <mergeCell ref="N72:P72"/>
    <mergeCell ref="B74:C74"/>
    <mergeCell ref="H74:I74"/>
    <mergeCell ref="Q74:R74"/>
    <mergeCell ref="B73:C73"/>
    <mergeCell ref="H73:I73"/>
    <mergeCell ref="Q73:R73"/>
    <mergeCell ref="N73:P73"/>
    <mergeCell ref="N74:P74"/>
    <mergeCell ref="B75:C75"/>
    <mergeCell ref="H75:I75"/>
    <mergeCell ref="Q75:R75"/>
    <mergeCell ref="N75:P75"/>
    <mergeCell ref="T73:V73"/>
    <mergeCell ref="T74:V74"/>
    <mergeCell ref="K72:L72"/>
    <mergeCell ref="K73:L73"/>
    <mergeCell ref="K74:L74"/>
    <mergeCell ref="K75:L75"/>
    <mergeCell ref="F72:G72"/>
    <mergeCell ref="F73:G73"/>
    <mergeCell ref="F74:G74"/>
    <mergeCell ref="F75:G75"/>
    <mergeCell ref="B78:C78"/>
    <mergeCell ref="H78:I78"/>
    <mergeCell ref="B76:C76"/>
    <mergeCell ref="D78:E78"/>
    <mergeCell ref="H76:I76"/>
    <mergeCell ref="W76:X76"/>
    <mergeCell ref="W77:X77"/>
    <mergeCell ref="T76:V76"/>
    <mergeCell ref="Q78:R78"/>
    <mergeCell ref="T77:V77"/>
    <mergeCell ref="T78:V78"/>
    <mergeCell ref="Q76:R76"/>
    <mergeCell ref="Q77:R77"/>
    <mergeCell ref="F77:G77"/>
    <mergeCell ref="B77:C77"/>
    <mergeCell ref="H77:I77"/>
    <mergeCell ref="W73:X73"/>
    <mergeCell ref="K76:L76"/>
    <mergeCell ref="K77:L77"/>
    <mergeCell ref="K78:L78"/>
    <mergeCell ref="F76:G76"/>
    <mergeCell ref="H80:I80"/>
    <mergeCell ref="F79:G79"/>
    <mergeCell ref="F82:G82"/>
    <mergeCell ref="F84:G84"/>
    <mergeCell ref="B79:C79"/>
    <mergeCell ref="H79:I79"/>
    <mergeCell ref="W75:X75"/>
    <mergeCell ref="W74:X74"/>
    <mergeCell ref="T75:V75"/>
    <mergeCell ref="W81:X81"/>
    <mergeCell ref="W80:X80"/>
    <mergeCell ref="T80:V80"/>
    <mergeCell ref="T81:V81"/>
    <mergeCell ref="W78:X78"/>
    <mergeCell ref="T79:V79"/>
    <mergeCell ref="Q79:R79"/>
    <mergeCell ref="W79:X79"/>
    <mergeCell ref="N79:P79"/>
    <mergeCell ref="B81:C81"/>
    <mergeCell ref="H81:I81"/>
    <mergeCell ref="Q81:R81"/>
    <mergeCell ref="Q80:R80"/>
    <mergeCell ref="N80:P80"/>
    <mergeCell ref="N81:P81"/>
    <mergeCell ref="B80:C80"/>
    <mergeCell ref="F80:G80"/>
    <mergeCell ref="W83:X83"/>
    <mergeCell ref="Q82:R82"/>
    <mergeCell ref="W82:X82"/>
    <mergeCell ref="T83:V83"/>
    <mergeCell ref="N77:P77"/>
    <mergeCell ref="N78:P78"/>
    <mergeCell ref="B83:C83"/>
    <mergeCell ref="H83:I83"/>
    <mergeCell ref="Q83:R83"/>
    <mergeCell ref="F83:G83"/>
    <mergeCell ref="B82:C82"/>
    <mergeCell ref="H82:I82"/>
    <mergeCell ref="D82:E82"/>
    <mergeCell ref="D83:E83"/>
    <mergeCell ref="Q86:R86"/>
    <mergeCell ref="W84:X84"/>
    <mergeCell ref="T84:V84"/>
    <mergeCell ref="W85:X85"/>
    <mergeCell ref="T85:V85"/>
    <mergeCell ref="T86:V86"/>
    <mergeCell ref="Q84:R84"/>
    <mergeCell ref="W86:X86"/>
    <mergeCell ref="B85:C85"/>
    <mergeCell ref="H85:I85"/>
    <mergeCell ref="Q85:R85"/>
    <mergeCell ref="F85:G85"/>
    <mergeCell ref="B86:C86"/>
    <mergeCell ref="H86:I86"/>
    <mergeCell ref="D85:E85"/>
    <mergeCell ref="D84:E84"/>
    <mergeCell ref="D86:E86"/>
    <mergeCell ref="N85:P85"/>
    <mergeCell ref="B84:C84"/>
    <mergeCell ref="H84:I84"/>
    <mergeCell ref="N84:P84"/>
    <mergeCell ref="N86:P86"/>
    <mergeCell ref="N82:P82"/>
    <mergeCell ref="N83:P83"/>
    <mergeCell ref="W88:X88"/>
    <mergeCell ref="W87:X87"/>
    <mergeCell ref="T87:V87"/>
    <mergeCell ref="B87:C87"/>
    <mergeCell ref="H87:I87"/>
    <mergeCell ref="Q87:R87"/>
    <mergeCell ref="B89:C89"/>
    <mergeCell ref="H89:I89"/>
    <mergeCell ref="Q89:R89"/>
    <mergeCell ref="F89:G89"/>
    <mergeCell ref="B88:C88"/>
    <mergeCell ref="H88:I88"/>
    <mergeCell ref="Q88:R88"/>
    <mergeCell ref="D88:E88"/>
    <mergeCell ref="W89:X89"/>
    <mergeCell ref="T89:V89"/>
    <mergeCell ref="N89:P89"/>
    <mergeCell ref="D87:E87"/>
    <mergeCell ref="D89:E89"/>
    <mergeCell ref="N88:P88"/>
    <mergeCell ref="T88:V88"/>
    <mergeCell ref="N87:P87"/>
    <mergeCell ref="B90:C90"/>
    <mergeCell ref="H90:I90"/>
    <mergeCell ref="Q90:R90"/>
    <mergeCell ref="W90:X90"/>
    <mergeCell ref="B91:C91"/>
    <mergeCell ref="H91:I91"/>
    <mergeCell ref="Q91:R91"/>
    <mergeCell ref="F91:G91"/>
    <mergeCell ref="B92:C92"/>
    <mergeCell ref="H92:I92"/>
    <mergeCell ref="Q92:R92"/>
    <mergeCell ref="W92:X92"/>
    <mergeCell ref="W91:X91"/>
    <mergeCell ref="F92:G92"/>
    <mergeCell ref="N91:P91"/>
    <mergeCell ref="N92:P92"/>
    <mergeCell ref="T91:V91"/>
    <mergeCell ref="D90:E90"/>
    <mergeCell ref="D91:E91"/>
    <mergeCell ref="D92:E92"/>
    <mergeCell ref="N90:P90"/>
    <mergeCell ref="T90:V90"/>
    <mergeCell ref="T92:V92"/>
    <mergeCell ref="B93:C93"/>
    <mergeCell ref="H93:I93"/>
    <mergeCell ref="Q93:R93"/>
    <mergeCell ref="F93:G93"/>
    <mergeCell ref="W93:X93"/>
    <mergeCell ref="T93:V93"/>
    <mergeCell ref="N93:P93"/>
    <mergeCell ref="B94:C94"/>
    <mergeCell ref="H94:I94"/>
    <mergeCell ref="Q94:R94"/>
    <mergeCell ref="W94:X94"/>
    <mergeCell ref="H95:I95"/>
    <mergeCell ref="Q95:R95"/>
    <mergeCell ref="F95:G95"/>
    <mergeCell ref="D93:E93"/>
    <mergeCell ref="D94:E94"/>
    <mergeCell ref="N94:P94"/>
    <mergeCell ref="N95:P95"/>
    <mergeCell ref="T94:V94"/>
    <mergeCell ref="F94:G94"/>
    <mergeCell ref="T95:V95"/>
    <mergeCell ref="B96:C96"/>
    <mergeCell ref="H96:I96"/>
    <mergeCell ref="Q96:R96"/>
    <mergeCell ref="D95:E95"/>
    <mergeCell ref="W96:X96"/>
    <mergeCell ref="W95:X95"/>
    <mergeCell ref="B95:C95"/>
    <mergeCell ref="B97:C97"/>
    <mergeCell ref="H97:I97"/>
    <mergeCell ref="Q97:R97"/>
    <mergeCell ref="F97:G97"/>
    <mergeCell ref="W98:X98"/>
    <mergeCell ref="W97:X97"/>
    <mergeCell ref="T97:V97"/>
    <mergeCell ref="F98:G98"/>
    <mergeCell ref="N97:P97"/>
    <mergeCell ref="N98:P98"/>
    <mergeCell ref="T98:V98"/>
    <mergeCell ref="D96:E96"/>
    <mergeCell ref="D97:E97"/>
    <mergeCell ref="N96:P96"/>
    <mergeCell ref="B98:C98"/>
    <mergeCell ref="H98:I98"/>
    <mergeCell ref="Q98:R98"/>
    <mergeCell ref="D98:E98"/>
    <mergeCell ref="T96:V96"/>
    <mergeCell ref="K96:L96"/>
    <mergeCell ref="K97:L97"/>
    <mergeCell ref="K98:L98"/>
    <mergeCell ref="F96:G96"/>
    <mergeCell ref="W100:X100"/>
    <mergeCell ref="W99:X99"/>
    <mergeCell ref="T99:V99"/>
    <mergeCell ref="T100:V100"/>
    <mergeCell ref="B99:C99"/>
    <mergeCell ref="H99:I99"/>
    <mergeCell ref="Q99:R99"/>
    <mergeCell ref="F99:G99"/>
    <mergeCell ref="F100:G100"/>
    <mergeCell ref="N99:P99"/>
    <mergeCell ref="B100:C100"/>
    <mergeCell ref="H100:I100"/>
    <mergeCell ref="Q100:R100"/>
    <mergeCell ref="D100:E100"/>
    <mergeCell ref="D101:E101"/>
    <mergeCell ref="N100:P100"/>
    <mergeCell ref="W101:X101"/>
    <mergeCell ref="T101:V101"/>
    <mergeCell ref="B101:C101"/>
    <mergeCell ref="H101:I101"/>
    <mergeCell ref="Q101:R101"/>
    <mergeCell ref="F101:G101"/>
    <mergeCell ref="N101:P101"/>
    <mergeCell ref="D99:E99"/>
    <mergeCell ref="K99:L99"/>
    <mergeCell ref="K100:L100"/>
    <mergeCell ref="K101:L101"/>
    <mergeCell ref="B102:C102"/>
    <mergeCell ref="H102:I102"/>
    <mergeCell ref="Q102:R102"/>
    <mergeCell ref="W102:X102"/>
    <mergeCell ref="N102:P102"/>
    <mergeCell ref="D102:E102"/>
    <mergeCell ref="W103:X103"/>
    <mergeCell ref="T103:V103"/>
    <mergeCell ref="B103:C103"/>
    <mergeCell ref="H103:I103"/>
    <mergeCell ref="Q103:R103"/>
    <mergeCell ref="F103:G103"/>
    <mergeCell ref="N103:P103"/>
    <mergeCell ref="D103:E103"/>
    <mergeCell ref="B104:C104"/>
    <mergeCell ref="H104:I104"/>
    <mergeCell ref="Q104:R104"/>
    <mergeCell ref="W104:X104"/>
    <mergeCell ref="F104:G104"/>
    <mergeCell ref="T104:V104"/>
    <mergeCell ref="D104:E104"/>
    <mergeCell ref="N104:P104"/>
    <mergeCell ref="F102:G102"/>
    <mergeCell ref="T102:V102"/>
    <mergeCell ref="K102:L102"/>
    <mergeCell ref="K103:L103"/>
    <mergeCell ref="K104:L104"/>
    <mergeCell ref="B105:C105"/>
    <mergeCell ref="H105:I105"/>
    <mergeCell ref="W105:X105"/>
    <mergeCell ref="Q105:R105"/>
    <mergeCell ref="T105:V105"/>
    <mergeCell ref="F105:G105"/>
    <mergeCell ref="D105:E105"/>
    <mergeCell ref="B106:C106"/>
    <mergeCell ref="H106:I106"/>
    <mergeCell ref="Q106:R106"/>
    <mergeCell ref="W106:X106"/>
    <mergeCell ref="N106:P106"/>
    <mergeCell ref="D106:E106"/>
    <mergeCell ref="W108:X108"/>
    <mergeCell ref="W107:X107"/>
    <mergeCell ref="B107:C107"/>
    <mergeCell ref="H107:I107"/>
    <mergeCell ref="Q107:R107"/>
    <mergeCell ref="N107:P107"/>
    <mergeCell ref="N108:P108"/>
    <mergeCell ref="D107:E107"/>
    <mergeCell ref="T106:V106"/>
    <mergeCell ref="T107:V107"/>
    <mergeCell ref="K105:L105"/>
    <mergeCell ref="K106:L106"/>
    <mergeCell ref="K107:L107"/>
    <mergeCell ref="K108:L108"/>
    <mergeCell ref="D108:E108"/>
    <mergeCell ref="F108:G108"/>
    <mergeCell ref="W109:X109"/>
    <mergeCell ref="T109:V109"/>
    <mergeCell ref="B108:C108"/>
    <mergeCell ref="W140:X140"/>
    <mergeCell ref="H108:I108"/>
    <mergeCell ref="Q108:R108"/>
    <mergeCell ref="T108:V108"/>
    <mergeCell ref="B109:C109"/>
    <mergeCell ref="H109:I109"/>
    <mergeCell ref="Q109:R109"/>
    <mergeCell ref="N109:P109"/>
    <mergeCell ref="T110:V110"/>
    <mergeCell ref="D109:E109"/>
    <mergeCell ref="D110:E110"/>
    <mergeCell ref="N110:P110"/>
    <mergeCell ref="W111:X111"/>
    <mergeCell ref="B110:C110"/>
    <mergeCell ref="H110:I110"/>
    <mergeCell ref="Q110:R110"/>
    <mergeCell ref="W110:X110"/>
    <mergeCell ref="N111:P111"/>
    <mergeCell ref="B111:C111"/>
    <mergeCell ref="H111:I111"/>
    <mergeCell ref="Q111:R111"/>
    <mergeCell ref="F111:G111"/>
    <mergeCell ref="F109:G109"/>
    <mergeCell ref="F110:G110"/>
    <mergeCell ref="D111:E111"/>
    <mergeCell ref="B114:C114"/>
    <mergeCell ref="H114:I114"/>
    <mergeCell ref="B112:C112"/>
    <mergeCell ref="H112:I112"/>
    <mergeCell ref="B113:C113"/>
    <mergeCell ref="H113:I113"/>
    <mergeCell ref="D112:E112"/>
    <mergeCell ref="Q113:R113"/>
    <mergeCell ref="F113:G113"/>
    <mergeCell ref="N113:P113"/>
    <mergeCell ref="T113:V113"/>
    <mergeCell ref="W113:X113"/>
    <mergeCell ref="W114:X114"/>
    <mergeCell ref="Q114:R114"/>
    <mergeCell ref="N114:P114"/>
    <mergeCell ref="F114:G114"/>
    <mergeCell ref="T114:V114"/>
    <mergeCell ref="D113:E113"/>
    <mergeCell ref="D114:E114"/>
    <mergeCell ref="W112:X112"/>
    <mergeCell ref="F112:G112"/>
    <mergeCell ref="Q112:R112"/>
    <mergeCell ref="T112:V112"/>
    <mergeCell ref="B115:C115"/>
    <mergeCell ref="H115:I115"/>
    <mergeCell ref="Q115:R115"/>
    <mergeCell ref="T115:V115"/>
    <mergeCell ref="F115:G115"/>
    <mergeCell ref="N115:P115"/>
    <mergeCell ref="H117:I117"/>
    <mergeCell ref="Q117:R117"/>
    <mergeCell ref="W117:X117"/>
    <mergeCell ref="B116:C116"/>
    <mergeCell ref="N117:P117"/>
    <mergeCell ref="D117:E117"/>
    <mergeCell ref="B118:C118"/>
    <mergeCell ref="H118:I118"/>
    <mergeCell ref="Q118:R118"/>
    <mergeCell ref="H116:I116"/>
    <mergeCell ref="Q116:R116"/>
    <mergeCell ref="N116:P116"/>
    <mergeCell ref="F116:G116"/>
    <mergeCell ref="B117:C117"/>
    <mergeCell ref="D115:E115"/>
    <mergeCell ref="D116:E116"/>
    <mergeCell ref="W116:X116"/>
    <mergeCell ref="F117:G117"/>
    <mergeCell ref="F118:G118"/>
    <mergeCell ref="W115:X115"/>
    <mergeCell ref="W118:X118"/>
    <mergeCell ref="N118:P118"/>
    <mergeCell ref="T116:V116"/>
    <mergeCell ref="T117:V117"/>
    <mergeCell ref="B120:C120"/>
    <mergeCell ref="H120:I120"/>
    <mergeCell ref="Q120:R120"/>
    <mergeCell ref="N120:P120"/>
    <mergeCell ref="W119:X119"/>
    <mergeCell ref="W120:X120"/>
    <mergeCell ref="B119:C119"/>
    <mergeCell ref="H119:I119"/>
    <mergeCell ref="D118:E118"/>
    <mergeCell ref="D119:E119"/>
    <mergeCell ref="D120:E120"/>
    <mergeCell ref="B121:C121"/>
    <mergeCell ref="H121:I121"/>
    <mergeCell ref="Q121:R121"/>
    <mergeCell ref="W121:X121"/>
    <mergeCell ref="N121:P121"/>
    <mergeCell ref="T119:V119"/>
    <mergeCell ref="T120:V120"/>
    <mergeCell ref="T121:V121"/>
    <mergeCell ref="F119:G119"/>
    <mergeCell ref="F120:G120"/>
    <mergeCell ref="F121:G121"/>
    <mergeCell ref="Q119:R119"/>
    <mergeCell ref="B122:C122"/>
    <mergeCell ref="H122:I122"/>
    <mergeCell ref="Q122:R122"/>
    <mergeCell ref="W122:X122"/>
    <mergeCell ref="N122:P122"/>
    <mergeCell ref="B123:C123"/>
    <mergeCell ref="H123:I123"/>
    <mergeCell ref="Q123:R123"/>
    <mergeCell ref="W123:X123"/>
    <mergeCell ref="N123:P123"/>
    <mergeCell ref="D121:E121"/>
    <mergeCell ref="D122:E122"/>
    <mergeCell ref="D123:E123"/>
    <mergeCell ref="W124:X124"/>
    <mergeCell ref="B124:C124"/>
    <mergeCell ref="H124:I124"/>
    <mergeCell ref="Q124:R124"/>
    <mergeCell ref="F124:G124"/>
    <mergeCell ref="N124:P124"/>
    <mergeCell ref="D124:E124"/>
    <mergeCell ref="F122:G122"/>
    <mergeCell ref="F123:G123"/>
    <mergeCell ref="K122:L122"/>
    <mergeCell ref="K123:L123"/>
    <mergeCell ref="K124:L124"/>
    <mergeCell ref="T122:V122"/>
    <mergeCell ref="T123:V123"/>
    <mergeCell ref="T124:V124"/>
    <mergeCell ref="B125:C125"/>
    <mergeCell ref="H125:I125"/>
    <mergeCell ref="Q125:R125"/>
    <mergeCell ref="N125:P125"/>
    <mergeCell ref="F125:G125"/>
    <mergeCell ref="F126:G126"/>
    <mergeCell ref="Q127:R127"/>
    <mergeCell ref="F127:G127"/>
    <mergeCell ref="N127:P127"/>
    <mergeCell ref="T125:V125"/>
    <mergeCell ref="N126:P126"/>
    <mergeCell ref="W127:X127"/>
    <mergeCell ref="T127:V127"/>
    <mergeCell ref="B126:C126"/>
    <mergeCell ref="H126:I126"/>
    <mergeCell ref="Q126:R126"/>
    <mergeCell ref="B127:C127"/>
    <mergeCell ref="H127:I127"/>
    <mergeCell ref="D125:E125"/>
    <mergeCell ref="D126:E126"/>
    <mergeCell ref="D127:E127"/>
    <mergeCell ref="W126:X126"/>
    <mergeCell ref="W125:X125"/>
    <mergeCell ref="K125:L125"/>
    <mergeCell ref="K126:L126"/>
    <mergeCell ref="K127:L127"/>
    <mergeCell ref="B128:C128"/>
    <mergeCell ref="H128:I128"/>
    <mergeCell ref="Q128:R128"/>
    <mergeCell ref="W128:X128"/>
    <mergeCell ref="F128:G128"/>
    <mergeCell ref="N128:P128"/>
    <mergeCell ref="W129:X129"/>
    <mergeCell ref="T129:V129"/>
    <mergeCell ref="B129:C129"/>
    <mergeCell ref="H129:I129"/>
    <mergeCell ref="Q129:R129"/>
    <mergeCell ref="F129:G129"/>
    <mergeCell ref="N129:P129"/>
    <mergeCell ref="D128:E128"/>
    <mergeCell ref="D129:E129"/>
    <mergeCell ref="B130:C130"/>
    <mergeCell ref="H130:I130"/>
    <mergeCell ref="Q130:R130"/>
    <mergeCell ref="W130:X130"/>
    <mergeCell ref="F130:G130"/>
    <mergeCell ref="N130:P130"/>
    <mergeCell ref="K128:L128"/>
    <mergeCell ref="K129:L129"/>
    <mergeCell ref="K130:L130"/>
    <mergeCell ref="T128:V128"/>
    <mergeCell ref="B131:C131"/>
    <mergeCell ref="H131:I131"/>
    <mergeCell ref="Q131:R131"/>
    <mergeCell ref="N131:P131"/>
    <mergeCell ref="F131:G131"/>
    <mergeCell ref="D131:E131"/>
    <mergeCell ref="D130:E130"/>
    <mergeCell ref="B132:C132"/>
    <mergeCell ref="H132:I132"/>
    <mergeCell ref="Q132:R132"/>
    <mergeCell ref="W132:X132"/>
    <mergeCell ref="F132:G132"/>
    <mergeCell ref="N132:P132"/>
    <mergeCell ref="D132:E132"/>
    <mergeCell ref="W133:X133"/>
    <mergeCell ref="B133:C133"/>
    <mergeCell ref="H133:I133"/>
    <mergeCell ref="Q133:R133"/>
    <mergeCell ref="N133:P133"/>
    <mergeCell ref="F133:G133"/>
    <mergeCell ref="T133:V133"/>
    <mergeCell ref="W131:X131"/>
    <mergeCell ref="K131:L131"/>
    <mergeCell ref="K132:L132"/>
    <mergeCell ref="K133:L133"/>
    <mergeCell ref="B134:C134"/>
    <mergeCell ref="H134:I134"/>
    <mergeCell ref="Q134:R134"/>
    <mergeCell ref="W134:X134"/>
    <mergeCell ref="F134:G134"/>
    <mergeCell ref="N134:P134"/>
    <mergeCell ref="D133:E133"/>
    <mergeCell ref="D134:E134"/>
    <mergeCell ref="W135:X135"/>
    <mergeCell ref="T135:V135"/>
    <mergeCell ref="T136:V136"/>
    <mergeCell ref="B135:C135"/>
    <mergeCell ref="H135:I135"/>
    <mergeCell ref="Q135:R135"/>
    <mergeCell ref="F135:G135"/>
    <mergeCell ref="F136:G136"/>
    <mergeCell ref="B136:C136"/>
    <mergeCell ref="H136:I136"/>
    <mergeCell ref="Q136:R136"/>
    <mergeCell ref="W136:X136"/>
    <mergeCell ref="D135:E135"/>
    <mergeCell ref="D136:E136"/>
    <mergeCell ref="K134:L134"/>
    <mergeCell ref="K135:L135"/>
    <mergeCell ref="K136:L136"/>
    <mergeCell ref="T134:V134"/>
    <mergeCell ref="W137:X137"/>
    <mergeCell ref="Q138:R138"/>
    <mergeCell ref="D142:E142"/>
    <mergeCell ref="B153:C153"/>
    <mergeCell ref="H153:I153"/>
    <mergeCell ref="Q153:R153"/>
    <mergeCell ref="W153:X153"/>
    <mergeCell ref="W154:X154"/>
    <mergeCell ref="T154:V154"/>
    <mergeCell ref="B154:C154"/>
    <mergeCell ref="H154:I154"/>
    <mergeCell ref="Q154:R154"/>
    <mergeCell ref="F154:G154"/>
    <mergeCell ref="F153:G153"/>
    <mergeCell ref="D143:E143"/>
    <mergeCell ref="D144:E144"/>
    <mergeCell ref="D146:E146"/>
    <mergeCell ref="D152:E152"/>
    <mergeCell ref="B144:C144"/>
    <mergeCell ref="B143:C143"/>
    <mergeCell ref="F143:G143"/>
    <mergeCell ref="H143:I143"/>
    <mergeCell ref="N143:P143"/>
    <mergeCell ref="D153:E153"/>
    <mergeCell ref="D154:E154"/>
    <mergeCell ref="T153:V153"/>
    <mergeCell ref="W152:X152"/>
    <mergeCell ref="T152:V152"/>
    <mergeCell ref="Q143:R143"/>
    <mergeCell ref="T139:V139"/>
    <mergeCell ref="T143:V143"/>
    <mergeCell ref="T144:V144"/>
    <mergeCell ref="W161:X161"/>
    <mergeCell ref="B160:C160"/>
    <mergeCell ref="H160:I160"/>
    <mergeCell ref="D32:E32"/>
    <mergeCell ref="D33:E33"/>
    <mergeCell ref="Z4:AB4"/>
    <mergeCell ref="B157:C157"/>
    <mergeCell ref="H157:I157"/>
    <mergeCell ref="Q157:R157"/>
    <mergeCell ref="F158:G158"/>
    <mergeCell ref="D157:E157"/>
    <mergeCell ref="W158:X158"/>
    <mergeCell ref="D156:E156"/>
    <mergeCell ref="D158:E158"/>
    <mergeCell ref="W159:X159"/>
    <mergeCell ref="T158:V158"/>
    <mergeCell ref="Q160:R160"/>
    <mergeCell ref="W160:X160"/>
    <mergeCell ref="T160:V160"/>
    <mergeCell ref="B159:C159"/>
    <mergeCell ref="H159:I159"/>
    <mergeCell ref="Q159:R159"/>
    <mergeCell ref="F159:G159"/>
    <mergeCell ref="F160:G160"/>
    <mergeCell ref="D159:E159"/>
    <mergeCell ref="D160:E160"/>
    <mergeCell ref="D137:E137"/>
    <mergeCell ref="D138:E138"/>
    <mergeCell ref="D139:E139"/>
    <mergeCell ref="D140:E140"/>
    <mergeCell ref="D141:E141"/>
    <mergeCell ref="W138:X138"/>
    <mergeCell ref="Z3:AB3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W4:X6"/>
    <mergeCell ref="Q8:R8"/>
    <mergeCell ref="T5:V5"/>
    <mergeCell ref="W8:X8"/>
    <mergeCell ref="T8:V8"/>
    <mergeCell ref="Q4:R6"/>
    <mergeCell ref="Q19:R19"/>
    <mergeCell ref="Q20:R20"/>
    <mergeCell ref="N19:P19"/>
    <mergeCell ref="N20:P20"/>
    <mergeCell ref="Q21:R21"/>
    <mergeCell ref="Q22:R22"/>
    <mergeCell ref="N21:P21"/>
    <mergeCell ref="N22:P22"/>
    <mergeCell ref="N11:P11"/>
    <mergeCell ref="Q168:R168"/>
    <mergeCell ref="Q169:R169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79:R179"/>
    <mergeCell ref="D162:E162"/>
    <mergeCell ref="D163:E163"/>
    <mergeCell ref="D59:E59"/>
    <mergeCell ref="D60:E60"/>
    <mergeCell ref="D61:E61"/>
    <mergeCell ref="D62:E62"/>
    <mergeCell ref="D63:E63"/>
    <mergeCell ref="D64:E64"/>
    <mergeCell ref="D65:E65"/>
    <mergeCell ref="D66:E66"/>
    <mergeCell ref="D72:E72"/>
    <mergeCell ref="D73:E73"/>
    <mergeCell ref="D74:E74"/>
    <mergeCell ref="D75:E75"/>
    <mergeCell ref="D76:E76"/>
    <mergeCell ref="D77:E77"/>
    <mergeCell ref="D79:E79"/>
    <mergeCell ref="D80:E80"/>
    <mergeCell ref="D81:E81"/>
    <mergeCell ref="D149:E149"/>
  </mergeCells>
  <phoneticPr fontId="2"/>
  <conditionalFormatting sqref="T8:V167">
    <cfRule type="cellIs" dxfId="19" priority="9" stopIfTrue="1" operator="equal">
      <formula>$T$8="-"</formula>
    </cfRule>
  </conditionalFormatting>
  <conditionalFormatting sqref="W8:X167">
    <cfRule type="cellIs" dxfId="18" priority="10" stopIfTrue="1" operator="equal">
      <formula>$T$8="-"</formula>
    </cfRule>
    <cfRule type="cellIs" dxfId="17" priority="11" stopIfTrue="1" operator="equal">
      <formula>"適合"</formula>
    </cfRule>
    <cfRule type="cellIs" dxfId="16" priority="12" stopIfTrue="1" operator="equal">
      <formula>"不適合"</formula>
    </cfRule>
  </conditionalFormatting>
  <conditionalFormatting sqref="M7:M167">
    <cfRule type="cellIs" dxfId="15" priority="13" stopIfTrue="1" operator="equal">
      <formula>$AI$8=""</formula>
    </cfRule>
  </conditionalFormatting>
  <conditionalFormatting sqref="S7:S167 W7">
    <cfRule type="cellIs" dxfId="14" priority="14" stopIfTrue="1" operator="equal">
      <formula>$AI$6=""</formula>
    </cfRule>
  </conditionalFormatting>
  <conditionalFormatting sqref="AH7:AH167 Q7:R179">
    <cfRule type="cellIs" dxfId="13" priority="7" stopIfTrue="1" operator="equal">
      <formula>"適合"</formula>
    </cfRule>
    <cfRule type="cellIs" dxfId="12" priority="8" stopIfTrue="1" operator="equal">
      <formula>"不適合"</formula>
    </cfRule>
  </conditionalFormatting>
  <conditionalFormatting sqref="T7">
    <cfRule type="cellIs" dxfId="11" priority="2" stopIfTrue="1" operator="equal">
      <formula>$AI$6=""</formula>
    </cfRule>
  </conditionalFormatting>
  <dataValidations disablePrompts="1" xWindow="307" yWindow="507" count="5">
    <dataValidation allowBlank="1" showInputMessage="1" showErrorMessage="1" promptTitle="入力時の注意" prompt="設計一次エネ消費量（誘導基準）を入力します。" sqref="AC5" xr:uid="{E4539165-ED26-4CA8-BFCB-A17764B6D73C}"/>
    <dataValidation allowBlank="1" showInputMessage="1" showErrorMessage="1" promptTitle="入力時の注意" prompt="基準一次エネ消費量（誘導基準）を入力します。" sqref="AD5" xr:uid="{70549482-A2E4-41A3-9CEF-4A7CF221E3F0}"/>
    <dataValidation allowBlank="1" showInputMessage="1" showErrorMessage="1" promptTitle="入力時の注意" prompt="設計一次エネ消費量(誘導基準)(その他除く)を入力します。" sqref="AE5" xr:uid="{8D401D34-1DD7-4629-A99D-C3349682E143}"/>
    <dataValidation allowBlank="1" showInputMessage="1" showErrorMessage="1" promptTitle="入力時の注意" prompt="基準一次エネ消費量(その他除く)を入力します。_x000a_※省エネ基準と誘導基準の基準値は同じ値になります。" sqref="AF5" xr:uid="{044BDEEC-B689-4C66-8DF7-D8A57EDF986B}"/>
    <dataValidation type="list" allowBlank="1" showInputMessage="1" showErrorMessage="1" prompt="外皮性能が_x000a_誘導仕様基準に適合する場合に選択します。" sqref="K8:L167" xr:uid="{92762ADF-5CFD-42C9-B3DD-7616E803B32C}">
      <formula1>"■,□"</formula1>
    </dataValidation>
  </dataValidations>
  <printOptions horizontalCentered="1"/>
  <pageMargins left="0.47244094488188981" right="0.39370078740157483" top="0.31496062992125984" bottom="0.39370078740157483" header="0.19685039370078741" footer="0.19685039370078741"/>
  <pageSetup paperSize="9" fitToHeight="5" orientation="landscape" r:id="rId1"/>
  <headerFooter scaleWithDoc="0">
    <oddFooter>&amp;L&amp;9ＨＰJ-351-12　(Ver.20240401）&amp;R&amp;9Copyright 2013-2024 Houseplus Corporation</oddFooter>
  </headerFooter>
  <rowBreaks count="7" manualBreakCount="7">
    <brk id="27" max="31" man="1"/>
    <brk id="47" max="31" man="1"/>
    <brk id="67" max="30" man="1"/>
    <brk id="87" max="31" man="1"/>
    <brk id="107" max="31" man="1"/>
    <brk id="127" max="30" man="1"/>
    <brk id="147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AL72"/>
  <sheetViews>
    <sheetView view="pageBreakPreview" zoomScale="115" zoomScaleNormal="100" zoomScaleSheetLayoutView="115" zoomScalePageLayoutView="115" workbookViewId="0">
      <selection activeCell="M10" sqref="M10"/>
    </sheetView>
  </sheetViews>
  <sheetFormatPr defaultColWidth="2.875" defaultRowHeight="17.25" customHeight="1" x14ac:dyDescent="0.15"/>
  <cols>
    <col min="1" max="1" width="1.625" style="69" customWidth="1"/>
    <col min="2" max="36" width="2.875" style="69" customWidth="1"/>
    <col min="37" max="37" width="8.875" style="69" customWidth="1"/>
    <col min="38" max="16384" width="2.875" style="69"/>
  </cols>
  <sheetData>
    <row r="1" spans="2:38" ht="15" customHeight="1" x14ac:dyDescent="0.15">
      <c r="AH1" s="70" t="s">
        <v>316</v>
      </c>
    </row>
    <row r="2" spans="2:38" ht="22.5" customHeight="1" x14ac:dyDescent="0.15">
      <c r="B2" s="76" t="s">
        <v>342</v>
      </c>
      <c r="AE2" s="144"/>
      <c r="AF2" s="144"/>
      <c r="AG2" s="144"/>
      <c r="AH2" s="144"/>
      <c r="AL2" s="70"/>
    </row>
    <row r="3" spans="2:38" ht="13.5" customHeight="1" x14ac:dyDescent="0.15"/>
    <row r="4" spans="2:38" ht="11.25" customHeight="1" thickBot="1" x14ac:dyDescent="0.2">
      <c r="Z4" s="72" t="s">
        <v>63</v>
      </c>
    </row>
    <row r="5" spans="2:38" ht="14.25" customHeight="1" x14ac:dyDescent="0.15">
      <c r="B5" s="490" t="s">
        <v>72</v>
      </c>
      <c r="C5" s="362"/>
      <c r="D5" s="362"/>
      <c r="E5" s="362"/>
      <c r="F5" s="418"/>
      <c r="G5" s="83" t="str">
        <f>IF(別添①!G11="■","■","□")</f>
        <v>□</v>
      </c>
      <c r="H5" s="84" t="s">
        <v>85</v>
      </c>
      <c r="I5" s="84"/>
      <c r="J5" s="84"/>
      <c r="K5" s="84"/>
      <c r="L5" s="84"/>
      <c r="M5" s="83" t="str">
        <f>IF(別添①!M11="■","■","□")</f>
        <v>□</v>
      </c>
      <c r="N5" s="84" t="s">
        <v>324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</row>
    <row r="6" spans="2:38" ht="14.25" customHeight="1" x14ac:dyDescent="0.15">
      <c r="B6" s="491" t="s">
        <v>73</v>
      </c>
      <c r="C6" s="492"/>
      <c r="D6" s="492"/>
      <c r="E6" s="492"/>
      <c r="F6" s="493"/>
      <c r="G6" s="494" t="str">
        <f>IF(別添①!G12="","※別添①・一括依頼整理表に記載して下さい",別添①!G12)</f>
        <v>※別添①・一括依頼整理表に記載して下さい</v>
      </c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6"/>
    </row>
    <row r="7" spans="2:38" ht="14.25" customHeight="1" x14ac:dyDescent="0.15">
      <c r="B7" s="491" t="s">
        <v>380</v>
      </c>
      <c r="C7" s="492"/>
      <c r="D7" s="492"/>
      <c r="E7" s="492"/>
      <c r="F7" s="493"/>
      <c r="G7" s="696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8"/>
    </row>
    <row r="8" spans="2:38" ht="14.25" customHeight="1" thickBot="1" x14ac:dyDescent="0.2">
      <c r="B8" s="497" t="s">
        <v>74</v>
      </c>
      <c r="C8" s="498"/>
      <c r="D8" s="498"/>
      <c r="E8" s="498"/>
      <c r="F8" s="499"/>
      <c r="G8" s="500" t="str">
        <f>IF(別添①!G13="","※別添①・一括依頼整理表に記載して下さい",別添①!G13)</f>
        <v>※別添①・一括依頼整理表に記載して下さい</v>
      </c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2"/>
    </row>
    <row r="9" spans="2:38" ht="6" customHeight="1" thickBot="1" x14ac:dyDescent="0.2"/>
    <row r="10" spans="2:38" ht="15.95" customHeight="1" x14ac:dyDescent="0.15">
      <c r="B10" s="503" t="s">
        <v>75</v>
      </c>
      <c r="C10" s="472"/>
      <c r="D10" s="472"/>
      <c r="E10" s="472"/>
      <c r="F10" s="473"/>
      <c r="G10" s="472" t="s">
        <v>39</v>
      </c>
      <c r="H10" s="472"/>
      <c r="I10" s="472"/>
      <c r="J10" s="472"/>
      <c r="K10" s="472"/>
      <c r="L10" s="507"/>
      <c r="M10" s="1" t="s">
        <v>22</v>
      </c>
      <c r="N10" s="86" t="s">
        <v>62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7"/>
    </row>
    <row r="11" spans="2:38" ht="15.95" customHeight="1" x14ac:dyDescent="0.15">
      <c r="B11" s="364"/>
      <c r="C11" s="331"/>
      <c r="D11" s="331"/>
      <c r="E11" s="331"/>
      <c r="F11" s="427"/>
      <c r="G11" s="508"/>
      <c r="H11" s="508"/>
      <c r="I11" s="508"/>
      <c r="J11" s="508"/>
      <c r="K11" s="508"/>
      <c r="L11" s="509"/>
      <c r="M11" s="3" t="s">
        <v>22</v>
      </c>
      <c r="N11" s="88" t="s">
        <v>37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2" t="s">
        <v>22</v>
      </c>
      <c r="Z11" s="88" t="s">
        <v>38</v>
      </c>
      <c r="AA11" s="88"/>
      <c r="AB11" s="88"/>
      <c r="AC11" s="88"/>
      <c r="AD11" s="88"/>
      <c r="AE11" s="88"/>
      <c r="AF11" s="88"/>
      <c r="AG11" s="88"/>
      <c r="AH11" s="89"/>
    </row>
    <row r="12" spans="2:38" ht="15.95" customHeight="1" x14ac:dyDescent="0.15">
      <c r="B12" s="364"/>
      <c r="C12" s="331"/>
      <c r="D12" s="331"/>
      <c r="E12" s="331"/>
      <c r="F12" s="427"/>
      <c r="G12" s="451" t="s">
        <v>40</v>
      </c>
      <c r="H12" s="451"/>
      <c r="I12" s="451"/>
      <c r="J12" s="451"/>
      <c r="K12" s="451"/>
      <c r="L12" s="510"/>
      <c r="M12" s="4" t="s">
        <v>22</v>
      </c>
      <c r="N12" s="90" t="s">
        <v>77</v>
      </c>
      <c r="O12" s="88"/>
      <c r="P12" s="88"/>
      <c r="Q12" s="88"/>
      <c r="R12" s="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2:38" ht="15.95" customHeight="1" thickBot="1" x14ac:dyDescent="0.2">
      <c r="B13" s="504"/>
      <c r="C13" s="505"/>
      <c r="D13" s="505"/>
      <c r="E13" s="505"/>
      <c r="F13" s="506"/>
      <c r="G13" s="505" t="s">
        <v>41</v>
      </c>
      <c r="H13" s="505"/>
      <c r="I13" s="505"/>
      <c r="J13" s="505"/>
      <c r="K13" s="505"/>
      <c r="L13" s="511"/>
      <c r="M13" s="5" t="s">
        <v>22</v>
      </c>
      <c r="N13" s="92" t="s">
        <v>42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2:38" ht="6" customHeight="1" thickBot="1" x14ac:dyDescent="0.2"/>
    <row r="15" spans="2:38" ht="13.5" customHeight="1" x14ac:dyDescent="0.15">
      <c r="B15" s="512" t="s">
        <v>5</v>
      </c>
      <c r="C15" s="448"/>
      <c r="D15" s="448"/>
      <c r="E15" s="449" t="s">
        <v>19</v>
      </c>
      <c r="F15" s="448"/>
      <c r="G15" s="515"/>
      <c r="H15" s="517" t="s">
        <v>1</v>
      </c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449" t="s">
        <v>0</v>
      </c>
      <c r="AG15" s="448"/>
      <c r="AH15" s="519"/>
    </row>
    <row r="16" spans="2:38" ht="13.5" customHeight="1" thickBot="1" x14ac:dyDescent="0.2">
      <c r="B16" s="513"/>
      <c r="C16" s="514"/>
      <c r="D16" s="514"/>
      <c r="E16" s="514"/>
      <c r="F16" s="514"/>
      <c r="G16" s="516"/>
      <c r="H16" s="521" t="s">
        <v>2</v>
      </c>
      <c r="I16" s="522"/>
      <c r="J16" s="522"/>
      <c r="K16" s="522"/>
      <c r="L16" s="523"/>
      <c r="M16" s="521" t="s">
        <v>3</v>
      </c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41"/>
      <c r="AB16" s="521" t="s">
        <v>4</v>
      </c>
      <c r="AC16" s="522"/>
      <c r="AD16" s="522"/>
      <c r="AE16" s="522"/>
      <c r="AF16" s="391"/>
      <c r="AG16" s="514"/>
      <c r="AH16" s="520"/>
    </row>
    <row r="17" spans="2:34" ht="14.25" customHeight="1" x14ac:dyDescent="0.15">
      <c r="B17" s="484" t="s">
        <v>325</v>
      </c>
      <c r="C17" s="485"/>
      <c r="D17" s="486"/>
      <c r="E17" s="534" t="s">
        <v>16</v>
      </c>
      <c r="F17" s="485"/>
      <c r="G17" s="535"/>
      <c r="H17" s="524" t="s">
        <v>14</v>
      </c>
      <c r="I17" s="525"/>
      <c r="J17" s="525"/>
      <c r="K17" s="525"/>
      <c r="L17" s="526"/>
      <c r="M17" s="6" t="s">
        <v>381</v>
      </c>
      <c r="N17" s="69" t="s">
        <v>6</v>
      </c>
      <c r="Q17" s="7" t="s">
        <v>22</v>
      </c>
      <c r="R17" s="69" t="s">
        <v>7</v>
      </c>
      <c r="U17" s="7" t="s">
        <v>22</v>
      </c>
      <c r="V17" s="69" t="s">
        <v>8</v>
      </c>
      <c r="Y17" s="7" t="s">
        <v>22</v>
      </c>
      <c r="Z17" s="69" t="s">
        <v>9</v>
      </c>
      <c r="AA17" s="94"/>
      <c r="AB17" s="7" t="s">
        <v>22</v>
      </c>
      <c r="AC17" s="8" t="s">
        <v>26</v>
      </c>
      <c r="AD17" s="8"/>
      <c r="AE17" s="9"/>
      <c r="AF17" s="134"/>
      <c r="AG17" s="135"/>
      <c r="AH17" s="136"/>
    </row>
    <row r="18" spans="2:34" ht="14.25" customHeight="1" x14ac:dyDescent="0.15">
      <c r="B18" s="487"/>
      <c r="C18" s="488"/>
      <c r="D18" s="489"/>
      <c r="E18" s="536"/>
      <c r="F18" s="488"/>
      <c r="G18" s="537"/>
      <c r="H18" s="527"/>
      <c r="I18" s="528"/>
      <c r="J18" s="528"/>
      <c r="K18" s="528"/>
      <c r="L18" s="529"/>
      <c r="M18" s="3" t="s">
        <v>22</v>
      </c>
      <c r="N18" s="88" t="s">
        <v>10</v>
      </c>
      <c r="O18" s="88"/>
      <c r="P18" s="88"/>
      <c r="Q18" s="2" t="s">
        <v>22</v>
      </c>
      <c r="R18" s="88" t="s">
        <v>11</v>
      </c>
      <c r="S18" s="88"/>
      <c r="T18" s="88"/>
      <c r="U18" s="2" t="s">
        <v>22</v>
      </c>
      <c r="V18" s="88" t="s">
        <v>12</v>
      </c>
      <c r="W18" s="88"/>
      <c r="X18" s="88"/>
      <c r="Y18" s="2" t="s">
        <v>22</v>
      </c>
      <c r="Z18" s="88" t="s">
        <v>13</v>
      </c>
      <c r="AA18" s="95"/>
      <c r="AB18" s="7" t="s">
        <v>22</v>
      </c>
      <c r="AC18" s="8" t="s">
        <v>29</v>
      </c>
      <c r="AD18" s="8"/>
      <c r="AE18" s="9"/>
      <c r="AF18" s="134"/>
      <c r="AG18" s="135"/>
      <c r="AH18" s="136"/>
    </row>
    <row r="19" spans="2:34" ht="14.25" customHeight="1" x14ac:dyDescent="0.15">
      <c r="B19" s="487"/>
      <c r="C19" s="488"/>
      <c r="D19" s="489"/>
      <c r="E19" s="536"/>
      <c r="F19" s="488"/>
      <c r="G19" s="537"/>
      <c r="H19" s="524" t="s">
        <v>15</v>
      </c>
      <c r="I19" s="525"/>
      <c r="J19" s="525"/>
      <c r="K19" s="525"/>
      <c r="L19" s="526"/>
      <c r="M19" s="6" t="s">
        <v>22</v>
      </c>
      <c r="N19" s="69" t="s">
        <v>25</v>
      </c>
      <c r="Q19" s="75" t="s">
        <v>23</v>
      </c>
      <c r="R19" s="7" t="s">
        <v>22</v>
      </c>
      <c r="S19" s="69" t="s">
        <v>17</v>
      </c>
      <c r="V19" s="7" t="s">
        <v>22</v>
      </c>
      <c r="W19" s="69" t="s">
        <v>18</v>
      </c>
      <c r="Z19" s="75" t="s">
        <v>24</v>
      </c>
      <c r="AA19" s="94"/>
      <c r="AB19" s="7" t="s">
        <v>22</v>
      </c>
      <c r="AC19" s="8" t="s">
        <v>30</v>
      </c>
      <c r="AD19" s="8"/>
      <c r="AE19" s="9"/>
      <c r="AF19" s="134"/>
      <c r="AG19" s="135"/>
      <c r="AH19" s="136"/>
    </row>
    <row r="20" spans="2:34" ht="14.25" customHeight="1" x14ac:dyDescent="0.15">
      <c r="B20" s="487"/>
      <c r="C20" s="488"/>
      <c r="D20" s="489"/>
      <c r="E20" s="536"/>
      <c r="F20" s="488"/>
      <c r="G20" s="537"/>
      <c r="H20" s="530"/>
      <c r="I20" s="531"/>
      <c r="J20" s="531"/>
      <c r="K20" s="531"/>
      <c r="L20" s="532"/>
      <c r="M20" s="6" t="s">
        <v>22</v>
      </c>
      <c r="N20" s="69" t="s">
        <v>20</v>
      </c>
      <c r="R20" s="7" t="s">
        <v>22</v>
      </c>
      <c r="S20" s="69" t="s">
        <v>227</v>
      </c>
      <c r="AA20" s="94"/>
      <c r="AB20" s="7" t="s">
        <v>22</v>
      </c>
      <c r="AC20" s="8" t="s">
        <v>27</v>
      </c>
      <c r="AD20" s="8"/>
      <c r="AE20" s="9"/>
      <c r="AF20" s="134"/>
      <c r="AG20" s="135"/>
      <c r="AH20" s="136"/>
    </row>
    <row r="21" spans="2:34" ht="14.25" customHeight="1" x14ac:dyDescent="0.15">
      <c r="B21" s="481" t="str">
        <f>IF(M11="■","選択","")</f>
        <v/>
      </c>
      <c r="C21" s="482"/>
      <c r="D21" s="483"/>
      <c r="E21" s="536"/>
      <c r="F21" s="488"/>
      <c r="G21" s="537"/>
      <c r="H21" s="527"/>
      <c r="I21" s="528"/>
      <c r="J21" s="528"/>
      <c r="K21" s="528"/>
      <c r="L21" s="529"/>
      <c r="M21" s="3" t="s">
        <v>22</v>
      </c>
      <c r="N21" s="88" t="s">
        <v>326</v>
      </c>
      <c r="O21" s="88"/>
      <c r="P21" s="88"/>
      <c r="Q21" s="81" t="s">
        <v>23</v>
      </c>
      <c r="R21" s="533"/>
      <c r="S21" s="533"/>
      <c r="T21" s="533"/>
      <c r="U21" s="533"/>
      <c r="V21" s="533"/>
      <c r="W21" s="533"/>
      <c r="X21" s="533"/>
      <c r="Y21" s="533"/>
      <c r="Z21" s="533"/>
      <c r="AA21" s="99" t="s">
        <v>24</v>
      </c>
      <c r="AB21" s="7" t="s">
        <v>22</v>
      </c>
      <c r="AC21" s="8"/>
      <c r="AD21" s="8"/>
      <c r="AE21" s="9"/>
      <c r="AF21" s="134"/>
      <c r="AG21" s="135"/>
      <c r="AH21" s="136"/>
    </row>
    <row r="22" spans="2:34" ht="14.25" customHeight="1" x14ac:dyDescent="0.15">
      <c r="B22" s="96"/>
      <c r="C22" s="97"/>
      <c r="D22" s="98"/>
      <c r="E22" s="538"/>
      <c r="F22" s="539"/>
      <c r="G22" s="540"/>
      <c r="H22" s="451" t="str">
        <f>IF(M10="■","評価方法を選択","評価方法")</f>
        <v>評価方法</v>
      </c>
      <c r="I22" s="451"/>
      <c r="J22" s="451"/>
      <c r="K22" s="451"/>
      <c r="L22" s="451"/>
      <c r="M22" s="3" t="s">
        <v>22</v>
      </c>
      <c r="N22" s="192" t="s">
        <v>343</v>
      </c>
      <c r="O22" s="192"/>
      <c r="P22" s="192"/>
      <c r="Q22" s="193" t="s">
        <v>22</v>
      </c>
      <c r="R22" s="88" t="s">
        <v>351</v>
      </c>
      <c r="S22" s="192"/>
      <c r="T22" s="192"/>
      <c r="U22" s="192"/>
      <c r="W22" s="206"/>
      <c r="X22" s="206"/>
      <c r="Y22" s="206"/>
      <c r="Z22" s="206"/>
      <c r="AA22" s="194"/>
      <c r="AB22" s="7"/>
      <c r="AC22" s="8"/>
      <c r="AD22" s="8"/>
      <c r="AE22" s="9"/>
      <c r="AF22" s="134"/>
      <c r="AG22" s="135"/>
      <c r="AH22" s="136"/>
    </row>
    <row r="23" spans="2:34" ht="14.25" customHeight="1" x14ac:dyDescent="0.15">
      <c r="B23" s="96"/>
      <c r="C23" s="97"/>
      <c r="D23" s="98"/>
      <c r="E23" s="542" t="s">
        <v>64</v>
      </c>
      <c r="F23" s="543"/>
      <c r="G23" s="543"/>
      <c r="H23" s="543"/>
      <c r="I23" s="543"/>
      <c r="J23" s="543"/>
      <c r="K23" s="543"/>
      <c r="L23" s="544"/>
      <c r="M23" s="152" t="str">
        <f>IF(M22="■","■","□")</f>
        <v>□</v>
      </c>
      <c r="N23" s="164" t="s">
        <v>88</v>
      </c>
      <c r="O23" s="164"/>
      <c r="P23" s="90"/>
      <c r="Q23" s="90"/>
      <c r="R23" s="207"/>
      <c r="S23" s="81"/>
      <c r="T23" s="208"/>
      <c r="U23" s="208"/>
      <c r="V23" s="208"/>
      <c r="W23" s="208"/>
      <c r="X23" s="208"/>
      <c r="Y23" s="208"/>
      <c r="Z23" s="208"/>
      <c r="AA23" s="205"/>
      <c r="AB23" s="7"/>
      <c r="AC23" s="8"/>
      <c r="AD23" s="8"/>
      <c r="AE23" s="9"/>
      <c r="AF23" s="134"/>
      <c r="AG23" s="135"/>
      <c r="AH23" s="136"/>
    </row>
    <row r="24" spans="2:34" ht="14.25" customHeight="1" x14ac:dyDescent="0.15">
      <c r="B24" s="96"/>
      <c r="C24" s="97"/>
      <c r="D24" s="98"/>
      <c r="E24" s="545" t="s">
        <v>65</v>
      </c>
      <c r="F24" s="546"/>
      <c r="G24" s="546"/>
      <c r="H24" s="546"/>
      <c r="I24" s="546"/>
      <c r="J24" s="546"/>
      <c r="K24" s="546"/>
      <c r="L24" s="547"/>
      <c r="M24" s="163" t="str">
        <f>IF(M22="■","■","□")</f>
        <v>□</v>
      </c>
      <c r="N24" s="164" t="s">
        <v>88</v>
      </c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5"/>
      <c r="AB24" s="7"/>
      <c r="AC24" s="8"/>
      <c r="AD24" s="8"/>
      <c r="AE24" s="9"/>
      <c r="AF24" s="134"/>
      <c r="AG24" s="135"/>
      <c r="AH24" s="136"/>
    </row>
    <row r="25" spans="2:34" ht="14.25" customHeight="1" x14ac:dyDescent="0.15">
      <c r="B25" s="96"/>
      <c r="C25" s="97"/>
      <c r="D25" s="98"/>
      <c r="E25" s="545" t="s">
        <v>356</v>
      </c>
      <c r="F25" s="546"/>
      <c r="G25" s="546"/>
      <c r="H25" s="546"/>
      <c r="I25" s="546"/>
      <c r="J25" s="546"/>
      <c r="K25" s="546"/>
      <c r="L25" s="547"/>
      <c r="M25" s="164" t="s">
        <v>357</v>
      </c>
      <c r="N25" s="223"/>
      <c r="O25" s="223"/>
      <c r="P25" s="223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5"/>
      <c r="AB25" s="7"/>
      <c r="AC25" s="8"/>
      <c r="AD25" s="8"/>
      <c r="AE25" s="9"/>
      <c r="AF25" s="134"/>
      <c r="AG25" s="135"/>
      <c r="AH25" s="136"/>
    </row>
    <row r="26" spans="2:34" ht="14.25" customHeight="1" x14ac:dyDescent="0.15">
      <c r="B26" s="96"/>
      <c r="C26" s="97"/>
      <c r="D26" s="98"/>
      <c r="E26" s="562"/>
      <c r="F26" s="554"/>
      <c r="G26" s="554"/>
      <c r="H26" s="554"/>
      <c r="I26" s="554"/>
      <c r="J26" s="554"/>
      <c r="K26" s="554"/>
      <c r="L26" s="555"/>
      <c r="M26" s="224"/>
      <c r="N26" s="7" t="s">
        <v>22</v>
      </c>
      <c r="O26" s="69" t="s">
        <v>358</v>
      </c>
      <c r="AA26" s="94"/>
      <c r="AB26" s="7"/>
      <c r="AC26" s="8"/>
      <c r="AD26" s="8"/>
      <c r="AE26" s="9"/>
      <c r="AF26" s="134"/>
      <c r="AG26" s="135"/>
      <c r="AH26" s="136"/>
    </row>
    <row r="27" spans="2:34" ht="14.25" customHeight="1" x14ac:dyDescent="0.15">
      <c r="B27" s="96"/>
      <c r="C27" s="97"/>
      <c r="D27" s="98"/>
      <c r="E27" s="562"/>
      <c r="F27" s="554"/>
      <c r="G27" s="554"/>
      <c r="H27" s="554"/>
      <c r="I27" s="554"/>
      <c r="J27" s="554"/>
      <c r="K27" s="554"/>
      <c r="L27" s="555"/>
      <c r="M27" s="224"/>
      <c r="N27" s="7" t="s">
        <v>22</v>
      </c>
      <c r="O27" s="69" t="s">
        <v>359</v>
      </c>
      <c r="AA27" s="94"/>
      <c r="AB27" s="7"/>
      <c r="AC27" s="8"/>
      <c r="AD27" s="8"/>
      <c r="AE27" s="9"/>
      <c r="AF27" s="134"/>
      <c r="AG27" s="135"/>
      <c r="AH27" s="136"/>
    </row>
    <row r="28" spans="2:34" ht="10.5" customHeight="1" thickBot="1" x14ac:dyDescent="0.2">
      <c r="B28" s="96"/>
      <c r="C28" s="97"/>
      <c r="D28" s="98"/>
      <c r="E28" s="563"/>
      <c r="F28" s="564"/>
      <c r="G28" s="564"/>
      <c r="H28" s="564"/>
      <c r="I28" s="564"/>
      <c r="J28" s="564"/>
      <c r="K28" s="564"/>
      <c r="L28" s="565"/>
      <c r="M28" s="20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122"/>
      <c r="AB28" s="7"/>
      <c r="AC28" s="8"/>
      <c r="AD28" s="8"/>
      <c r="AE28" s="9"/>
      <c r="AF28" s="134"/>
      <c r="AG28" s="135"/>
      <c r="AH28" s="136"/>
    </row>
    <row r="29" spans="2:34" ht="14.25" customHeight="1" x14ac:dyDescent="0.15">
      <c r="B29" s="484" t="s">
        <v>87</v>
      </c>
      <c r="C29" s="485"/>
      <c r="D29" s="486"/>
      <c r="E29" s="559" t="s">
        <v>350</v>
      </c>
      <c r="F29" s="560"/>
      <c r="G29" s="560"/>
      <c r="H29" s="560"/>
      <c r="I29" s="560"/>
      <c r="J29" s="560"/>
      <c r="K29" s="560"/>
      <c r="L29" s="561"/>
      <c r="M29" s="3" t="s">
        <v>22</v>
      </c>
      <c r="N29" s="195" t="s">
        <v>343</v>
      </c>
      <c r="O29" s="195"/>
      <c r="P29" s="195"/>
      <c r="Q29" s="193" t="s">
        <v>22</v>
      </c>
      <c r="R29" s="195" t="s">
        <v>352</v>
      </c>
      <c r="S29" s="84"/>
      <c r="T29" s="195"/>
      <c r="U29" s="195"/>
      <c r="V29" s="195"/>
      <c r="W29" s="196"/>
      <c r="X29" s="196"/>
      <c r="Y29" s="196"/>
      <c r="Z29" s="196"/>
      <c r="AA29" s="197"/>
      <c r="AB29" s="198"/>
      <c r="AC29" s="12"/>
      <c r="AD29" s="12"/>
      <c r="AE29" s="13"/>
      <c r="AF29" s="189"/>
      <c r="AG29" s="190"/>
      <c r="AH29" s="191"/>
    </row>
    <row r="30" spans="2:34" ht="14.25" customHeight="1" x14ac:dyDescent="0.15">
      <c r="B30" s="487"/>
      <c r="C30" s="488"/>
      <c r="D30" s="489"/>
      <c r="E30" s="548" t="s">
        <v>21</v>
      </c>
      <c r="F30" s="549"/>
      <c r="G30" s="550"/>
      <c r="H30" s="553" t="s">
        <v>327</v>
      </c>
      <c r="I30" s="554"/>
      <c r="J30" s="554"/>
      <c r="K30" s="554"/>
      <c r="L30" s="555"/>
      <c r="M30" s="152" t="str">
        <f>IF(M29="■","■","□")</f>
        <v>□</v>
      </c>
      <c r="N30" s="164" t="s">
        <v>88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  <c r="AB30" s="7" t="s">
        <v>22</v>
      </c>
      <c r="AC30" s="8" t="s">
        <v>28</v>
      </c>
      <c r="AD30" s="8"/>
      <c r="AE30" s="9"/>
      <c r="AF30" s="134"/>
      <c r="AG30" s="135"/>
      <c r="AH30" s="136"/>
    </row>
    <row r="31" spans="2:34" ht="14.25" customHeight="1" x14ac:dyDescent="0.15">
      <c r="B31" s="487"/>
      <c r="C31" s="488"/>
      <c r="D31" s="489"/>
      <c r="E31" s="548"/>
      <c r="F31" s="549"/>
      <c r="G31" s="550"/>
      <c r="H31" s="553"/>
      <c r="I31" s="554"/>
      <c r="J31" s="554"/>
      <c r="K31" s="554"/>
      <c r="L31" s="555"/>
      <c r="M31" s="101"/>
      <c r="U31" s="70"/>
      <c r="AA31" s="94"/>
      <c r="AB31" s="7" t="s">
        <v>22</v>
      </c>
      <c r="AC31" s="8" t="s">
        <v>30</v>
      </c>
      <c r="AD31" s="8"/>
      <c r="AE31" s="9"/>
      <c r="AF31" s="134"/>
      <c r="AG31" s="135"/>
      <c r="AH31" s="136"/>
    </row>
    <row r="32" spans="2:34" ht="14.25" customHeight="1" x14ac:dyDescent="0.15">
      <c r="B32" s="481" t="str">
        <f>IF(M11="■","選択","")</f>
        <v/>
      </c>
      <c r="C32" s="482"/>
      <c r="D32" s="483"/>
      <c r="E32" s="526"/>
      <c r="F32" s="551"/>
      <c r="G32" s="552"/>
      <c r="H32" s="556"/>
      <c r="I32" s="557"/>
      <c r="J32" s="557"/>
      <c r="K32" s="557"/>
      <c r="L32" s="558"/>
      <c r="M32" s="10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103"/>
      <c r="AB32" s="14"/>
      <c r="AC32" s="15"/>
      <c r="AD32" s="15"/>
      <c r="AE32" s="16"/>
      <c r="AF32" s="134"/>
      <c r="AG32" s="135"/>
      <c r="AH32" s="136"/>
    </row>
    <row r="33" spans="2:34" ht="14.1" customHeight="1" x14ac:dyDescent="0.15">
      <c r="B33" s="96"/>
      <c r="C33" s="97"/>
      <c r="D33" s="566" t="s">
        <v>31</v>
      </c>
      <c r="E33" s="568" t="s">
        <v>269</v>
      </c>
      <c r="F33" s="569"/>
      <c r="G33" s="569"/>
      <c r="H33" s="569"/>
      <c r="I33" s="569"/>
      <c r="J33" s="569"/>
      <c r="K33" s="569"/>
      <c r="L33" s="569"/>
      <c r="M33" s="152" t="str">
        <f>IF(M29="■","■","□")</f>
        <v>□</v>
      </c>
      <c r="N33" s="164" t="s">
        <v>349</v>
      </c>
      <c r="O33" s="164"/>
      <c r="P33" s="164"/>
      <c r="AA33" s="94"/>
      <c r="AB33" s="7" t="s">
        <v>22</v>
      </c>
      <c r="AC33" s="17" t="s">
        <v>26</v>
      </c>
      <c r="AD33" s="17"/>
      <c r="AE33" s="18"/>
      <c r="AF33" s="137"/>
      <c r="AG33" s="138"/>
      <c r="AH33" s="139"/>
    </row>
    <row r="34" spans="2:34" ht="14.1" customHeight="1" x14ac:dyDescent="0.15">
      <c r="B34" s="96"/>
      <c r="C34" s="97"/>
      <c r="D34" s="567"/>
      <c r="E34" s="570"/>
      <c r="F34" s="570"/>
      <c r="G34" s="570"/>
      <c r="H34" s="570"/>
      <c r="I34" s="570"/>
      <c r="J34" s="570"/>
      <c r="K34" s="570"/>
      <c r="L34" s="570"/>
      <c r="M34" s="155" t="str">
        <f>IF(Q29="■","■","□")</f>
        <v>□</v>
      </c>
      <c r="N34" s="88" t="s">
        <v>353</v>
      </c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7" t="s">
        <v>22</v>
      </c>
      <c r="AC34" s="8" t="s">
        <v>274</v>
      </c>
      <c r="AD34" s="8"/>
      <c r="AE34" s="9"/>
      <c r="AF34" s="134"/>
      <c r="AG34" s="135"/>
      <c r="AH34" s="136"/>
    </row>
    <row r="35" spans="2:34" ht="14.1" customHeight="1" x14ac:dyDescent="0.15">
      <c r="B35" s="96"/>
      <c r="C35" s="97"/>
      <c r="D35" s="567"/>
      <c r="E35" s="524" t="s">
        <v>275</v>
      </c>
      <c r="F35" s="525"/>
      <c r="G35" s="571"/>
      <c r="H35" s="524" t="s">
        <v>276</v>
      </c>
      <c r="I35" s="525"/>
      <c r="J35" s="525"/>
      <c r="K35" s="525"/>
      <c r="L35" s="526"/>
      <c r="M35" s="152" t="str">
        <f>IF(M29="■","■","□")</f>
        <v>□</v>
      </c>
      <c r="N35" s="69" t="s">
        <v>273</v>
      </c>
      <c r="T35" s="151"/>
      <c r="W35" s="151"/>
      <c r="AA35" s="94"/>
      <c r="AB35" s="6" t="s">
        <v>22</v>
      </c>
      <c r="AC35" s="8" t="s">
        <v>328</v>
      </c>
      <c r="AD35" s="8"/>
      <c r="AE35" s="9"/>
      <c r="AF35" s="134"/>
      <c r="AG35" s="135"/>
      <c r="AH35" s="136"/>
    </row>
    <row r="36" spans="2:34" ht="14.1" customHeight="1" x14ac:dyDescent="0.15">
      <c r="B36" s="96"/>
      <c r="C36" s="97"/>
      <c r="D36" s="567"/>
      <c r="E36" s="527"/>
      <c r="F36" s="528"/>
      <c r="G36" s="572"/>
      <c r="H36" s="527"/>
      <c r="I36" s="528"/>
      <c r="J36" s="528"/>
      <c r="K36" s="528"/>
      <c r="L36" s="529"/>
      <c r="M36" s="155" t="str">
        <f>IF(Q29="■","■","□")</f>
        <v>□</v>
      </c>
      <c r="N36" s="88" t="s">
        <v>353</v>
      </c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10"/>
      <c r="AB36" s="6" t="s">
        <v>22</v>
      </c>
      <c r="AC36" s="8" t="s">
        <v>278</v>
      </c>
      <c r="AD36" s="8"/>
      <c r="AE36" s="9"/>
      <c r="AF36" s="134"/>
      <c r="AG36" s="135"/>
      <c r="AH36" s="136"/>
    </row>
    <row r="37" spans="2:34" ht="14.1" customHeight="1" x14ac:dyDescent="0.15">
      <c r="B37" s="96"/>
      <c r="C37" s="97"/>
      <c r="D37" s="567"/>
      <c r="E37" s="524" t="s">
        <v>279</v>
      </c>
      <c r="F37" s="525"/>
      <c r="G37" s="571"/>
      <c r="H37" s="574" t="s">
        <v>329</v>
      </c>
      <c r="I37" s="546"/>
      <c r="J37" s="546"/>
      <c r="K37" s="546"/>
      <c r="L37" s="547"/>
      <c r="M37" s="152" t="str">
        <f>IF(M29="■","■","□")</f>
        <v>□</v>
      </c>
      <c r="N37" s="69" t="s">
        <v>330</v>
      </c>
      <c r="AA37" s="94"/>
      <c r="AB37" s="7" t="s">
        <v>22</v>
      </c>
      <c r="AC37" s="8"/>
      <c r="AD37" s="8"/>
      <c r="AE37" s="9"/>
      <c r="AF37" s="134"/>
      <c r="AG37" s="135"/>
      <c r="AH37" s="136"/>
    </row>
    <row r="38" spans="2:34" ht="14.1" customHeight="1" x14ac:dyDescent="0.15">
      <c r="B38" s="96"/>
      <c r="C38" s="97"/>
      <c r="D38" s="567"/>
      <c r="E38" s="530"/>
      <c r="F38" s="531"/>
      <c r="G38" s="573"/>
      <c r="H38" s="553"/>
      <c r="I38" s="554"/>
      <c r="J38" s="554"/>
      <c r="K38" s="554"/>
      <c r="L38" s="555"/>
      <c r="M38" s="152" t="str">
        <f>IF(Q29="■","■","□")</f>
        <v>□</v>
      </c>
      <c r="N38" s="69" t="s">
        <v>353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214"/>
      <c r="AB38" s="7" t="s">
        <v>22</v>
      </c>
      <c r="AC38" s="8"/>
      <c r="AD38" s="8"/>
      <c r="AE38" s="9"/>
      <c r="AF38" s="134"/>
      <c r="AG38" s="135"/>
      <c r="AH38" s="136"/>
    </row>
    <row r="39" spans="2:34" ht="14.1" customHeight="1" x14ac:dyDescent="0.15">
      <c r="B39" s="96"/>
      <c r="C39" s="97"/>
      <c r="D39" s="567"/>
      <c r="E39" s="530"/>
      <c r="F39" s="531"/>
      <c r="G39" s="573"/>
      <c r="H39" s="553"/>
      <c r="I39" s="554"/>
      <c r="J39" s="554"/>
      <c r="K39" s="554"/>
      <c r="L39" s="555"/>
      <c r="M39" s="10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103"/>
      <c r="AB39" s="7" t="s">
        <v>22</v>
      </c>
      <c r="AC39" s="8"/>
      <c r="AD39" s="8"/>
      <c r="AE39" s="9"/>
      <c r="AF39" s="134"/>
      <c r="AG39" s="135"/>
      <c r="AH39" s="136"/>
    </row>
    <row r="40" spans="2:34" ht="14.1" customHeight="1" x14ac:dyDescent="0.15">
      <c r="B40" s="153"/>
      <c r="C40" s="154"/>
      <c r="D40" s="566" t="s">
        <v>32</v>
      </c>
      <c r="E40" s="530" t="s">
        <v>331</v>
      </c>
      <c r="F40" s="531"/>
      <c r="G40" s="573"/>
      <c r="H40" s="530" t="s">
        <v>332</v>
      </c>
      <c r="I40" s="531"/>
      <c r="J40" s="531"/>
      <c r="K40" s="531"/>
      <c r="L40" s="532"/>
      <c r="M40" s="162" t="str">
        <f>IF(M29="■","■","□")</f>
        <v>□</v>
      </c>
      <c r="N40" s="80" t="s">
        <v>273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105"/>
      <c r="AB40" s="19" t="s">
        <v>22</v>
      </c>
      <c r="AC40" s="17" t="s">
        <v>26</v>
      </c>
      <c r="AD40" s="17"/>
      <c r="AE40" s="18"/>
      <c r="AF40" s="137"/>
      <c r="AG40" s="138"/>
      <c r="AH40" s="139"/>
    </row>
    <row r="41" spans="2:34" ht="14.1" customHeight="1" x14ac:dyDescent="0.15">
      <c r="B41" s="153"/>
      <c r="C41" s="154"/>
      <c r="D41" s="567"/>
      <c r="E41" s="527"/>
      <c r="F41" s="528"/>
      <c r="G41" s="572"/>
      <c r="H41" s="527"/>
      <c r="I41" s="528"/>
      <c r="J41" s="528"/>
      <c r="K41" s="528"/>
      <c r="L41" s="529"/>
      <c r="M41" s="155" t="str">
        <f>IF(M36="■","■","□")</f>
        <v>□</v>
      </c>
      <c r="N41" s="88" t="s">
        <v>353</v>
      </c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10"/>
      <c r="AB41" s="7" t="s">
        <v>22</v>
      </c>
      <c r="AC41" s="8" t="s">
        <v>323</v>
      </c>
      <c r="AD41" s="8"/>
      <c r="AE41" s="9"/>
      <c r="AF41" s="134"/>
      <c r="AG41" s="135"/>
      <c r="AH41" s="136"/>
    </row>
    <row r="42" spans="2:34" ht="14.1" customHeight="1" x14ac:dyDescent="0.15">
      <c r="B42" s="156"/>
      <c r="D42" s="567"/>
      <c r="E42" s="524" t="s">
        <v>280</v>
      </c>
      <c r="F42" s="525"/>
      <c r="G42" s="571"/>
      <c r="H42" s="524" t="s">
        <v>76</v>
      </c>
      <c r="I42" s="525"/>
      <c r="J42" s="525"/>
      <c r="K42" s="525"/>
      <c r="L42" s="526"/>
      <c r="M42" s="152" t="str">
        <f>IF(M29="■","■","□")</f>
        <v>□</v>
      </c>
      <c r="N42" s="69" t="s">
        <v>273</v>
      </c>
      <c r="AA42" s="94"/>
      <c r="AB42" s="7" t="s">
        <v>22</v>
      </c>
      <c r="AC42" s="8" t="s">
        <v>333</v>
      </c>
      <c r="AD42" s="8"/>
      <c r="AE42" s="9"/>
      <c r="AF42" s="134"/>
      <c r="AG42" s="135"/>
      <c r="AH42" s="136"/>
    </row>
    <row r="43" spans="2:34" ht="14.1" customHeight="1" x14ac:dyDescent="0.15">
      <c r="B43" s="156"/>
      <c r="D43" s="575"/>
      <c r="E43" s="530"/>
      <c r="F43" s="531"/>
      <c r="G43" s="573"/>
      <c r="H43" s="530"/>
      <c r="I43" s="531"/>
      <c r="J43" s="531"/>
      <c r="K43" s="531"/>
      <c r="L43" s="532"/>
      <c r="M43" s="155" t="str">
        <f>IF(M38="■","■","□")</f>
        <v>□</v>
      </c>
      <c r="N43" s="88" t="s">
        <v>353</v>
      </c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3"/>
      <c r="AB43" s="14" t="s">
        <v>272</v>
      </c>
      <c r="AC43" s="15"/>
      <c r="AD43" s="15"/>
      <c r="AE43" s="16"/>
      <c r="AF43" s="140"/>
      <c r="AG43" s="141"/>
      <c r="AH43" s="142"/>
    </row>
    <row r="44" spans="2:34" ht="14.1" customHeight="1" x14ac:dyDescent="0.15">
      <c r="B44" s="156"/>
      <c r="D44" s="566" t="s">
        <v>33</v>
      </c>
      <c r="E44" s="524" t="s">
        <v>191</v>
      </c>
      <c r="F44" s="525"/>
      <c r="G44" s="571"/>
      <c r="H44" s="524" t="s">
        <v>281</v>
      </c>
      <c r="I44" s="525"/>
      <c r="J44" s="525"/>
      <c r="K44" s="525"/>
      <c r="L44" s="526"/>
      <c r="M44" s="162" t="str">
        <f>IF(M29="■","■","□")</f>
        <v>□</v>
      </c>
      <c r="N44" s="80" t="s">
        <v>273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94"/>
      <c r="AB44" s="19" t="s">
        <v>22</v>
      </c>
      <c r="AC44" s="17" t="s">
        <v>26</v>
      </c>
      <c r="AD44" s="17"/>
      <c r="AE44" s="18"/>
      <c r="AF44" s="134"/>
      <c r="AG44" s="135"/>
      <c r="AH44" s="136"/>
    </row>
    <row r="45" spans="2:34" ht="14.1" customHeight="1" x14ac:dyDescent="0.15">
      <c r="B45" s="156"/>
      <c r="D45" s="567"/>
      <c r="E45" s="576"/>
      <c r="F45" s="577"/>
      <c r="G45" s="578"/>
      <c r="H45" s="576"/>
      <c r="I45" s="577"/>
      <c r="J45" s="577"/>
      <c r="K45" s="577"/>
      <c r="L45" s="548"/>
      <c r="M45" s="155" t="str">
        <f>IF(Q29="■","■","□")</f>
        <v>□</v>
      </c>
      <c r="N45" s="88" t="s">
        <v>353</v>
      </c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10"/>
      <c r="AB45" s="7" t="s">
        <v>22</v>
      </c>
      <c r="AC45" s="8" t="s">
        <v>334</v>
      </c>
      <c r="AD45" s="8"/>
      <c r="AE45" s="9"/>
      <c r="AF45" s="134"/>
      <c r="AG45" s="135"/>
      <c r="AH45" s="136"/>
    </row>
    <row r="46" spans="2:34" ht="14.1" customHeight="1" x14ac:dyDescent="0.15">
      <c r="B46" s="156"/>
      <c r="D46" s="567"/>
      <c r="E46" s="579" t="s">
        <v>282</v>
      </c>
      <c r="F46" s="580"/>
      <c r="G46" s="581"/>
      <c r="H46" s="579" t="s">
        <v>335</v>
      </c>
      <c r="I46" s="580"/>
      <c r="J46" s="580"/>
      <c r="K46" s="580"/>
      <c r="L46" s="581"/>
      <c r="M46" s="163" t="str">
        <f>IF(M29="■","■","□")</f>
        <v>□</v>
      </c>
      <c r="N46" s="164" t="s">
        <v>273</v>
      </c>
      <c r="O46" s="164"/>
      <c r="P46" s="164"/>
      <c r="Q46" s="164"/>
      <c r="R46" s="164"/>
      <c r="S46" s="164"/>
      <c r="T46" s="157"/>
      <c r="U46" s="164"/>
      <c r="V46" s="164"/>
      <c r="W46" s="157"/>
      <c r="X46" s="164"/>
      <c r="Y46" s="164"/>
      <c r="Z46" s="164"/>
      <c r="AA46" s="165"/>
      <c r="AB46" s="7" t="s">
        <v>22</v>
      </c>
      <c r="AC46" s="8" t="s">
        <v>277</v>
      </c>
      <c r="AD46" s="8"/>
      <c r="AE46" s="9"/>
      <c r="AF46" s="134"/>
      <c r="AG46" s="135"/>
      <c r="AH46" s="136"/>
    </row>
    <row r="47" spans="2:34" ht="14.1" customHeight="1" x14ac:dyDescent="0.15">
      <c r="B47" s="156"/>
      <c r="D47" s="575"/>
      <c r="E47" s="582"/>
      <c r="F47" s="551"/>
      <c r="G47" s="552"/>
      <c r="H47" s="582"/>
      <c r="I47" s="551"/>
      <c r="J47" s="551"/>
      <c r="K47" s="551"/>
      <c r="L47" s="552"/>
      <c r="M47" s="155" t="str">
        <f>IF(Q29="■","■","□")</f>
        <v>□</v>
      </c>
      <c r="N47" s="88" t="s">
        <v>353</v>
      </c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10"/>
      <c r="AB47" s="7" t="s">
        <v>22</v>
      </c>
      <c r="AC47" s="8"/>
      <c r="AD47" s="8"/>
      <c r="AE47" s="9"/>
      <c r="AF47" s="134"/>
      <c r="AG47" s="135"/>
      <c r="AH47" s="136"/>
    </row>
    <row r="48" spans="2:34" ht="14.1" customHeight="1" x14ac:dyDescent="0.15">
      <c r="B48" s="156"/>
      <c r="D48" s="566" t="s">
        <v>34</v>
      </c>
      <c r="E48" s="586" t="s">
        <v>198</v>
      </c>
      <c r="F48" s="569"/>
      <c r="G48" s="594"/>
      <c r="H48" s="569" t="s">
        <v>283</v>
      </c>
      <c r="I48" s="569"/>
      <c r="J48" s="569"/>
      <c r="K48" s="569"/>
      <c r="L48" s="569"/>
      <c r="M48" s="162" t="str">
        <f>IF(M29="■","■","□")</f>
        <v>□</v>
      </c>
      <c r="N48" s="80" t="s">
        <v>273</v>
      </c>
      <c r="O48" s="79"/>
      <c r="P48" s="79"/>
      <c r="Q48" s="79"/>
      <c r="R48" s="79"/>
      <c r="S48" s="79"/>
      <c r="T48" s="149"/>
      <c r="U48" s="80"/>
      <c r="V48" s="79"/>
      <c r="W48" s="79"/>
      <c r="X48" s="79"/>
      <c r="Y48" s="79"/>
      <c r="Z48" s="79"/>
      <c r="AA48" s="105"/>
      <c r="AB48" s="19" t="s">
        <v>22</v>
      </c>
      <c r="AC48" s="17" t="s">
        <v>26</v>
      </c>
      <c r="AD48" s="17"/>
      <c r="AE48" s="18"/>
      <c r="AF48" s="137"/>
      <c r="AG48" s="138"/>
      <c r="AH48" s="139"/>
    </row>
    <row r="49" spans="2:34" ht="14.1" customHeight="1" x14ac:dyDescent="0.15">
      <c r="B49" s="156"/>
      <c r="D49" s="567"/>
      <c r="E49" s="595"/>
      <c r="F49" s="549"/>
      <c r="G49" s="550"/>
      <c r="H49" s="570"/>
      <c r="I49" s="570"/>
      <c r="J49" s="570"/>
      <c r="K49" s="570"/>
      <c r="L49" s="570"/>
      <c r="M49" s="155" t="str">
        <f>IF(Q29="■","■","□")</f>
        <v>□</v>
      </c>
      <c r="N49" s="88" t="s">
        <v>353</v>
      </c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10"/>
      <c r="AB49" s="7" t="s">
        <v>336</v>
      </c>
      <c r="AC49" s="8" t="s">
        <v>274</v>
      </c>
      <c r="AD49" s="8"/>
      <c r="AE49" s="9"/>
      <c r="AF49" s="134"/>
      <c r="AG49" s="135"/>
      <c r="AH49" s="136"/>
    </row>
    <row r="50" spans="2:34" ht="14.1" customHeight="1" x14ac:dyDescent="0.15">
      <c r="B50" s="156"/>
      <c r="D50" s="567"/>
      <c r="E50" s="595"/>
      <c r="F50" s="549"/>
      <c r="G50" s="550"/>
      <c r="H50" s="549" t="s">
        <v>68</v>
      </c>
      <c r="I50" s="549"/>
      <c r="J50" s="549"/>
      <c r="K50" s="549"/>
      <c r="L50" s="549"/>
      <c r="M50" s="163" t="str">
        <f>IF(M29="■","■","□")</f>
        <v>□</v>
      </c>
      <c r="N50" s="164" t="s">
        <v>273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104"/>
      <c r="AB50" s="7" t="s">
        <v>272</v>
      </c>
      <c r="AC50" s="8" t="s">
        <v>333</v>
      </c>
      <c r="AD50" s="8"/>
      <c r="AE50" s="9"/>
      <c r="AF50" s="134"/>
      <c r="AG50" s="135"/>
      <c r="AH50" s="136"/>
    </row>
    <row r="51" spans="2:34" ht="14.1" customHeight="1" x14ac:dyDescent="0.15">
      <c r="B51" s="156"/>
      <c r="D51" s="567"/>
      <c r="E51" s="595"/>
      <c r="F51" s="549"/>
      <c r="G51" s="550"/>
      <c r="H51" s="570"/>
      <c r="I51" s="570"/>
      <c r="J51" s="570"/>
      <c r="K51" s="570"/>
      <c r="L51" s="570"/>
      <c r="M51" s="155" t="str">
        <f>IF(Q29="■","■","□")</f>
        <v>□</v>
      </c>
      <c r="N51" s="88" t="s">
        <v>353</v>
      </c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10"/>
      <c r="AB51" s="7" t="s">
        <v>322</v>
      </c>
      <c r="AC51" s="8"/>
      <c r="AD51" s="8"/>
      <c r="AE51" s="9"/>
      <c r="AF51" s="134"/>
      <c r="AG51" s="135"/>
      <c r="AH51" s="136"/>
    </row>
    <row r="52" spans="2:34" ht="14.1" customHeight="1" x14ac:dyDescent="0.15">
      <c r="B52" s="156"/>
      <c r="D52" s="567"/>
      <c r="E52" s="595"/>
      <c r="F52" s="549"/>
      <c r="G52" s="550"/>
      <c r="H52" s="579" t="s">
        <v>35</v>
      </c>
      <c r="I52" s="580"/>
      <c r="J52" s="580"/>
      <c r="K52" s="580"/>
      <c r="L52" s="581"/>
      <c r="M52" s="163" t="str">
        <f>IF(M29="■","■","□")</f>
        <v>□</v>
      </c>
      <c r="N52" s="164" t="s">
        <v>273</v>
      </c>
      <c r="O52" s="166"/>
      <c r="P52" s="166"/>
      <c r="Q52" s="166"/>
      <c r="R52" s="166"/>
      <c r="S52" s="166"/>
      <c r="T52" s="157"/>
      <c r="U52" s="164"/>
      <c r="V52" s="166"/>
      <c r="W52" s="166"/>
      <c r="X52" s="166"/>
      <c r="Y52" s="166"/>
      <c r="Z52" s="166"/>
      <c r="AA52" s="150"/>
      <c r="AB52" s="7"/>
      <c r="AC52" s="8"/>
      <c r="AD52" s="8"/>
      <c r="AE52" s="9"/>
      <c r="AF52" s="134"/>
      <c r="AG52" s="135"/>
      <c r="AH52" s="136"/>
    </row>
    <row r="53" spans="2:34" ht="14.1" customHeight="1" x14ac:dyDescent="0.15">
      <c r="B53" s="156"/>
      <c r="D53" s="567"/>
      <c r="E53" s="595"/>
      <c r="F53" s="549"/>
      <c r="G53" s="550"/>
      <c r="H53" s="587"/>
      <c r="I53" s="570"/>
      <c r="J53" s="570"/>
      <c r="K53" s="570"/>
      <c r="L53" s="596"/>
      <c r="M53" s="155" t="str">
        <f>IF(Q29="■","■","□")</f>
        <v>□</v>
      </c>
      <c r="N53" s="88" t="s">
        <v>353</v>
      </c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10"/>
      <c r="AB53" s="7"/>
      <c r="AC53" s="8"/>
      <c r="AD53" s="8"/>
      <c r="AE53" s="9"/>
      <c r="AF53" s="134"/>
      <c r="AG53" s="135"/>
      <c r="AH53" s="136"/>
    </row>
    <row r="54" spans="2:34" ht="14.1" customHeight="1" x14ac:dyDescent="0.15">
      <c r="B54" s="156"/>
      <c r="D54" s="567"/>
      <c r="E54" s="595"/>
      <c r="F54" s="549"/>
      <c r="G54" s="550"/>
      <c r="H54" s="579" t="s">
        <v>284</v>
      </c>
      <c r="I54" s="580"/>
      <c r="J54" s="580"/>
      <c r="K54" s="580"/>
      <c r="L54" s="581"/>
      <c r="M54" s="163" t="str">
        <f>IF(M29="■","■","□")</f>
        <v>□</v>
      </c>
      <c r="N54" s="164" t="s">
        <v>337</v>
      </c>
      <c r="R54" s="151"/>
      <c r="V54" s="151"/>
      <c r="AA54" s="94"/>
      <c r="AB54" s="7"/>
      <c r="AC54" s="8"/>
      <c r="AD54" s="8"/>
      <c r="AE54" s="9"/>
      <c r="AF54" s="134"/>
      <c r="AG54" s="135"/>
      <c r="AH54" s="136"/>
    </row>
    <row r="55" spans="2:34" ht="14.1" customHeight="1" x14ac:dyDescent="0.15">
      <c r="B55" s="156"/>
      <c r="D55" s="567"/>
      <c r="E55" s="595"/>
      <c r="F55" s="549"/>
      <c r="G55" s="550"/>
      <c r="H55" s="595"/>
      <c r="I55" s="549"/>
      <c r="J55" s="549"/>
      <c r="K55" s="549"/>
      <c r="L55" s="550"/>
      <c r="M55" s="155" t="str">
        <f>IF(Q29="■","■","□")</f>
        <v>□</v>
      </c>
      <c r="N55" s="88" t="s">
        <v>353</v>
      </c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10"/>
      <c r="AB55" s="7"/>
      <c r="AC55" s="8"/>
      <c r="AD55" s="8"/>
      <c r="AE55" s="9"/>
      <c r="AF55" s="134"/>
      <c r="AG55" s="135"/>
      <c r="AH55" s="136"/>
    </row>
    <row r="56" spans="2:34" ht="14.1" customHeight="1" x14ac:dyDescent="0.15">
      <c r="B56" s="156"/>
      <c r="D56" s="567"/>
      <c r="E56" s="595"/>
      <c r="F56" s="549"/>
      <c r="G56" s="550"/>
      <c r="H56" s="579" t="s">
        <v>36</v>
      </c>
      <c r="I56" s="580"/>
      <c r="J56" s="580"/>
      <c r="K56" s="580"/>
      <c r="L56" s="581"/>
      <c r="M56" s="163" t="str">
        <f>IF(M29="■","■","□")</f>
        <v>□</v>
      </c>
      <c r="N56" s="164" t="s">
        <v>321</v>
      </c>
      <c r="O56" s="164"/>
      <c r="P56" s="164"/>
      <c r="Q56" s="164"/>
      <c r="R56" s="157"/>
      <c r="S56" s="164"/>
      <c r="T56" s="164"/>
      <c r="U56" s="164"/>
      <c r="V56" s="157"/>
      <c r="W56" s="164"/>
      <c r="X56" s="164"/>
      <c r="Y56" s="164"/>
      <c r="Z56" s="164"/>
      <c r="AA56" s="165"/>
      <c r="AB56" s="7"/>
      <c r="AC56" s="8"/>
      <c r="AD56" s="8"/>
      <c r="AE56" s="9"/>
      <c r="AF56" s="134"/>
      <c r="AG56" s="135"/>
      <c r="AH56" s="136"/>
    </row>
    <row r="57" spans="2:34" ht="14.1" customHeight="1" x14ac:dyDescent="0.15">
      <c r="B57" s="156"/>
      <c r="D57" s="567"/>
      <c r="E57" s="587"/>
      <c r="F57" s="570"/>
      <c r="G57" s="596"/>
      <c r="H57" s="595"/>
      <c r="I57" s="549"/>
      <c r="J57" s="549"/>
      <c r="K57" s="549"/>
      <c r="L57" s="550"/>
      <c r="M57" s="155" t="str">
        <f>IF(Q29="■","■","□")</f>
        <v>□</v>
      </c>
      <c r="N57" s="88" t="s">
        <v>353</v>
      </c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10"/>
      <c r="AB57" s="7"/>
      <c r="AC57" s="8"/>
      <c r="AD57" s="8"/>
      <c r="AE57" s="9"/>
      <c r="AF57" s="134"/>
      <c r="AG57" s="135"/>
      <c r="AH57" s="136"/>
    </row>
    <row r="58" spans="2:34" ht="14.1" customHeight="1" x14ac:dyDescent="0.15">
      <c r="B58" s="156"/>
      <c r="D58" s="567"/>
      <c r="E58" s="579" t="s">
        <v>270</v>
      </c>
      <c r="F58" s="580"/>
      <c r="G58" s="581"/>
      <c r="H58" s="579" t="s">
        <v>285</v>
      </c>
      <c r="I58" s="580"/>
      <c r="J58" s="580"/>
      <c r="K58" s="580"/>
      <c r="L58" s="581"/>
      <c r="M58" s="163" t="str">
        <f>IF(M29="■","■","□")</f>
        <v>□</v>
      </c>
      <c r="N58" s="164" t="s">
        <v>338</v>
      </c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5"/>
      <c r="AB58" s="7"/>
      <c r="AC58" s="8"/>
      <c r="AD58" s="8"/>
      <c r="AE58" s="9"/>
      <c r="AF58" s="134"/>
      <c r="AG58" s="135"/>
      <c r="AH58" s="136"/>
    </row>
    <row r="59" spans="2:34" ht="14.1" customHeight="1" x14ac:dyDescent="0.15">
      <c r="B59" s="156"/>
      <c r="D59" s="575"/>
      <c r="E59" s="582"/>
      <c r="F59" s="551"/>
      <c r="G59" s="552"/>
      <c r="H59" s="582"/>
      <c r="I59" s="551"/>
      <c r="J59" s="551"/>
      <c r="K59" s="551"/>
      <c r="L59" s="552"/>
      <c r="M59" s="155" t="str">
        <f>IF(Q29="■","■","□")</f>
        <v>□</v>
      </c>
      <c r="N59" s="88" t="s">
        <v>353</v>
      </c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10"/>
      <c r="AB59" s="14"/>
      <c r="AC59" s="15"/>
      <c r="AD59" s="15"/>
      <c r="AE59" s="16"/>
      <c r="AF59" s="140"/>
      <c r="AG59" s="141"/>
      <c r="AH59" s="142"/>
    </row>
    <row r="60" spans="2:34" ht="14.1" customHeight="1" x14ac:dyDescent="0.15">
      <c r="B60" s="156"/>
      <c r="D60" s="566" t="s">
        <v>43</v>
      </c>
      <c r="E60" s="569" t="s">
        <v>43</v>
      </c>
      <c r="F60" s="569"/>
      <c r="G60" s="594"/>
      <c r="H60" s="586" t="s">
        <v>44</v>
      </c>
      <c r="I60" s="569"/>
      <c r="J60" s="569"/>
      <c r="K60" s="569"/>
      <c r="L60" s="594"/>
      <c r="M60" s="149" t="str">
        <f>IF(M29="■","■","□")</f>
        <v>□</v>
      </c>
      <c r="N60" s="80" t="s">
        <v>273</v>
      </c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105"/>
      <c r="AB60" s="19" t="s">
        <v>22</v>
      </c>
      <c r="AC60" s="17" t="s">
        <v>26</v>
      </c>
      <c r="AD60" s="8"/>
      <c r="AE60" s="9"/>
      <c r="AH60" s="159"/>
    </row>
    <row r="61" spans="2:34" ht="14.1" customHeight="1" x14ac:dyDescent="0.15">
      <c r="B61" s="156"/>
      <c r="D61" s="567"/>
      <c r="E61" s="549"/>
      <c r="F61" s="549"/>
      <c r="G61" s="550"/>
      <c r="H61" s="595"/>
      <c r="I61" s="549"/>
      <c r="J61" s="549"/>
      <c r="K61" s="549"/>
      <c r="L61" s="550"/>
      <c r="M61" s="152" t="str">
        <f>IF(Q29="■","■","□")</f>
        <v>□</v>
      </c>
      <c r="N61" s="69" t="s">
        <v>353</v>
      </c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214"/>
      <c r="AB61" s="7" t="s">
        <v>272</v>
      </c>
      <c r="AC61" s="8" t="s">
        <v>274</v>
      </c>
      <c r="AD61" s="8"/>
      <c r="AE61" s="9"/>
      <c r="AH61" s="159"/>
    </row>
    <row r="62" spans="2:34" ht="14.1" customHeight="1" x14ac:dyDescent="0.15">
      <c r="B62" s="156"/>
      <c r="D62" s="575"/>
      <c r="E62" s="551"/>
      <c r="F62" s="551"/>
      <c r="G62" s="552"/>
      <c r="H62" s="582"/>
      <c r="I62" s="551"/>
      <c r="J62" s="551"/>
      <c r="K62" s="551"/>
      <c r="L62" s="552"/>
      <c r="M62" s="10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103"/>
      <c r="AB62" s="14" t="s">
        <v>339</v>
      </c>
      <c r="AC62" s="15" t="s">
        <v>277</v>
      </c>
      <c r="AD62" s="15"/>
      <c r="AE62" s="16"/>
      <c r="AF62" s="82"/>
      <c r="AG62" s="82"/>
      <c r="AH62" s="160"/>
    </row>
    <row r="63" spans="2:34" ht="14.1" customHeight="1" x14ac:dyDescent="0.15">
      <c r="B63" s="156"/>
      <c r="D63" s="583" t="s">
        <v>45</v>
      </c>
      <c r="E63" s="586" t="s">
        <v>271</v>
      </c>
      <c r="F63" s="569"/>
      <c r="G63" s="569"/>
      <c r="H63" s="588" t="s">
        <v>286</v>
      </c>
      <c r="I63" s="568"/>
      <c r="J63" s="568"/>
      <c r="K63" s="568"/>
      <c r="L63" s="589"/>
      <c r="M63" s="149" t="str">
        <f>IF(M29="■","■","□")</f>
        <v>□</v>
      </c>
      <c r="N63" s="80" t="s">
        <v>273</v>
      </c>
      <c r="Z63" s="80"/>
      <c r="AA63" s="105"/>
      <c r="AB63" s="7" t="s">
        <v>322</v>
      </c>
      <c r="AC63" s="17" t="s">
        <v>26</v>
      </c>
      <c r="AD63" s="8"/>
      <c r="AE63" s="9"/>
      <c r="AH63" s="159"/>
    </row>
    <row r="64" spans="2:34" ht="14.1" customHeight="1" x14ac:dyDescent="0.15">
      <c r="B64" s="156"/>
      <c r="D64" s="584"/>
      <c r="E64" s="587"/>
      <c r="F64" s="570"/>
      <c r="G64" s="570"/>
      <c r="H64" s="590"/>
      <c r="I64" s="591"/>
      <c r="J64" s="591"/>
      <c r="K64" s="591"/>
      <c r="L64" s="592"/>
      <c r="M64" s="155" t="str">
        <f>IF(Q29="■","■","□")</f>
        <v>□</v>
      </c>
      <c r="N64" s="88" t="s">
        <v>353</v>
      </c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10"/>
      <c r="AB64" s="7" t="s">
        <v>272</v>
      </c>
      <c r="AC64" s="8" t="s">
        <v>274</v>
      </c>
      <c r="AD64" s="8"/>
      <c r="AE64" s="9"/>
      <c r="AH64" s="159"/>
    </row>
    <row r="65" spans="2:34" ht="14.1" customHeight="1" x14ac:dyDescent="0.15">
      <c r="B65" s="156"/>
      <c r="D65" s="584"/>
      <c r="E65" s="574" t="s">
        <v>207</v>
      </c>
      <c r="F65" s="546"/>
      <c r="G65" s="546"/>
      <c r="H65" s="574" t="s">
        <v>340</v>
      </c>
      <c r="I65" s="546"/>
      <c r="J65" s="546"/>
      <c r="K65" s="546"/>
      <c r="L65" s="547"/>
      <c r="M65" s="163" t="str">
        <f>IF(M29="■","■","□")</f>
        <v>□</v>
      </c>
      <c r="N65" s="164" t="s">
        <v>273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5"/>
      <c r="AB65" s="7" t="s">
        <v>339</v>
      </c>
      <c r="AC65" s="8" t="s">
        <v>341</v>
      </c>
      <c r="AD65" s="8"/>
      <c r="AE65" s="9"/>
      <c r="AH65" s="159"/>
    </row>
    <row r="66" spans="2:34" ht="14.1" customHeight="1" thickBot="1" x14ac:dyDescent="0.2">
      <c r="B66" s="161"/>
      <c r="C66" s="92"/>
      <c r="D66" s="585"/>
      <c r="E66" s="593"/>
      <c r="F66" s="564"/>
      <c r="G66" s="564"/>
      <c r="H66" s="593"/>
      <c r="I66" s="564"/>
      <c r="J66" s="564"/>
      <c r="K66" s="564"/>
      <c r="L66" s="565"/>
      <c r="M66" s="202" t="str">
        <f>IF(Q29="■","■","□")</f>
        <v>□</v>
      </c>
      <c r="N66" s="92" t="s">
        <v>353</v>
      </c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2"/>
      <c r="AB66" s="5" t="s">
        <v>272</v>
      </c>
      <c r="AC66" s="10" t="s">
        <v>46</v>
      </c>
      <c r="AD66" s="10"/>
      <c r="AE66" s="11"/>
      <c r="AF66" s="92"/>
      <c r="AG66" s="92"/>
      <c r="AH66" s="93"/>
    </row>
    <row r="67" spans="2:34" ht="14.45" customHeight="1" x14ac:dyDescent="0.15"/>
    <row r="68" spans="2:34" ht="14.45" customHeight="1" x14ac:dyDescent="0.15"/>
    <row r="69" spans="2:34" ht="14.45" customHeight="1" x14ac:dyDescent="0.15"/>
    <row r="70" spans="2:34" ht="14.45" customHeight="1" x14ac:dyDescent="0.15"/>
    <row r="71" spans="2:34" ht="14.45" customHeight="1" x14ac:dyDescent="0.15"/>
    <row r="72" spans="2:34" ht="14.45" customHeight="1" x14ac:dyDescent="0.15"/>
  </sheetData>
  <sheetProtection algorithmName="SHA-512" hashValue="McQQIoKT8GL1O1hNHhTMxN7fTYQ3BxMX5HdXZRyWWqwzh9zlTPJprzRz3a7iQceMZXOJWfooRRUzqEWjlwEwdA==" saltValue="lugiYg1ERlpazsKh8oOvtw==" spinCount="100000" sheet="1" objects="1" scenarios="1" selectLockedCells="1"/>
  <dataConsolidate/>
  <mergeCells count="66">
    <mergeCell ref="B7:F7"/>
    <mergeCell ref="G7:AH7"/>
    <mergeCell ref="D60:D62"/>
    <mergeCell ref="E60:G62"/>
    <mergeCell ref="H60:L62"/>
    <mergeCell ref="D48:D59"/>
    <mergeCell ref="E48:G57"/>
    <mergeCell ref="H48:L49"/>
    <mergeCell ref="H50:L51"/>
    <mergeCell ref="H52:L53"/>
    <mergeCell ref="H54:L55"/>
    <mergeCell ref="H56:L57"/>
    <mergeCell ref="E58:G59"/>
    <mergeCell ref="H58:L59"/>
    <mergeCell ref="D40:D43"/>
    <mergeCell ref="E40:G41"/>
    <mergeCell ref="D63:D66"/>
    <mergeCell ref="E63:G64"/>
    <mergeCell ref="H63:L64"/>
    <mergeCell ref="E65:G66"/>
    <mergeCell ref="H65:L66"/>
    <mergeCell ref="H40:L41"/>
    <mergeCell ref="E42:G43"/>
    <mergeCell ref="H42:L43"/>
    <mergeCell ref="D44:D47"/>
    <mergeCell ref="E44:G45"/>
    <mergeCell ref="H44:L45"/>
    <mergeCell ref="E46:G47"/>
    <mergeCell ref="H46:L47"/>
    <mergeCell ref="D33:D39"/>
    <mergeCell ref="E33:L34"/>
    <mergeCell ref="E35:G36"/>
    <mergeCell ref="H35:L36"/>
    <mergeCell ref="E37:G39"/>
    <mergeCell ref="H37:L39"/>
    <mergeCell ref="E23:L23"/>
    <mergeCell ref="E24:L24"/>
    <mergeCell ref="E30:G32"/>
    <mergeCell ref="H30:L32"/>
    <mergeCell ref="B32:D32"/>
    <mergeCell ref="E29:L29"/>
    <mergeCell ref="B29:D31"/>
    <mergeCell ref="E25:L28"/>
    <mergeCell ref="AB16:AE16"/>
    <mergeCell ref="H17:L18"/>
    <mergeCell ref="H19:L21"/>
    <mergeCell ref="R21:Z21"/>
    <mergeCell ref="E17:G22"/>
    <mergeCell ref="H22:L22"/>
    <mergeCell ref="M16:AA16"/>
    <mergeCell ref="B21:D21"/>
    <mergeCell ref="B17:D20"/>
    <mergeCell ref="B5:F5"/>
    <mergeCell ref="B6:F6"/>
    <mergeCell ref="G6:AH6"/>
    <mergeCell ref="B8:F8"/>
    <mergeCell ref="G8:AH8"/>
    <mergeCell ref="B10:F13"/>
    <mergeCell ref="G10:L11"/>
    <mergeCell ref="G12:L12"/>
    <mergeCell ref="G13:L13"/>
    <mergeCell ref="B15:D16"/>
    <mergeCell ref="E15:G16"/>
    <mergeCell ref="H15:AE15"/>
    <mergeCell ref="AF15:AH16"/>
    <mergeCell ref="H16:L16"/>
  </mergeCells>
  <phoneticPr fontId="2"/>
  <conditionalFormatting sqref="B32:D32">
    <cfRule type="cellIs" dxfId="10" priority="45" stopIfTrue="1" operator="equal">
      <formula>"選択"</formula>
    </cfRule>
  </conditionalFormatting>
  <conditionalFormatting sqref="H22:L22">
    <cfRule type="expression" dxfId="9" priority="40" stopIfTrue="1">
      <formula>"評価方法を選択"</formula>
    </cfRule>
  </conditionalFormatting>
  <conditionalFormatting sqref="H22:L22">
    <cfRule type="containsText" dxfId="8" priority="39" stopIfTrue="1" operator="containsText" text="評価方法を選択">
      <formula>NOT(ISERROR(SEARCH("評価方法を選択",H22)))</formula>
    </cfRule>
  </conditionalFormatting>
  <conditionalFormatting sqref="B21:D21">
    <cfRule type="cellIs" dxfId="7" priority="1" stopIfTrue="1" operator="equal">
      <formula>"選択"</formula>
    </cfRule>
  </conditionalFormatting>
  <dataValidations xWindow="265" yWindow="408" count="4">
    <dataValidation type="list" allowBlank="1" showInputMessage="1" showErrorMessage="1" sqref="M10:M13 Y11 V19 Q17:Q18 Y17:Y18 AB14:AB66 U17:U18 R19:R20 M17:M22 N26 M29 AB6 AB8:AB11" xr:uid="{00000000-0002-0000-0300-000000000000}">
      <formula1>"■,□"</formula1>
    </dataValidation>
    <dataValidation type="list" allowBlank="1" showInputMessage="1" showErrorMessage="1" prompt="認定申請書別紙の提出が必要です。" sqref="Q22 Q29" xr:uid="{00000000-0002-0000-0300-000001000000}">
      <formula1>"■,□"</formula1>
    </dataValidation>
    <dataValidation type="list" allowBlank="1" showInputMessage="1" showErrorMessage="1" promptTitle="【　注意　】" prompt="住戸間の温度差係数「0.0」を適用するためには_x000a_要件に適合する断熱措置等が必要です。" sqref="N27" xr:uid="{3EA8CDAA-E003-4274-A2A3-38E280EB6414}">
      <formula1>"■,□"</formula1>
    </dataValidation>
    <dataValidation allowBlank="1" showInputMessage="1" prompt="外皮性能または一次エネルギー消費量の評価手法が_x000a_住戸により異なる場合で、［第一面(1)］［第一面(2)］_x000a_を提出する場合のみ記載をお願いします。" sqref="G7:AH7" xr:uid="{D72D17D4-0FB3-4CC2-B479-169F1C1FE4BA}"/>
  </dataValidations>
  <printOptions horizontalCentered="1"/>
  <pageMargins left="0.47244094488188981" right="0.39370078740157483" top="0.31496062992125984" bottom="0.39370078740157483" header="0.19685039370078741" footer="0.19685039370078741"/>
  <pageSetup paperSize="9" scale="95" fitToHeight="5" orientation="portrait" r:id="rId1"/>
  <headerFooter scaleWithDoc="0">
    <oddFooter>&amp;L&amp;9ＨＰJ-351-12　(Ver.20240401）&amp;R&amp;9Copyright 2013-2024 Houseplus Corporation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A6E1-33B3-4346-90BC-0DA3BABBE588}">
  <sheetPr>
    <tabColor rgb="FF92D050"/>
  </sheetPr>
  <dimension ref="B1:AL72"/>
  <sheetViews>
    <sheetView view="pageBreakPreview" zoomScale="115" zoomScaleNormal="100" zoomScaleSheetLayoutView="115" zoomScalePageLayoutView="115" workbookViewId="0">
      <selection activeCell="M22" sqref="M22"/>
    </sheetView>
  </sheetViews>
  <sheetFormatPr defaultColWidth="2.875" defaultRowHeight="17.25" customHeight="1" x14ac:dyDescent="0.15"/>
  <cols>
    <col min="1" max="1" width="1.625" style="69" customWidth="1"/>
    <col min="2" max="36" width="2.875" style="69" customWidth="1"/>
    <col min="37" max="37" width="8.875" style="69" customWidth="1"/>
    <col min="38" max="16384" width="2.875" style="69"/>
  </cols>
  <sheetData>
    <row r="1" spans="2:38" ht="15" customHeight="1" x14ac:dyDescent="0.15">
      <c r="AH1" s="70" t="s">
        <v>316</v>
      </c>
    </row>
    <row r="2" spans="2:38" ht="22.5" customHeight="1" x14ac:dyDescent="0.15">
      <c r="B2" s="76" t="s">
        <v>342</v>
      </c>
      <c r="AE2" s="144"/>
      <c r="AF2" s="144"/>
      <c r="AG2" s="144"/>
      <c r="AH2" s="144"/>
      <c r="AL2" s="70"/>
    </row>
    <row r="3" spans="2:38" ht="13.5" customHeight="1" x14ac:dyDescent="0.15"/>
    <row r="4" spans="2:38" ht="11.25" customHeight="1" thickBot="1" x14ac:dyDescent="0.2">
      <c r="Z4" s="72" t="s">
        <v>63</v>
      </c>
    </row>
    <row r="5" spans="2:38" ht="14.25" customHeight="1" x14ac:dyDescent="0.15">
      <c r="B5" s="490" t="s">
        <v>72</v>
      </c>
      <c r="C5" s="362"/>
      <c r="D5" s="362"/>
      <c r="E5" s="362"/>
      <c r="F5" s="418"/>
      <c r="G5" s="83" t="str">
        <f>IF(別添①!G11="■","■","□")</f>
        <v>□</v>
      </c>
      <c r="H5" s="84" t="s">
        <v>85</v>
      </c>
      <c r="I5" s="84"/>
      <c r="J5" s="84"/>
      <c r="K5" s="84"/>
      <c r="L5" s="84"/>
      <c r="M5" s="83" t="str">
        <f>IF(別添①!M11="■","■","□")</f>
        <v>□</v>
      </c>
      <c r="N5" s="84" t="s">
        <v>86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</row>
    <row r="6" spans="2:38" ht="14.25" customHeight="1" x14ac:dyDescent="0.15">
      <c r="B6" s="491" t="s">
        <v>73</v>
      </c>
      <c r="C6" s="492"/>
      <c r="D6" s="492"/>
      <c r="E6" s="492"/>
      <c r="F6" s="493"/>
      <c r="G6" s="494" t="str">
        <f>IF(別添①!G12="","※別添①・一括依頼整理表に記載して下さい",別添①!G12)</f>
        <v>※別添①・一括依頼整理表に記載して下さい</v>
      </c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6"/>
    </row>
    <row r="7" spans="2:38" ht="14.25" customHeight="1" x14ac:dyDescent="0.15">
      <c r="B7" s="491" t="s">
        <v>380</v>
      </c>
      <c r="C7" s="492"/>
      <c r="D7" s="492"/>
      <c r="E7" s="492"/>
      <c r="F7" s="493"/>
      <c r="G7" s="696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8"/>
    </row>
    <row r="8" spans="2:38" ht="14.25" customHeight="1" thickBot="1" x14ac:dyDescent="0.2">
      <c r="B8" s="497" t="s">
        <v>74</v>
      </c>
      <c r="C8" s="498"/>
      <c r="D8" s="498"/>
      <c r="E8" s="498"/>
      <c r="F8" s="499"/>
      <c r="G8" s="500" t="str">
        <f>IF(別添①!G13="","※別添①・一括依頼整理表に記載して下さい",別添①!G13)</f>
        <v>※別添①・一括依頼整理表に記載して下さい</v>
      </c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2"/>
    </row>
    <row r="9" spans="2:38" ht="6" customHeight="1" thickBot="1" x14ac:dyDescent="0.2"/>
    <row r="10" spans="2:38" ht="15.95" customHeight="1" x14ac:dyDescent="0.15">
      <c r="B10" s="503" t="s">
        <v>75</v>
      </c>
      <c r="C10" s="472"/>
      <c r="D10" s="472"/>
      <c r="E10" s="472"/>
      <c r="F10" s="473"/>
      <c r="G10" s="472" t="s">
        <v>39</v>
      </c>
      <c r="H10" s="472"/>
      <c r="I10" s="472"/>
      <c r="J10" s="472"/>
      <c r="K10" s="472"/>
      <c r="L10" s="507"/>
      <c r="M10" s="204" t="str">
        <f>IF('第一面(1)'!M10="■","■","□")</f>
        <v>□</v>
      </c>
      <c r="N10" s="86" t="s">
        <v>62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7"/>
    </row>
    <row r="11" spans="2:38" ht="15.95" customHeight="1" x14ac:dyDescent="0.15">
      <c r="B11" s="364"/>
      <c r="C11" s="331"/>
      <c r="D11" s="331"/>
      <c r="E11" s="331"/>
      <c r="F11" s="427"/>
      <c r="G11" s="508"/>
      <c r="H11" s="508"/>
      <c r="I11" s="508"/>
      <c r="J11" s="508"/>
      <c r="K11" s="508"/>
      <c r="L11" s="509"/>
      <c r="M11" s="155" t="str">
        <f>IF('第一面(1)'!M11="■","■","□")</f>
        <v>□</v>
      </c>
      <c r="N11" s="88" t="s">
        <v>37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158" t="str">
        <f>IF('第一面(1)'!Y11="■","■","□")</f>
        <v>□</v>
      </c>
      <c r="Z11" s="88" t="s">
        <v>38</v>
      </c>
      <c r="AA11" s="88"/>
      <c r="AB11" s="88"/>
      <c r="AC11" s="88"/>
      <c r="AD11" s="88"/>
      <c r="AE11" s="88"/>
      <c r="AF11" s="88"/>
      <c r="AG11" s="88"/>
      <c r="AH11" s="89"/>
    </row>
    <row r="12" spans="2:38" ht="15.95" customHeight="1" x14ac:dyDescent="0.15">
      <c r="B12" s="364"/>
      <c r="C12" s="331"/>
      <c r="D12" s="331"/>
      <c r="E12" s="331"/>
      <c r="F12" s="427"/>
      <c r="G12" s="451" t="s">
        <v>40</v>
      </c>
      <c r="H12" s="451"/>
      <c r="I12" s="451"/>
      <c r="J12" s="451"/>
      <c r="K12" s="451"/>
      <c r="L12" s="510"/>
      <c r="M12" s="203" t="str">
        <f>IF('第一面(1)'!M12="■","■","□")</f>
        <v>□</v>
      </c>
      <c r="N12" s="90" t="s">
        <v>77</v>
      </c>
      <c r="O12" s="88"/>
      <c r="P12" s="88"/>
      <c r="Q12" s="88"/>
      <c r="R12" s="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/>
    </row>
    <row r="13" spans="2:38" ht="15.95" customHeight="1" thickBot="1" x14ac:dyDescent="0.2">
      <c r="B13" s="504"/>
      <c r="C13" s="505"/>
      <c r="D13" s="505"/>
      <c r="E13" s="505"/>
      <c r="F13" s="506"/>
      <c r="G13" s="505" t="s">
        <v>41</v>
      </c>
      <c r="H13" s="505"/>
      <c r="I13" s="505"/>
      <c r="J13" s="505"/>
      <c r="K13" s="505"/>
      <c r="L13" s="511"/>
      <c r="M13" s="326" t="str">
        <f>IF('第一面(1)'!M13="■","■","□")</f>
        <v>□</v>
      </c>
      <c r="N13" s="92" t="s">
        <v>42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2:38" ht="6" customHeight="1" thickBot="1" x14ac:dyDescent="0.2"/>
    <row r="15" spans="2:38" ht="13.5" customHeight="1" x14ac:dyDescent="0.15">
      <c r="B15" s="512" t="s">
        <v>5</v>
      </c>
      <c r="C15" s="448"/>
      <c r="D15" s="448"/>
      <c r="E15" s="449" t="s">
        <v>19</v>
      </c>
      <c r="F15" s="448"/>
      <c r="G15" s="515"/>
      <c r="H15" s="517" t="s">
        <v>1</v>
      </c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449" t="s">
        <v>0</v>
      </c>
      <c r="AG15" s="448"/>
      <c r="AH15" s="519"/>
    </row>
    <row r="16" spans="2:38" ht="13.5" customHeight="1" thickBot="1" x14ac:dyDescent="0.2">
      <c r="B16" s="513"/>
      <c r="C16" s="514"/>
      <c r="D16" s="514"/>
      <c r="E16" s="514"/>
      <c r="F16" s="514"/>
      <c r="G16" s="516"/>
      <c r="H16" s="521" t="s">
        <v>2</v>
      </c>
      <c r="I16" s="522"/>
      <c r="J16" s="522"/>
      <c r="K16" s="522"/>
      <c r="L16" s="523"/>
      <c r="M16" s="521" t="s">
        <v>3</v>
      </c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41"/>
      <c r="AB16" s="521" t="s">
        <v>4</v>
      </c>
      <c r="AC16" s="522"/>
      <c r="AD16" s="522"/>
      <c r="AE16" s="522"/>
      <c r="AF16" s="391"/>
      <c r="AG16" s="514"/>
      <c r="AH16" s="520"/>
    </row>
    <row r="17" spans="2:34" ht="14.25" customHeight="1" x14ac:dyDescent="0.15">
      <c r="B17" s="484" t="s">
        <v>138</v>
      </c>
      <c r="C17" s="485"/>
      <c r="D17" s="486"/>
      <c r="E17" s="534" t="s">
        <v>16</v>
      </c>
      <c r="F17" s="485"/>
      <c r="G17" s="535"/>
      <c r="H17" s="524" t="s">
        <v>14</v>
      </c>
      <c r="I17" s="525"/>
      <c r="J17" s="525"/>
      <c r="K17" s="525"/>
      <c r="L17" s="526"/>
      <c r="M17" s="204" t="str">
        <f>IF('第一面(1)'!M17="■","■","□")</f>
        <v>□</v>
      </c>
      <c r="N17" s="86" t="s">
        <v>6</v>
      </c>
      <c r="O17" s="86"/>
      <c r="P17" s="86"/>
      <c r="Q17" s="204" t="str">
        <f>IF('第一面(1)'!Q17="■","■","□")</f>
        <v>□</v>
      </c>
      <c r="R17" s="86" t="s">
        <v>7</v>
      </c>
      <c r="S17" s="86"/>
      <c r="T17" s="86"/>
      <c r="U17" s="204" t="str">
        <f>IF('第一面(1)'!U17="■","■","□")</f>
        <v>□</v>
      </c>
      <c r="V17" s="86" t="s">
        <v>8</v>
      </c>
      <c r="W17" s="86"/>
      <c r="X17" s="86"/>
      <c r="Y17" s="204" t="str">
        <f>IF('第一面(1)'!Y17="■","■","□")</f>
        <v>□</v>
      </c>
      <c r="Z17" s="86" t="s">
        <v>9</v>
      </c>
      <c r="AA17" s="108"/>
      <c r="AB17" s="7" t="s">
        <v>22</v>
      </c>
      <c r="AC17" s="8" t="s">
        <v>26</v>
      </c>
      <c r="AD17" s="8"/>
      <c r="AE17" s="9"/>
      <c r="AF17" s="134"/>
      <c r="AG17" s="135"/>
      <c r="AH17" s="136"/>
    </row>
    <row r="18" spans="2:34" ht="14.25" customHeight="1" x14ac:dyDescent="0.15">
      <c r="B18" s="487"/>
      <c r="C18" s="488"/>
      <c r="D18" s="489"/>
      <c r="E18" s="536"/>
      <c r="F18" s="488"/>
      <c r="G18" s="537"/>
      <c r="H18" s="527"/>
      <c r="I18" s="528"/>
      <c r="J18" s="528"/>
      <c r="K18" s="528"/>
      <c r="L18" s="529"/>
      <c r="M18" s="158" t="str">
        <f>IF('第一面(1)'!M18="■","■","□")</f>
        <v>□</v>
      </c>
      <c r="N18" s="88" t="s">
        <v>10</v>
      </c>
      <c r="O18" s="88"/>
      <c r="P18" s="88"/>
      <c r="Q18" s="158" t="str">
        <f>IF('第一面(1)'!Q18="■","■","□")</f>
        <v>□</v>
      </c>
      <c r="R18" s="88" t="s">
        <v>11</v>
      </c>
      <c r="S18" s="88"/>
      <c r="T18" s="88"/>
      <c r="U18" s="158" t="str">
        <f>IF('第一面(1)'!U18="■","■","□")</f>
        <v>□</v>
      </c>
      <c r="V18" s="88" t="s">
        <v>12</v>
      </c>
      <c r="W18" s="88"/>
      <c r="X18" s="88"/>
      <c r="Y18" s="158" t="str">
        <f>IF('第一面(1)'!Y18="■","■","□")</f>
        <v>□</v>
      </c>
      <c r="Z18" s="88" t="s">
        <v>13</v>
      </c>
      <c r="AA18" s="95"/>
      <c r="AB18" s="7" t="s">
        <v>22</v>
      </c>
      <c r="AC18" s="8" t="s">
        <v>29</v>
      </c>
      <c r="AD18" s="8"/>
      <c r="AE18" s="9"/>
      <c r="AF18" s="134"/>
      <c r="AG18" s="135"/>
      <c r="AH18" s="136"/>
    </row>
    <row r="19" spans="2:34" ht="14.25" customHeight="1" x14ac:dyDescent="0.15">
      <c r="B19" s="487"/>
      <c r="C19" s="488"/>
      <c r="D19" s="489"/>
      <c r="E19" s="536"/>
      <c r="F19" s="488"/>
      <c r="G19" s="537"/>
      <c r="H19" s="524" t="s">
        <v>15</v>
      </c>
      <c r="I19" s="525"/>
      <c r="J19" s="525"/>
      <c r="K19" s="525"/>
      <c r="L19" s="526"/>
      <c r="M19" s="157" t="str">
        <f>IF('第一面(1)'!M19="■","■","□")</f>
        <v>□</v>
      </c>
      <c r="N19" s="164" t="s">
        <v>25</v>
      </c>
      <c r="O19" s="164"/>
      <c r="P19" s="164"/>
      <c r="Q19" s="166" t="s">
        <v>23</v>
      </c>
      <c r="R19" s="157" t="str">
        <f>IF('第一面(1)'!R19="■","■","□")</f>
        <v>□</v>
      </c>
      <c r="S19" s="164" t="s">
        <v>17</v>
      </c>
      <c r="T19" s="164"/>
      <c r="U19" s="164"/>
      <c r="V19" s="157" t="str">
        <f>IF('第一面(1)'!V19="■","■","□")</f>
        <v>□</v>
      </c>
      <c r="W19" s="164" t="s">
        <v>18</v>
      </c>
      <c r="X19" s="164"/>
      <c r="Z19" s="75" t="s">
        <v>24</v>
      </c>
      <c r="AA19" s="94"/>
      <c r="AB19" s="7" t="s">
        <v>22</v>
      </c>
      <c r="AC19" s="8" t="s">
        <v>30</v>
      </c>
      <c r="AD19" s="8"/>
      <c r="AE19" s="9"/>
      <c r="AF19" s="134"/>
      <c r="AG19" s="135"/>
      <c r="AH19" s="136"/>
    </row>
    <row r="20" spans="2:34" ht="14.25" customHeight="1" x14ac:dyDescent="0.15">
      <c r="B20" s="487"/>
      <c r="C20" s="488"/>
      <c r="D20" s="489"/>
      <c r="E20" s="536"/>
      <c r="F20" s="488"/>
      <c r="G20" s="537"/>
      <c r="H20" s="530"/>
      <c r="I20" s="531"/>
      <c r="J20" s="531"/>
      <c r="K20" s="531"/>
      <c r="L20" s="532"/>
      <c r="M20" s="151" t="str">
        <f>IF('第一面(1)'!M20="■","■","□")</f>
        <v>□</v>
      </c>
      <c r="N20" s="69" t="s">
        <v>20</v>
      </c>
      <c r="R20" s="151" t="str">
        <f>IF('第一面(1)'!R20="■","■","□")</f>
        <v>□</v>
      </c>
      <c r="S20" s="69" t="s">
        <v>227</v>
      </c>
      <c r="AA20" s="94"/>
      <c r="AB20" s="7" t="s">
        <v>22</v>
      </c>
      <c r="AC20" s="8" t="s">
        <v>27</v>
      </c>
      <c r="AD20" s="8"/>
      <c r="AE20" s="9"/>
      <c r="AF20" s="134"/>
      <c r="AG20" s="135"/>
      <c r="AH20" s="136"/>
    </row>
    <row r="21" spans="2:34" ht="14.25" customHeight="1" x14ac:dyDescent="0.15">
      <c r="B21" s="481" t="str">
        <f>IF(M11="■","選択","")</f>
        <v/>
      </c>
      <c r="C21" s="482"/>
      <c r="D21" s="483"/>
      <c r="E21" s="536"/>
      <c r="F21" s="488"/>
      <c r="G21" s="537"/>
      <c r="H21" s="527"/>
      <c r="I21" s="528"/>
      <c r="J21" s="528"/>
      <c r="K21" s="528"/>
      <c r="L21" s="529"/>
      <c r="M21" s="158" t="str">
        <f>IF('第一面(1)'!M21="■","■","□")</f>
        <v>□</v>
      </c>
      <c r="N21" s="88" t="s">
        <v>180</v>
      </c>
      <c r="O21" s="88"/>
      <c r="P21" s="88"/>
      <c r="Q21" s="81" t="s">
        <v>23</v>
      </c>
      <c r="R21" s="533"/>
      <c r="S21" s="533"/>
      <c r="T21" s="533"/>
      <c r="U21" s="533"/>
      <c r="V21" s="533"/>
      <c r="W21" s="533"/>
      <c r="X21" s="533"/>
      <c r="Y21" s="533"/>
      <c r="Z21" s="533"/>
      <c r="AA21" s="99" t="s">
        <v>24</v>
      </c>
      <c r="AB21" s="7" t="s">
        <v>22</v>
      </c>
      <c r="AC21" s="8"/>
      <c r="AD21" s="8"/>
      <c r="AE21" s="9"/>
      <c r="AF21" s="134"/>
      <c r="AG21" s="135"/>
      <c r="AH21" s="136"/>
    </row>
    <row r="22" spans="2:34" ht="14.25" customHeight="1" x14ac:dyDescent="0.15">
      <c r="B22" s="96"/>
      <c r="C22" s="97"/>
      <c r="D22" s="98"/>
      <c r="E22" s="538"/>
      <c r="F22" s="539"/>
      <c r="G22" s="540"/>
      <c r="H22" s="451" t="str">
        <f>IF(M10="■","評価方法を選択","評価方法")</f>
        <v>評価方法</v>
      </c>
      <c r="I22" s="451"/>
      <c r="J22" s="451"/>
      <c r="K22" s="451"/>
      <c r="L22" s="451"/>
      <c r="M22" s="3" t="s">
        <v>22</v>
      </c>
      <c r="N22" s="192" t="s">
        <v>343</v>
      </c>
      <c r="O22" s="192"/>
      <c r="P22" s="192"/>
      <c r="Q22" s="193" t="s">
        <v>22</v>
      </c>
      <c r="R22" s="88" t="s">
        <v>351</v>
      </c>
      <c r="S22" s="192"/>
      <c r="T22" s="192"/>
      <c r="U22" s="192"/>
      <c r="W22" s="206"/>
      <c r="X22" s="206"/>
      <c r="Y22" s="206"/>
      <c r="Z22" s="206"/>
      <c r="AA22" s="194"/>
      <c r="AB22" s="7"/>
      <c r="AC22" s="8"/>
      <c r="AD22" s="8"/>
      <c r="AE22" s="9"/>
      <c r="AF22" s="134"/>
      <c r="AG22" s="135"/>
      <c r="AH22" s="136"/>
    </row>
    <row r="23" spans="2:34" ht="14.25" customHeight="1" x14ac:dyDescent="0.15">
      <c r="B23" s="96"/>
      <c r="C23" s="97"/>
      <c r="D23" s="98"/>
      <c r="E23" s="542" t="s">
        <v>64</v>
      </c>
      <c r="F23" s="543"/>
      <c r="G23" s="543"/>
      <c r="H23" s="543"/>
      <c r="I23" s="543"/>
      <c r="J23" s="543"/>
      <c r="K23" s="543"/>
      <c r="L23" s="544"/>
      <c r="M23" s="152" t="str">
        <f>IF(M22="■","■","□")</f>
        <v>□</v>
      </c>
      <c r="N23" s="164" t="s">
        <v>88</v>
      </c>
      <c r="O23" s="164"/>
      <c r="P23" s="90"/>
      <c r="Q23" s="90"/>
      <c r="R23" s="207"/>
      <c r="S23" s="81"/>
      <c r="T23" s="208"/>
      <c r="U23" s="208"/>
      <c r="V23" s="208"/>
      <c r="W23" s="208"/>
      <c r="X23" s="208"/>
      <c r="Y23" s="208"/>
      <c r="Z23" s="208"/>
      <c r="AA23" s="205"/>
      <c r="AB23" s="7"/>
      <c r="AC23" s="8"/>
      <c r="AD23" s="8"/>
      <c r="AE23" s="9"/>
      <c r="AF23" s="134"/>
      <c r="AG23" s="135"/>
      <c r="AH23" s="136"/>
    </row>
    <row r="24" spans="2:34" ht="14.25" customHeight="1" x14ac:dyDescent="0.15">
      <c r="B24" s="96"/>
      <c r="C24" s="97"/>
      <c r="D24" s="98"/>
      <c r="E24" s="545" t="s">
        <v>65</v>
      </c>
      <c r="F24" s="546"/>
      <c r="G24" s="546"/>
      <c r="H24" s="546"/>
      <c r="I24" s="546"/>
      <c r="J24" s="546"/>
      <c r="K24" s="546"/>
      <c r="L24" s="547"/>
      <c r="M24" s="163" t="str">
        <f>IF(M22="■","■","□")</f>
        <v>□</v>
      </c>
      <c r="N24" s="164" t="s">
        <v>88</v>
      </c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5"/>
      <c r="AB24" s="7"/>
      <c r="AC24" s="8"/>
      <c r="AD24" s="8"/>
      <c r="AE24" s="9"/>
      <c r="AF24" s="134"/>
      <c r="AG24" s="135"/>
      <c r="AH24" s="136"/>
    </row>
    <row r="25" spans="2:34" ht="14.25" customHeight="1" x14ac:dyDescent="0.15">
      <c r="B25" s="96"/>
      <c r="C25" s="97"/>
      <c r="D25" s="98"/>
      <c r="E25" s="545" t="s">
        <v>356</v>
      </c>
      <c r="F25" s="546"/>
      <c r="G25" s="546"/>
      <c r="H25" s="546"/>
      <c r="I25" s="546"/>
      <c r="J25" s="546"/>
      <c r="K25" s="546"/>
      <c r="L25" s="547"/>
      <c r="M25" s="164" t="s">
        <v>357</v>
      </c>
      <c r="N25" s="223"/>
      <c r="O25" s="223"/>
      <c r="P25" s="223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5"/>
      <c r="AB25" s="7"/>
      <c r="AC25" s="8"/>
      <c r="AD25" s="8"/>
      <c r="AE25" s="9"/>
      <c r="AF25" s="134"/>
      <c r="AG25" s="135"/>
      <c r="AH25" s="136"/>
    </row>
    <row r="26" spans="2:34" ht="14.25" customHeight="1" x14ac:dyDescent="0.15">
      <c r="B26" s="96"/>
      <c r="C26" s="97"/>
      <c r="D26" s="98"/>
      <c r="E26" s="562"/>
      <c r="F26" s="554"/>
      <c r="G26" s="554"/>
      <c r="H26" s="554"/>
      <c r="I26" s="554"/>
      <c r="J26" s="554"/>
      <c r="K26" s="554"/>
      <c r="L26" s="555"/>
      <c r="M26" s="224"/>
      <c r="N26" s="7" t="s">
        <v>22</v>
      </c>
      <c r="O26" s="69" t="s">
        <v>358</v>
      </c>
      <c r="AA26" s="94"/>
      <c r="AB26" s="7"/>
      <c r="AC26" s="8"/>
      <c r="AD26" s="8"/>
      <c r="AE26" s="9"/>
      <c r="AF26" s="134"/>
      <c r="AG26" s="135"/>
      <c r="AH26" s="136"/>
    </row>
    <row r="27" spans="2:34" ht="14.25" customHeight="1" x14ac:dyDescent="0.15">
      <c r="B27" s="96"/>
      <c r="C27" s="97"/>
      <c r="D27" s="98"/>
      <c r="E27" s="562"/>
      <c r="F27" s="554"/>
      <c r="G27" s="554"/>
      <c r="H27" s="554"/>
      <c r="I27" s="554"/>
      <c r="J27" s="554"/>
      <c r="K27" s="554"/>
      <c r="L27" s="555"/>
      <c r="M27" s="224"/>
      <c r="N27" s="7" t="s">
        <v>22</v>
      </c>
      <c r="O27" s="69" t="s">
        <v>359</v>
      </c>
      <c r="AA27" s="94"/>
      <c r="AB27" s="7"/>
      <c r="AC27" s="8"/>
      <c r="AD27" s="8"/>
      <c r="AE27" s="9"/>
      <c r="AF27" s="134"/>
      <c r="AG27" s="135"/>
      <c r="AH27" s="136"/>
    </row>
    <row r="28" spans="2:34" ht="10.5" customHeight="1" thickBot="1" x14ac:dyDescent="0.2">
      <c r="B28" s="96"/>
      <c r="C28" s="97"/>
      <c r="D28" s="98"/>
      <c r="E28" s="563"/>
      <c r="F28" s="564"/>
      <c r="G28" s="564"/>
      <c r="H28" s="564"/>
      <c r="I28" s="564"/>
      <c r="J28" s="564"/>
      <c r="K28" s="564"/>
      <c r="L28" s="565"/>
      <c r="M28" s="20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122"/>
      <c r="AB28" s="7"/>
      <c r="AC28" s="8"/>
      <c r="AD28" s="8"/>
      <c r="AE28" s="9"/>
      <c r="AF28" s="134"/>
      <c r="AG28" s="135"/>
      <c r="AH28" s="136"/>
    </row>
    <row r="29" spans="2:34" ht="14.25" customHeight="1" x14ac:dyDescent="0.15">
      <c r="B29" s="484" t="s">
        <v>87</v>
      </c>
      <c r="C29" s="485"/>
      <c r="D29" s="486"/>
      <c r="E29" s="559" t="s">
        <v>350</v>
      </c>
      <c r="F29" s="560"/>
      <c r="G29" s="560"/>
      <c r="H29" s="560"/>
      <c r="I29" s="560"/>
      <c r="J29" s="560"/>
      <c r="K29" s="560"/>
      <c r="L29" s="561"/>
      <c r="M29" s="3" t="s">
        <v>22</v>
      </c>
      <c r="N29" s="195" t="s">
        <v>343</v>
      </c>
      <c r="O29" s="195"/>
      <c r="P29" s="195"/>
      <c r="Q29" s="193" t="s">
        <v>22</v>
      </c>
      <c r="R29" s="195" t="s">
        <v>352</v>
      </c>
      <c r="S29" s="84"/>
      <c r="T29" s="195"/>
      <c r="U29" s="195"/>
      <c r="V29" s="195"/>
      <c r="W29" s="196"/>
      <c r="X29" s="196"/>
      <c r="Y29" s="196"/>
      <c r="Z29" s="196"/>
      <c r="AA29" s="197"/>
      <c r="AB29" s="198"/>
      <c r="AC29" s="12"/>
      <c r="AD29" s="12"/>
      <c r="AE29" s="13"/>
      <c r="AF29" s="189"/>
      <c r="AG29" s="190"/>
      <c r="AH29" s="191"/>
    </row>
    <row r="30" spans="2:34" ht="14.25" customHeight="1" x14ac:dyDescent="0.15">
      <c r="B30" s="487"/>
      <c r="C30" s="488"/>
      <c r="D30" s="489"/>
      <c r="E30" s="548" t="s">
        <v>21</v>
      </c>
      <c r="F30" s="549"/>
      <c r="G30" s="550"/>
      <c r="H30" s="553" t="s">
        <v>327</v>
      </c>
      <c r="I30" s="554"/>
      <c r="J30" s="554"/>
      <c r="K30" s="554"/>
      <c r="L30" s="555"/>
      <c r="M30" s="152" t="str">
        <f>IF(M29="■","■","□")</f>
        <v>□</v>
      </c>
      <c r="N30" s="164" t="s">
        <v>88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  <c r="AB30" s="7" t="s">
        <v>22</v>
      </c>
      <c r="AC30" s="8" t="s">
        <v>28</v>
      </c>
      <c r="AD30" s="8"/>
      <c r="AE30" s="9"/>
      <c r="AF30" s="134"/>
      <c r="AG30" s="135"/>
      <c r="AH30" s="136"/>
    </row>
    <row r="31" spans="2:34" ht="14.25" customHeight="1" x14ac:dyDescent="0.15">
      <c r="B31" s="487"/>
      <c r="C31" s="488"/>
      <c r="D31" s="489"/>
      <c r="E31" s="548"/>
      <c r="F31" s="549"/>
      <c r="G31" s="550"/>
      <c r="H31" s="553"/>
      <c r="I31" s="554"/>
      <c r="J31" s="554"/>
      <c r="K31" s="554"/>
      <c r="L31" s="555"/>
      <c r="M31" s="101"/>
      <c r="U31" s="70"/>
      <c r="AA31" s="94"/>
      <c r="AB31" s="7" t="s">
        <v>22</v>
      </c>
      <c r="AC31" s="8" t="s">
        <v>30</v>
      </c>
      <c r="AD31" s="8"/>
      <c r="AE31" s="9"/>
      <c r="AF31" s="134"/>
      <c r="AG31" s="135"/>
      <c r="AH31" s="136"/>
    </row>
    <row r="32" spans="2:34" ht="14.25" customHeight="1" x14ac:dyDescent="0.15">
      <c r="B32" s="481" t="str">
        <f>IF(M11="■","選択","")</f>
        <v/>
      </c>
      <c r="C32" s="482"/>
      <c r="D32" s="483"/>
      <c r="E32" s="526"/>
      <c r="F32" s="551"/>
      <c r="G32" s="552"/>
      <c r="H32" s="556"/>
      <c r="I32" s="557"/>
      <c r="J32" s="557"/>
      <c r="K32" s="557"/>
      <c r="L32" s="558"/>
      <c r="M32" s="10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103"/>
      <c r="AB32" s="14"/>
      <c r="AC32" s="15"/>
      <c r="AD32" s="15"/>
      <c r="AE32" s="16"/>
      <c r="AF32" s="134"/>
      <c r="AG32" s="135"/>
      <c r="AH32" s="136"/>
    </row>
    <row r="33" spans="2:34" ht="14.1" customHeight="1" x14ac:dyDescent="0.15">
      <c r="B33" s="96"/>
      <c r="C33" s="97"/>
      <c r="D33" s="566" t="s">
        <v>31</v>
      </c>
      <c r="E33" s="568" t="s">
        <v>269</v>
      </c>
      <c r="F33" s="569"/>
      <c r="G33" s="569"/>
      <c r="H33" s="569"/>
      <c r="I33" s="569"/>
      <c r="J33" s="569"/>
      <c r="K33" s="569"/>
      <c r="L33" s="569"/>
      <c r="M33" s="152" t="str">
        <f>IF(M29="■","■","□")</f>
        <v>□</v>
      </c>
      <c r="N33" s="164" t="s">
        <v>349</v>
      </c>
      <c r="O33" s="164"/>
      <c r="P33" s="164"/>
      <c r="AA33" s="94"/>
      <c r="AB33" s="7" t="s">
        <v>22</v>
      </c>
      <c r="AC33" s="17" t="s">
        <v>26</v>
      </c>
      <c r="AD33" s="17"/>
      <c r="AE33" s="18"/>
      <c r="AF33" s="137"/>
      <c r="AG33" s="138"/>
      <c r="AH33" s="139"/>
    </row>
    <row r="34" spans="2:34" ht="14.1" customHeight="1" x14ac:dyDescent="0.15">
      <c r="B34" s="96"/>
      <c r="C34" s="97"/>
      <c r="D34" s="567"/>
      <c r="E34" s="570"/>
      <c r="F34" s="570"/>
      <c r="G34" s="570"/>
      <c r="H34" s="570"/>
      <c r="I34" s="570"/>
      <c r="J34" s="570"/>
      <c r="K34" s="570"/>
      <c r="L34" s="570"/>
      <c r="M34" s="155" t="str">
        <f>IF(Q29="■","■","□")</f>
        <v>□</v>
      </c>
      <c r="N34" s="88" t="s">
        <v>353</v>
      </c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7" t="s">
        <v>22</v>
      </c>
      <c r="AC34" s="8" t="s">
        <v>274</v>
      </c>
      <c r="AD34" s="8"/>
      <c r="AE34" s="9"/>
      <c r="AF34" s="134"/>
      <c r="AG34" s="135"/>
      <c r="AH34" s="136"/>
    </row>
    <row r="35" spans="2:34" ht="14.1" customHeight="1" x14ac:dyDescent="0.15">
      <c r="B35" s="96"/>
      <c r="C35" s="97"/>
      <c r="D35" s="567"/>
      <c r="E35" s="524" t="s">
        <v>275</v>
      </c>
      <c r="F35" s="525"/>
      <c r="G35" s="571"/>
      <c r="H35" s="524" t="s">
        <v>276</v>
      </c>
      <c r="I35" s="525"/>
      <c r="J35" s="525"/>
      <c r="K35" s="525"/>
      <c r="L35" s="526"/>
      <c r="M35" s="152" t="str">
        <f>IF(M29="■","■","□")</f>
        <v>□</v>
      </c>
      <c r="N35" s="69" t="s">
        <v>273</v>
      </c>
      <c r="T35" s="151"/>
      <c r="W35" s="151"/>
      <c r="AA35" s="94"/>
      <c r="AB35" s="6" t="s">
        <v>22</v>
      </c>
      <c r="AC35" s="8" t="s">
        <v>277</v>
      </c>
      <c r="AD35" s="8"/>
      <c r="AE35" s="9"/>
      <c r="AF35" s="134"/>
      <c r="AG35" s="135"/>
      <c r="AH35" s="136"/>
    </row>
    <row r="36" spans="2:34" ht="14.1" customHeight="1" x14ac:dyDescent="0.15">
      <c r="B36" s="96"/>
      <c r="C36" s="97"/>
      <c r="D36" s="567"/>
      <c r="E36" s="527"/>
      <c r="F36" s="528"/>
      <c r="G36" s="572"/>
      <c r="H36" s="527"/>
      <c r="I36" s="528"/>
      <c r="J36" s="528"/>
      <c r="K36" s="528"/>
      <c r="L36" s="529"/>
      <c r="M36" s="155" t="str">
        <f>IF(Q29="■","■","□")</f>
        <v>□</v>
      </c>
      <c r="N36" s="88" t="s">
        <v>353</v>
      </c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10"/>
      <c r="AB36" s="6" t="s">
        <v>22</v>
      </c>
      <c r="AC36" s="8" t="s">
        <v>278</v>
      </c>
      <c r="AD36" s="8"/>
      <c r="AE36" s="9"/>
      <c r="AF36" s="134"/>
      <c r="AG36" s="135"/>
      <c r="AH36" s="136"/>
    </row>
    <row r="37" spans="2:34" ht="14.1" customHeight="1" x14ac:dyDescent="0.15">
      <c r="B37" s="96"/>
      <c r="C37" s="97"/>
      <c r="D37" s="567"/>
      <c r="E37" s="524" t="s">
        <v>279</v>
      </c>
      <c r="F37" s="525"/>
      <c r="G37" s="571"/>
      <c r="H37" s="574" t="s">
        <v>329</v>
      </c>
      <c r="I37" s="546"/>
      <c r="J37" s="546"/>
      <c r="K37" s="546"/>
      <c r="L37" s="547"/>
      <c r="M37" s="152" t="str">
        <f>IF(M29="■","■","□")</f>
        <v>□</v>
      </c>
      <c r="N37" s="69" t="s">
        <v>273</v>
      </c>
      <c r="AA37" s="94"/>
      <c r="AB37" s="7" t="s">
        <v>22</v>
      </c>
      <c r="AC37" s="8"/>
      <c r="AD37" s="8"/>
      <c r="AE37" s="9"/>
      <c r="AF37" s="134"/>
      <c r="AG37" s="135"/>
      <c r="AH37" s="136"/>
    </row>
    <row r="38" spans="2:34" ht="14.1" customHeight="1" x14ac:dyDescent="0.15">
      <c r="B38" s="96"/>
      <c r="C38" s="97"/>
      <c r="D38" s="567"/>
      <c r="E38" s="530"/>
      <c r="F38" s="531"/>
      <c r="G38" s="573"/>
      <c r="H38" s="553"/>
      <c r="I38" s="554"/>
      <c r="J38" s="554"/>
      <c r="K38" s="554"/>
      <c r="L38" s="555"/>
      <c r="M38" s="152" t="str">
        <f>IF(Q29="■","■","□")</f>
        <v>□</v>
      </c>
      <c r="N38" s="69" t="s">
        <v>353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214"/>
      <c r="AB38" s="7" t="s">
        <v>22</v>
      </c>
      <c r="AC38" s="8"/>
      <c r="AD38" s="8"/>
      <c r="AE38" s="9"/>
      <c r="AF38" s="134"/>
      <c r="AG38" s="135"/>
      <c r="AH38" s="136"/>
    </row>
    <row r="39" spans="2:34" ht="14.1" customHeight="1" x14ac:dyDescent="0.15">
      <c r="B39" s="96"/>
      <c r="C39" s="97"/>
      <c r="D39" s="567"/>
      <c r="E39" s="530"/>
      <c r="F39" s="531"/>
      <c r="G39" s="573"/>
      <c r="H39" s="553"/>
      <c r="I39" s="554"/>
      <c r="J39" s="554"/>
      <c r="K39" s="554"/>
      <c r="L39" s="555"/>
      <c r="M39" s="10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103"/>
      <c r="AB39" s="7" t="s">
        <v>22</v>
      </c>
      <c r="AC39" s="8"/>
      <c r="AD39" s="8"/>
      <c r="AE39" s="9"/>
      <c r="AF39" s="134"/>
      <c r="AG39" s="135"/>
      <c r="AH39" s="136"/>
    </row>
    <row r="40" spans="2:34" ht="14.1" customHeight="1" x14ac:dyDescent="0.15">
      <c r="B40" s="153"/>
      <c r="C40" s="154"/>
      <c r="D40" s="566" t="s">
        <v>32</v>
      </c>
      <c r="E40" s="530" t="s">
        <v>331</v>
      </c>
      <c r="F40" s="531"/>
      <c r="G40" s="573"/>
      <c r="H40" s="530" t="s">
        <v>332</v>
      </c>
      <c r="I40" s="531"/>
      <c r="J40" s="531"/>
      <c r="K40" s="531"/>
      <c r="L40" s="532"/>
      <c r="M40" s="162" t="str">
        <f>IF(M29="■","■","□")</f>
        <v>□</v>
      </c>
      <c r="N40" s="80" t="s">
        <v>273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105"/>
      <c r="AB40" s="19" t="s">
        <v>22</v>
      </c>
      <c r="AC40" s="17" t="s">
        <v>26</v>
      </c>
      <c r="AD40" s="17"/>
      <c r="AE40" s="18"/>
      <c r="AF40" s="137"/>
      <c r="AG40" s="138"/>
      <c r="AH40" s="139"/>
    </row>
    <row r="41" spans="2:34" ht="14.1" customHeight="1" x14ac:dyDescent="0.15">
      <c r="B41" s="153"/>
      <c r="C41" s="154"/>
      <c r="D41" s="567"/>
      <c r="E41" s="527"/>
      <c r="F41" s="528"/>
      <c r="G41" s="572"/>
      <c r="H41" s="527"/>
      <c r="I41" s="528"/>
      <c r="J41" s="528"/>
      <c r="K41" s="528"/>
      <c r="L41" s="529"/>
      <c r="M41" s="155" t="str">
        <f>IF(M36="■","■","□")</f>
        <v>□</v>
      </c>
      <c r="N41" s="88" t="s">
        <v>353</v>
      </c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10"/>
      <c r="AB41" s="7" t="s">
        <v>22</v>
      </c>
      <c r="AC41" s="8" t="s">
        <v>274</v>
      </c>
      <c r="AD41" s="8"/>
      <c r="AE41" s="9"/>
      <c r="AF41" s="134"/>
      <c r="AG41" s="135"/>
      <c r="AH41" s="136"/>
    </row>
    <row r="42" spans="2:34" ht="14.1" customHeight="1" x14ac:dyDescent="0.15">
      <c r="B42" s="156"/>
      <c r="D42" s="567"/>
      <c r="E42" s="524" t="s">
        <v>280</v>
      </c>
      <c r="F42" s="525"/>
      <c r="G42" s="571"/>
      <c r="H42" s="524" t="s">
        <v>76</v>
      </c>
      <c r="I42" s="525"/>
      <c r="J42" s="525"/>
      <c r="K42" s="525"/>
      <c r="L42" s="526"/>
      <c r="M42" s="152" t="str">
        <f>IF(M29="■","■","□")</f>
        <v>□</v>
      </c>
      <c r="N42" s="69" t="s">
        <v>273</v>
      </c>
      <c r="AA42" s="94"/>
      <c r="AB42" s="7" t="s">
        <v>22</v>
      </c>
      <c r="AC42" s="8" t="s">
        <v>277</v>
      </c>
      <c r="AD42" s="8"/>
      <c r="AE42" s="9"/>
      <c r="AF42" s="134"/>
      <c r="AG42" s="135"/>
      <c r="AH42" s="136"/>
    </row>
    <row r="43" spans="2:34" ht="14.1" customHeight="1" x14ac:dyDescent="0.15">
      <c r="B43" s="156"/>
      <c r="D43" s="575"/>
      <c r="E43" s="530"/>
      <c r="F43" s="531"/>
      <c r="G43" s="573"/>
      <c r="H43" s="530"/>
      <c r="I43" s="531"/>
      <c r="J43" s="531"/>
      <c r="K43" s="531"/>
      <c r="L43" s="532"/>
      <c r="M43" s="155" t="str">
        <f>IF(M38="■","■","□")</f>
        <v>□</v>
      </c>
      <c r="N43" s="88" t="s">
        <v>353</v>
      </c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3"/>
      <c r="AB43" s="14" t="s">
        <v>272</v>
      </c>
      <c r="AC43" s="15"/>
      <c r="AD43" s="15"/>
      <c r="AE43" s="16"/>
      <c r="AF43" s="140"/>
      <c r="AG43" s="141"/>
      <c r="AH43" s="142"/>
    </row>
    <row r="44" spans="2:34" ht="14.1" customHeight="1" x14ac:dyDescent="0.15">
      <c r="B44" s="156"/>
      <c r="D44" s="566" t="s">
        <v>33</v>
      </c>
      <c r="E44" s="524" t="s">
        <v>191</v>
      </c>
      <c r="F44" s="525"/>
      <c r="G44" s="571"/>
      <c r="H44" s="524" t="s">
        <v>281</v>
      </c>
      <c r="I44" s="525"/>
      <c r="J44" s="525"/>
      <c r="K44" s="525"/>
      <c r="L44" s="526"/>
      <c r="M44" s="162" t="str">
        <f>IF(M29="■","■","□")</f>
        <v>□</v>
      </c>
      <c r="N44" s="80" t="s">
        <v>273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94"/>
      <c r="AB44" s="19" t="s">
        <v>22</v>
      </c>
      <c r="AC44" s="17" t="s">
        <v>26</v>
      </c>
      <c r="AD44" s="17"/>
      <c r="AE44" s="18"/>
      <c r="AF44" s="134"/>
      <c r="AG44" s="135"/>
      <c r="AH44" s="136"/>
    </row>
    <row r="45" spans="2:34" ht="14.1" customHeight="1" x14ac:dyDescent="0.15">
      <c r="B45" s="156"/>
      <c r="D45" s="567"/>
      <c r="E45" s="576"/>
      <c r="F45" s="577"/>
      <c r="G45" s="578"/>
      <c r="H45" s="576"/>
      <c r="I45" s="577"/>
      <c r="J45" s="577"/>
      <c r="K45" s="577"/>
      <c r="L45" s="548"/>
      <c r="M45" s="155" t="str">
        <f>IF(Q29="■","■","□")</f>
        <v>□</v>
      </c>
      <c r="N45" s="88" t="s">
        <v>353</v>
      </c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10"/>
      <c r="AB45" s="7" t="s">
        <v>22</v>
      </c>
      <c r="AC45" s="8" t="s">
        <v>274</v>
      </c>
      <c r="AD45" s="8"/>
      <c r="AE45" s="9"/>
      <c r="AF45" s="134"/>
      <c r="AG45" s="135"/>
      <c r="AH45" s="136"/>
    </row>
    <row r="46" spans="2:34" ht="14.1" customHeight="1" x14ac:dyDescent="0.15">
      <c r="B46" s="156"/>
      <c r="D46" s="567"/>
      <c r="E46" s="579" t="s">
        <v>282</v>
      </c>
      <c r="F46" s="580"/>
      <c r="G46" s="581"/>
      <c r="H46" s="579" t="s">
        <v>335</v>
      </c>
      <c r="I46" s="580"/>
      <c r="J46" s="580"/>
      <c r="K46" s="580"/>
      <c r="L46" s="581"/>
      <c r="M46" s="163" t="str">
        <f>IF(M29="■","■","□")</f>
        <v>□</v>
      </c>
      <c r="N46" s="164" t="s">
        <v>273</v>
      </c>
      <c r="O46" s="164"/>
      <c r="P46" s="164"/>
      <c r="Q46" s="164"/>
      <c r="R46" s="164"/>
      <c r="S46" s="164"/>
      <c r="T46" s="157"/>
      <c r="U46" s="164"/>
      <c r="V46" s="164"/>
      <c r="W46" s="157"/>
      <c r="X46" s="164"/>
      <c r="Y46" s="164"/>
      <c r="Z46" s="164"/>
      <c r="AA46" s="165"/>
      <c r="AB46" s="7" t="s">
        <v>22</v>
      </c>
      <c r="AC46" s="8" t="s">
        <v>277</v>
      </c>
      <c r="AD46" s="8"/>
      <c r="AE46" s="9"/>
      <c r="AF46" s="134"/>
      <c r="AG46" s="135"/>
      <c r="AH46" s="136"/>
    </row>
    <row r="47" spans="2:34" ht="14.1" customHeight="1" x14ac:dyDescent="0.15">
      <c r="B47" s="156"/>
      <c r="D47" s="575"/>
      <c r="E47" s="582"/>
      <c r="F47" s="551"/>
      <c r="G47" s="552"/>
      <c r="H47" s="582"/>
      <c r="I47" s="551"/>
      <c r="J47" s="551"/>
      <c r="K47" s="551"/>
      <c r="L47" s="552"/>
      <c r="M47" s="155" t="str">
        <f>IF(Q29="■","■","□")</f>
        <v>□</v>
      </c>
      <c r="N47" s="88" t="s">
        <v>353</v>
      </c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10"/>
      <c r="AB47" s="7" t="s">
        <v>22</v>
      </c>
      <c r="AC47" s="8"/>
      <c r="AD47" s="8"/>
      <c r="AE47" s="9"/>
      <c r="AF47" s="134"/>
      <c r="AG47" s="135"/>
      <c r="AH47" s="136"/>
    </row>
    <row r="48" spans="2:34" ht="14.1" customHeight="1" x14ac:dyDescent="0.15">
      <c r="B48" s="156"/>
      <c r="D48" s="566" t="s">
        <v>34</v>
      </c>
      <c r="E48" s="586" t="s">
        <v>198</v>
      </c>
      <c r="F48" s="569"/>
      <c r="G48" s="594"/>
      <c r="H48" s="569" t="s">
        <v>283</v>
      </c>
      <c r="I48" s="569"/>
      <c r="J48" s="569"/>
      <c r="K48" s="569"/>
      <c r="L48" s="569"/>
      <c r="M48" s="162" t="str">
        <f>IF(M29="■","■","□")</f>
        <v>□</v>
      </c>
      <c r="N48" s="80" t="s">
        <v>273</v>
      </c>
      <c r="O48" s="79"/>
      <c r="P48" s="79"/>
      <c r="Q48" s="79"/>
      <c r="R48" s="79"/>
      <c r="S48" s="79"/>
      <c r="T48" s="149"/>
      <c r="U48" s="80"/>
      <c r="V48" s="79"/>
      <c r="W48" s="79"/>
      <c r="X48" s="79"/>
      <c r="Y48" s="79"/>
      <c r="Z48" s="79"/>
      <c r="AA48" s="105"/>
      <c r="AB48" s="19" t="s">
        <v>22</v>
      </c>
      <c r="AC48" s="17" t="s">
        <v>26</v>
      </c>
      <c r="AD48" s="17"/>
      <c r="AE48" s="18"/>
      <c r="AF48" s="137"/>
      <c r="AG48" s="138"/>
      <c r="AH48" s="139"/>
    </row>
    <row r="49" spans="2:34" ht="14.1" customHeight="1" x14ac:dyDescent="0.15">
      <c r="B49" s="156"/>
      <c r="D49" s="567"/>
      <c r="E49" s="595"/>
      <c r="F49" s="549"/>
      <c r="G49" s="550"/>
      <c r="H49" s="570"/>
      <c r="I49" s="570"/>
      <c r="J49" s="570"/>
      <c r="K49" s="570"/>
      <c r="L49" s="570"/>
      <c r="M49" s="155" t="str">
        <f>IF(Q29="■","■","□")</f>
        <v>□</v>
      </c>
      <c r="N49" s="88" t="s">
        <v>353</v>
      </c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10"/>
      <c r="AB49" s="7" t="s">
        <v>272</v>
      </c>
      <c r="AC49" s="8" t="s">
        <v>274</v>
      </c>
      <c r="AD49" s="8"/>
      <c r="AE49" s="9"/>
      <c r="AF49" s="134"/>
      <c r="AG49" s="135"/>
      <c r="AH49" s="136"/>
    </row>
    <row r="50" spans="2:34" ht="14.1" customHeight="1" x14ac:dyDescent="0.15">
      <c r="B50" s="156"/>
      <c r="D50" s="567"/>
      <c r="E50" s="595"/>
      <c r="F50" s="549"/>
      <c r="G50" s="550"/>
      <c r="H50" s="549" t="s">
        <v>68</v>
      </c>
      <c r="I50" s="549"/>
      <c r="J50" s="549"/>
      <c r="K50" s="549"/>
      <c r="L50" s="549"/>
      <c r="M50" s="163" t="str">
        <f>IF(M29="■","■","□")</f>
        <v>□</v>
      </c>
      <c r="N50" s="164" t="s">
        <v>273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104"/>
      <c r="AB50" s="7" t="s">
        <v>272</v>
      </c>
      <c r="AC50" s="8" t="s">
        <v>277</v>
      </c>
      <c r="AD50" s="8"/>
      <c r="AE50" s="9"/>
      <c r="AF50" s="134"/>
      <c r="AG50" s="135"/>
      <c r="AH50" s="136"/>
    </row>
    <row r="51" spans="2:34" ht="14.1" customHeight="1" x14ac:dyDescent="0.15">
      <c r="B51" s="156"/>
      <c r="D51" s="567"/>
      <c r="E51" s="595"/>
      <c r="F51" s="549"/>
      <c r="G51" s="550"/>
      <c r="H51" s="570"/>
      <c r="I51" s="570"/>
      <c r="J51" s="570"/>
      <c r="K51" s="570"/>
      <c r="L51" s="570"/>
      <c r="M51" s="155" t="str">
        <f>IF(Q29="■","■","□")</f>
        <v>□</v>
      </c>
      <c r="N51" s="88" t="s">
        <v>353</v>
      </c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10"/>
      <c r="AB51" s="7" t="s">
        <v>272</v>
      </c>
      <c r="AC51" s="8"/>
      <c r="AD51" s="8"/>
      <c r="AE51" s="9"/>
      <c r="AF51" s="134"/>
      <c r="AG51" s="135"/>
      <c r="AH51" s="136"/>
    </row>
    <row r="52" spans="2:34" ht="14.1" customHeight="1" x14ac:dyDescent="0.15">
      <c r="B52" s="156"/>
      <c r="D52" s="567"/>
      <c r="E52" s="595"/>
      <c r="F52" s="549"/>
      <c r="G52" s="550"/>
      <c r="H52" s="579" t="s">
        <v>35</v>
      </c>
      <c r="I52" s="580"/>
      <c r="J52" s="580"/>
      <c r="K52" s="580"/>
      <c r="L52" s="581"/>
      <c r="M52" s="163" t="str">
        <f>IF(M29="■","■","□")</f>
        <v>□</v>
      </c>
      <c r="N52" s="164" t="s">
        <v>273</v>
      </c>
      <c r="O52" s="166"/>
      <c r="P52" s="166"/>
      <c r="Q52" s="166"/>
      <c r="R52" s="166"/>
      <c r="S52" s="166"/>
      <c r="T52" s="157"/>
      <c r="U52" s="164"/>
      <c r="V52" s="166"/>
      <c r="W52" s="166"/>
      <c r="X52" s="166"/>
      <c r="Y52" s="166"/>
      <c r="Z52" s="166"/>
      <c r="AA52" s="150"/>
      <c r="AB52" s="7"/>
      <c r="AC52" s="8"/>
      <c r="AD52" s="8"/>
      <c r="AE52" s="9"/>
      <c r="AF52" s="134"/>
      <c r="AG52" s="135"/>
      <c r="AH52" s="136"/>
    </row>
    <row r="53" spans="2:34" ht="14.1" customHeight="1" x14ac:dyDescent="0.15">
      <c r="B53" s="156"/>
      <c r="D53" s="567"/>
      <c r="E53" s="595"/>
      <c r="F53" s="549"/>
      <c r="G53" s="550"/>
      <c r="H53" s="587"/>
      <c r="I53" s="570"/>
      <c r="J53" s="570"/>
      <c r="K53" s="570"/>
      <c r="L53" s="596"/>
      <c r="M53" s="155" t="str">
        <f>IF(Q29="■","■","□")</f>
        <v>□</v>
      </c>
      <c r="N53" s="88" t="s">
        <v>353</v>
      </c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10"/>
      <c r="AB53" s="7"/>
      <c r="AC53" s="8"/>
      <c r="AD53" s="8"/>
      <c r="AE53" s="9"/>
      <c r="AF53" s="134"/>
      <c r="AG53" s="135"/>
      <c r="AH53" s="136"/>
    </row>
    <row r="54" spans="2:34" ht="14.1" customHeight="1" x14ac:dyDescent="0.15">
      <c r="B54" s="156"/>
      <c r="D54" s="567"/>
      <c r="E54" s="595"/>
      <c r="F54" s="549"/>
      <c r="G54" s="550"/>
      <c r="H54" s="579" t="s">
        <v>284</v>
      </c>
      <c r="I54" s="580"/>
      <c r="J54" s="580"/>
      <c r="K54" s="580"/>
      <c r="L54" s="581"/>
      <c r="M54" s="163" t="str">
        <f>IF(M29="■","■","□")</f>
        <v>□</v>
      </c>
      <c r="N54" s="164" t="s">
        <v>273</v>
      </c>
      <c r="R54" s="151"/>
      <c r="V54" s="151"/>
      <c r="AA54" s="94"/>
      <c r="AB54" s="7"/>
      <c r="AC54" s="8"/>
      <c r="AD54" s="8"/>
      <c r="AE54" s="9"/>
      <c r="AF54" s="134"/>
      <c r="AG54" s="135"/>
      <c r="AH54" s="136"/>
    </row>
    <row r="55" spans="2:34" ht="14.1" customHeight="1" x14ac:dyDescent="0.15">
      <c r="B55" s="156"/>
      <c r="D55" s="567"/>
      <c r="E55" s="595"/>
      <c r="F55" s="549"/>
      <c r="G55" s="550"/>
      <c r="H55" s="595"/>
      <c r="I55" s="549"/>
      <c r="J55" s="549"/>
      <c r="K55" s="549"/>
      <c r="L55" s="550"/>
      <c r="M55" s="155" t="str">
        <f>IF(Q29="■","■","□")</f>
        <v>□</v>
      </c>
      <c r="N55" s="88" t="s">
        <v>353</v>
      </c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10"/>
      <c r="AB55" s="7"/>
      <c r="AC55" s="8"/>
      <c r="AD55" s="8"/>
      <c r="AE55" s="9"/>
      <c r="AF55" s="134"/>
      <c r="AG55" s="135"/>
      <c r="AH55" s="136"/>
    </row>
    <row r="56" spans="2:34" ht="14.1" customHeight="1" x14ac:dyDescent="0.15">
      <c r="B56" s="156"/>
      <c r="D56" s="567"/>
      <c r="E56" s="595"/>
      <c r="F56" s="549"/>
      <c r="G56" s="550"/>
      <c r="H56" s="579" t="s">
        <v>36</v>
      </c>
      <c r="I56" s="580"/>
      <c r="J56" s="580"/>
      <c r="K56" s="580"/>
      <c r="L56" s="581"/>
      <c r="M56" s="163" t="str">
        <f>IF(M29="■","■","□")</f>
        <v>□</v>
      </c>
      <c r="N56" s="164" t="s">
        <v>273</v>
      </c>
      <c r="O56" s="164"/>
      <c r="P56" s="164"/>
      <c r="Q56" s="164"/>
      <c r="R56" s="157"/>
      <c r="S56" s="164"/>
      <c r="T56" s="164"/>
      <c r="U56" s="164"/>
      <c r="V56" s="157"/>
      <c r="W56" s="164"/>
      <c r="X56" s="164"/>
      <c r="Y56" s="164"/>
      <c r="Z56" s="164"/>
      <c r="AA56" s="165"/>
      <c r="AB56" s="7"/>
      <c r="AC56" s="8"/>
      <c r="AD56" s="8"/>
      <c r="AE56" s="9"/>
      <c r="AF56" s="134"/>
      <c r="AG56" s="135"/>
      <c r="AH56" s="136"/>
    </row>
    <row r="57" spans="2:34" ht="14.1" customHeight="1" x14ac:dyDescent="0.15">
      <c r="B57" s="156"/>
      <c r="D57" s="567"/>
      <c r="E57" s="587"/>
      <c r="F57" s="570"/>
      <c r="G57" s="596"/>
      <c r="H57" s="595"/>
      <c r="I57" s="549"/>
      <c r="J57" s="549"/>
      <c r="K57" s="549"/>
      <c r="L57" s="550"/>
      <c r="M57" s="155" t="str">
        <f>IF(Q29="■","■","□")</f>
        <v>□</v>
      </c>
      <c r="N57" s="88" t="s">
        <v>353</v>
      </c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10"/>
      <c r="AB57" s="7"/>
      <c r="AC57" s="8"/>
      <c r="AD57" s="8"/>
      <c r="AE57" s="9"/>
      <c r="AF57" s="134"/>
      <c r="AG57" s="135"/>
      <c r="AH57" s="136"/>
    </row>
    <row r="58" spans="2:34" ht="14.1" customHeight="1" x14ac:dyDescent="0.15">
      <c r="B58" s="156"/>
      <c r="D58" s="567"/>
      <c r="E58" s="579" t="s">
        <v>270</v>
      </c>
      <c r="F58" s="580"/>
      <c r="G58" s="581"/>
      <c r="H58" s="579" t="s">
        <v>285</v>
      </c>
      <c r="I58" s="580"/>
      <c r="J58" s="580"/>
      <c r="K58" s="580"/>
      <c r="L58" s="581"/>
      <c r="M58" s="163" t="str">
        <f>IF(M29="■","■","□")</f>
        <v>□</v>
      </c>
      <c r="N58" s="164" t="s">
        <v>273</v>
      </c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5"/>
      <c r="AB58" s="7"/>
      <c r="AC58" s="8"/>
      <c r="AD58" s="8"/>
      <c r="AE58" s="9"/>
      <c r="AF58" s="134"/>
      <c r="AG58" s="135"/>
      <c r="AH58" s="136"/>
    </row>
    <row r="59" spans="2:34" ht="14.1" customHeight="1" x14ac:dyDescent="0.15">
      <c r="B59" s="156"/>
      <c r="D59" s="575"/>
      <c r="E59" s="582"/>
      <c r="F59" s="551"/>
      <c r="G59" s="552"/>
      <c r="H59" s="582"/>
      <c r="I59" s="551"/>
      <c r="J59" s="551"/>
      <c r="K59" s="551"/>
      <c r="L59" s="552"/>
      <c r="M59" s="155" t="str">
        <f>IF(Q29="■","■","□")</f>
        <v>□</v>
      </c>
      <c r="N59" s="88" t="s">
        <v>353</v>
      </c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10"/>
      <c r="AB59" s="14"/>
      <c r="AC59" s="15"/>
      <c r="AD59" s="15"/>
      <c r="AE59" s="16"/>
      <c r="AF59" s="140"/>
      <c r="AG59" s="141"/>
      <c r="AH59" s="142"/>
    </row>
    <row r="60" spans="2:34" ht="14.1" customHeight="1" x14ac:dyDescent="0.15">
      <c r="B60" s="156"/>
      <c r="D60" s="566" t="s">
        <v>43</v>
      </c>
      <c r="E60" s="569" t="s">
        <v>43</v>
      </c>
      <c r="F60" s="569"/>
      <c r="G60" s="594"/>
      <c r="H60" s="586" t="s">
        <v>44</v>
      </c>
      <c r="I60" s="569"/>
      <c r="J60" s="569"/>
      <c r="K60" s="569"/>
      <c r="L60" s="594"/>
      <c r="M60" s="149" t="str">
        <f>IF(M29="■","■","□")</f>
        <v>□</v>
      </c>
      <c r="N60" s="80" t="s">
        <v>273</v>
      </c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105"/>
      <c r="AB60" s="19" t="s">
        <v>22</v>
      </c>
      <c r="AC60" s="17" t="s">
        <v>26</v>
      </c>
      <c r="AD60" s="8"/>
      <c r="AE60" s="9"/>
      <c r="AH60" s="159"/>
    </row>
    <row r="61" spans="2:34" ht="14.1" customHeight="1" x14ac:dyDescent="0.15">
      <c r="B61" s="156"/>
      <c r="D61" s="567"/>
      <c r="E61" s="549"/>
      <c r="F61" s="549"/>
      <c r="G61" s="550"/>
      <c r="H61" s="595"/>
      <c r="I61" s="549"/>
      <c r="J61" s="549"/>
      <c r="K61" s="549"/>
      <c r="L61" s="550"/>
      <c r="M61" s="152" t="str">
        <f>IF(Q29="■","■","□")</f>
        <v>□</v>
      </c>
      <c r="N61" s="69" t="s">
        <v>353</v>
      </c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214"/>
      <c r="AB61" s="7" t="s">
        <v>272</v>
      </c>
      <c r="AC61" s="8" t="s">
        <v>274</v>
      </c>
      <c r="AD61" s="8"/>
      <c r="AE61" s="9"/>
      <c r="AH61" s="159"/>
    </row>
    <row r="62" spans="2:34" ht="14.1" customHeight="1" x14ac:dyDescent="0.15">
      <c r="B62" s="156"/>
      <c r="D62" s="575"/>
      <c r="E62" s="551"/>
      <c r="F62" s="551"/>
      <c r="G62" s="552"/>
      <c r="H62" s="582"/>
      <c r="I62" s="551"/>
      <c r="J62" s="551"/>
      <c r="K62" s="551"/>
      <c r="L62" s="552"/>
      <c r="M62" s="10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103"/>
      <c r="AB62" s="14" t="s">
        <v>272</v>
      </c>
      <c r="AC62" s="15" t="s">
        <v>277</v>
      </c>
      <c r="AD62" s="15"/>
      <c r="AE62" s="16"/>
      <c r="AF62" s="82"/>
      <c r="AG62" s="82"/>
      <c r="AH62" s="160"/>
    </row>
    <row r="63" spans="2:34" ht="14.1" customHeight="1" x14ac:dyDescent="0.15">
      <c r="B63" s="156"/>
      <c r="D63" s="583" t="s">
        <v>45</v>
      </c>
      <c r="E63" s="586" t="s">
        <v>271</v>
      </c>
      <c r="F63" s="569"/>
      <c r="G63" s="569"/>
      <c r="H63" s="588" t="s">
        <v>286</v>
      </c>
      <c r="I63" s="568"/>
      <c r="J63" s="568"/>
      <c r="K63" s="568"/>
      <c r="L63" s="589"/>
      <c r="M63" s="149" t="str">
        <f>IF(M29="■","■","□")</f>
        <v>□</v>
      </c>
      <c r="N63" s="80" t="s">
        <v>273</v>
      </c>
      <c r="Z63" s="80"/>
      <c r="AA63" s="105"/>
      <c r="AB63" s="7" t="s">
        <v>272</v>
      </c>
      <c r="AC63" s="17" t="s">
        <v>26</v>
      </c>
      <c r="AD63" s="8"/>
      <c r="AE63" s="9"/>
      <c r="AH63" s="159"/>
    </row>
    <row r="64" spans="2:34" ht="14.1" customHeight="1" x14ac:dyDescent="0.15">
      <c r="B64" s="156"/>
      <c r="D64" s="584"/>
      <c r="E64" s="587"/>
      <c r="F64" s="570"/>
      <c r="G64" s="570"/>
      <c r="H64" s="590"/>
      <c r="I64" s="591"/>
      <c r="J64" s="591"/>
      <c r="K64" s="591"/>
      <c r="L64" s="592"/>
      <c r="M64" s="155" t="str">
        <f>IF(Q29="■","■","□")</f>
        <v>□</v>
      </c>
      <c r="N64" s="88" t="s">
        <v>353</v>
      </c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10"/>
      <c r="AB64" s="7" t="s">
        <v>272</v>
      </c>
      <c r="AC64" s="8" t="s">
        <v>274</v>
      </c>
      <c r="AD64" s="8"/>
      <c r="AE64" s="9"/>
      <c r="AH64" s="159"/>
    </row>
    <row r="65" spans="2:34" ht="14.1" customHeight="1" x14ac:dyDescent="0.15">
      <c r="B65" s="156"/>
      <c r="D65" s="584"/>
      <c r="E65" s="574" t="s">
        <v>207</v>
      </c>
      <c r="F65" s="546"/>
      <c r="G65" s="546"/>
      <c r="H65" s="574" t="s">
        <v>340</v>
      </c>
      <c r="I65" s="546"/>
      <c r="J65" s="546"/>
      <c r="K65" s="546"/>
      <c r="L65" s="547"/>
      <c r="M65" s="163" t="str">
        <f>IF(M29="■","■","□")</f>
        <v>□</v>
      </c>
      <c r="N65" s="164" t="s">
        <v>273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5"/>
      <c r="AB65" s="7" t="s">
        <v>272</v>
      </c>
      <c r="AC65" s="8" t="s">
        <v>277</v>
      </c>
      <c r="AD65" s="8"/>
      <c r="AE65" s="9"/>
      <c r="AH65" s="159"/>
    </row>
    <row r="66" spans="2:34" ht="14.1" customHeight="1" thickBot="1" x14ac:dyDescent="0.2">
      <c r="B66" s="161"/>
      <c r="C66" s="92"/>
      <c r="D66" s="585"/>
      <c r="E66" s="593"/>
      <c r="F66" s="564"/>
      <c r="G66" s="564"/>
      <c r="H66" s="593"/>
      <c r="I66" s="564"/>
      <c r="J66" s="564"/>
      <c r="K66" s="564"/>
      <c r="L66" s="565"/>
      <c r="M66" s="202" t="str">
        <f>IF(Q29="■","■","□")</f>
        <v>□</v>
      </c>
      <c r="N66" s="92" t="s">
        <v>353</v>
      </c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2"/>
      <c r="AB66" s="5" t="s">
        <v>272</v>
      </c>
      <c r="AC66" s="10" t="s">
        <v>46</v>
      </c>
      <c r="AD66" s="10"/>
      <c r="AE66" s="11"/>
      <c r="AF66" s="92"/>
      <c r="AG66" s="92"/>
      <c r="AH66" s="93"/>
    </row>
    <row r="67" spans="2:34" ht="14.45" customHeight="1" x14ac:dyDescent="0.15"/>
    <row r="68" spans="2:34" ht="14.45" customHeight="1" x14ac:dyDescent="0.15"/>
    <row r="69" spans="2:34" ht="14.45" customHeight="1" x14ac:dyDescent="0.15"/>
    <row r="70" spans="2:34" ht="14.45" customHeight="1" x14ac:dyDescent="0.15"/>
    <row r="71" spans="2:34" ht="14.45" customHeight="1" x14ac:dyDescent="0.15"/>
    <row r="72" spans="2:34" ht="14.45" customHeight="1" x14ac:dyDescent="0.15"/>
  </sheetData>
  <sheetProtection algorithmName="SHA-512" hashValue="WOnrfoej2YJGlQAx4Zk3a7snPoceULil4k8boHbwN2P4K53MnFcnzEgrJ5bWGLAIz+6Nf2x4+WwlXXdR8bI65g==" saltValue="J5KLiborsfXYVZiw8AE1cQ==" spinCount="100000" sheet="1" objects="1" scenarios="1" selectLockedCells="1"/>
  <dataConsolidate/>
  <mergeCells count="66">
    <mergeCell ref="D60:D62"/>
    <mergeCell ref="E60:G62"/>
    <mergeCell ref="H60:L62"/>
    <mergeCell ref="D63:D66"/>
    <mergeCell ref="E63:G64"/>
    <mergeCell ref="H63:L64"/>
    <mergeCell ref="E65:G66"/>
    <mergeCell ref="H65:L66"/>
    <mergeCell ref="D48:D59"/>
    <mergeCell ref="E48:G57"/>
    <mergeCell ref="H48:L49"/>
    <mergeCell ref="H50:L51"/>
    <mergeCell ref="H52:L53"/>
    <mergeCell ref="H54:L55"/>
    <mergeCell ref="H56:L57"/>
    <mergeCell ref="E58:G59"/>
    <mergeCell ref="H58:L59"/>
    <mergeCell ref="D40:D43"/>
    <mergeCell ref="E40:G41"/>
    <mergeCell ref="H40:L41"/>
    <mergeCell ref="E42:G43"/>
    <mergeCell ref="H42:L43"/>
    <mergeCell ref="D44:D47"/>
    <mergeCell ref="E44:G45"/>
    <mergeCell ref="H44:L45"/>
    <mergeCell ref="E46:G47"/>
    <mergeCell ref="H46:L47"/>
    <mergeCell ref="D33:D39"/>
    <mergeCell ref="E33:L34"/>
    <mergeCell ref="E35:G36"/>
    <mergeCell ref="H35:L36"/>
    <mergeCell ref="E37:G39"/>
    <mergeCell ref="H37:L39"/>
    <mergeCell ref="E23:L23"/>
    <mergeCell ref="E24:L24"/>
    <mergeCell ref="E25:L28"/>
    <mergeCell ref="B29:D31"/>
    <mergeCell ref="E29:L29"/>
    <mergeCell ref="E30:G32"/>
    <mergeCell ref="H30:L32"/>
    <mergeCell ref="B32:D32"/>
    <mergeCell ref="AF15:AH16"/>
    <mergeCell ref="H16:L16"/>
    <mergeCell ref="M16:AA16"/>
    <mergeCell ref="AB16:AE16"/>
    <mergeCell ref="B17:D20"/>
    <mergeCell ref="E17:G22"/>
    <mergeCell ref="H17:L18"/>
    <mergeCell ref="H19:L21"/>
    <mergeCell ref="B21:D21"/>
    <mergeCell ref="R21:Z21"/>
    <mergeCell ref="H22:L22"/>
    <mergeCell ref="B10:F13"/>
    <mergeCell ref="G10:L11"/>
    <mergeCell ref="G12:L12"/>
    <mergeCell ref="G13:L13"/>
    <mergeCell ref="B15:D16"/>
    <mergeCell ref="E15:G16"/>
    <mergeCell ref="H15:AE15"/>
    <mergeCell ref="B8:F8"/>
    <mergeCell ref="G8:AH8"/>
    <mergeCell ref="B5:F5"/>
    <mergeCell ref="B6:F6"/>
    <mergeCell ref="G6:AH6"/>
    <mergeCell ref="B7:F7"/>
    <mergeCell ref="G7:AH7"/>
  </mergeCells>
  <phoneticPr fontId="2"/>
  <conditionalFormatting sqref="B32:D32">
    <cfRule type="cellIs" dxfId="6" priority="4" stopIfTrue="1" operator="equal">
      <formula>"選択"</formula>
    </cfRule>
  </conditionalFormatting>
  <conditionalFormatting sqref="H22:L22">
    <cfRule type="expression" dxfId="5" priority="3" stopIfTrue="1">
      <formula>"評価方法を選択"</formula>
    </cfRule>
  </conditionalFormatting>
  <conditionalFormatting sqref="H22:L22">
    <cfRule type="containsText" dxfId="4" priority="2" stopIfTrue="1" operator="containsText" text="評価方法を選択">
      <formula>NOT(ISERROR(SEARCH("評価方法を選択",H22)))</formula>
    </cfRule>
  </conditionalFormatting>
  <conditionalFormatting sqref="B21:D21">
    <cfRule type="cellIs" dxfId="3" priority="1" stopIfTrue="1" operator="equal">
      <formula>"選択"</formula>
    </cfRule>
  </conditionalFormatting>
  <dataValidations count="4">
    <dataValidation type="list" allowBlank="1" showInputMessage="1" showErrorMessage="1" promptTitle="【　注意　】" prompt="住戸間の温度差係数「0.0」を適用するためには_x000a_要件に適合する断熱措置等が必要です。" sqref="N27" xr:uid="{FB8BDA81-9A98-4353-B8E4-F54E97732972}">
      <formula1>"■,□"</formula1>
    </dataValidation>
    <dataValidation type="list" allowBlank="1" showInputMessage="1" showErrorMessage="1" prompt="認定申請書別紙の提出が必要です。" sqref="Q22 Q29" xr:uid="{D57987C5-2E42-433B-9569-105C06AA6B6D}">
      <formula1>"■,□"</formula1>
    </dataValidation>
    <dataValidation type="list" allowBlank="1" showInputMessage="1" showErrorMessage="1" sqref="AB8:AB11 AB6 M29 AB14:AB66 N26 M22" xr:uid="{08AD9A9E-9F82-4580-A4CE-B2B4985E3947}">
      <formula1>"■,□"</formula1>
    </dataValidation>
    <dataValidation allowBlank="1" showInputMessage="1" prompt="外皮性能または一次エネルギー消費量の評価手法が_x000a_住戸により異なる場合で、［第一面(1)］［第一面(2)］_x000a_を提出する場合のみ記載をお願いします。" sqref="G7:AH7" xr:uid="{A4BCE1EE-5C26-40CF-BCEA-E6C0F0AE9157}"/>
  </dataValidations>
  <printOptions horizontalCentered="1"/>
  <pageMargins left="0.47244094488188981" right="0.39370078740157483" top="0.31496062992125984" bottom="0.39370078740157483" header="0.19685039370078741" footer="0.19685039370078741"/>
  <pageSetup paperSize="9" scale="95" fitToHeight="5" orientation="portrait" r:id="rId1"/>
  <headerFooter scaleWithDoc="0">
    <oddFooter>&amp;L&amp;9ＨＰJ-351-12　(Ver.20240401）&amp;R&amp;9Copyright 2013-2024 Houseplus Corporation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G36"/>
  <sheetViews>
    <sheetView view="pageBreakPreview" zoomScaleNormal="85" zoomScaleSheetLayoutView="100" zoomScalePageLayoutView="115" workbookViewId="0">
      <selection activeCell="G17" sqref="G17:K20"/>
    </sheetView>
  </sheetViews>
  <sheetFormatPr defaultColWidth="2.875" defaultRowHeight="17.25" customHeight="1" x14ac:dyDescent="0.15"/>
  <cols>
    <col min="1" max="16384" width="2.875" style="69"/>
  </cols>
  <sheetData>
    <row r="1" spans="1:33" ht="13.5" customHeight="1" x14ac:dyDescent="0.15">
      <c r="AG1" s="70" t="s">
        <v>317</v>
      </c>
    </row>
    <row r="2" spans="1:33" ht="17.25" customHeight="1" thickBot="1" x14ac:dyDescent="0.2">
      <c r="A2" s="76" t="s">
        <v>319</v>
      </c>
      <c r="T2" s="72"/>
      <c r="AG2" s="107" t="s">
        <v>63</v>
      </c>
    </row>
    <row r="3" spans="1:33" ht="18.75" customHeight="1" x14ac:dyDescent="0.15">
      <c r="A3" s="490" t="s">
        <v>72</v>
      </c>
      <c r="B3" s="362"/>
      <c r="C3" s="362"/>
      <c r="D3" s="362"/>
      <c r="E3" s="418"/>
      <c r="F3" s="83" t="s">
        <v>348</v>
      </c>
      <c r="G3" s="84" t="s">
        <v>85</v>
      </c>
      <c r="H3" s="84"/>
      <c r="I3" s="84"/>
      <c r="J3" s="84"/>
      <c r="K3" s="84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</row>
    <row r="4" spans="1:33" ht="20.100000000000001" customHeight="1" x14ac:dyDescent="0.15">
      <c r="A4" s="491" t="s">
        <v>73</v>
      </c>
      <c r="B4" s="492"/>
      <c r="C4" s="492"/>
      <c r="D4" s="492"/>
      <c r="E4" s="493"/>
      <c r="F4" s="494" t="str">
        <f>IF(別添①!G12="","※別添①・一括依頼整理表に記載して下さい",別添①!G12)</f>
        <v>※別添①・一括依頼整理表に記載して下さい</v>
      </c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6"/>
    </row>
    <row r="5" spans="1:33" ht="20.100000000000001" customHeight="1" thickBot="1" x14ac:dyDescent="0.2">
      <c r="A5" s="497" t="s">
        <v>136</v>
      </c>
      <c r="B5" s="498"/>
      <c r="C5" s="498"/>
      <c r="D5" s="498"/>
      <c r="E5" s="499"/>
      <c r="F5" s="500" t="str">
        <f>IF(別添①!G13="","※別添①・一括依頼整理表に記載して下さい",別添①!G13)</f>
        <v>※別添①・一括依頼整理表に記載して下さい</v>
      </c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2"/>
    </row>
    <row r="6" spans="1:33" ht="11.25" customHeight="1" thickBot="1" x14ac:dyDescent="0.2"/>
    <row r="7" spans="1:33" ht="15.95" customHeight="1" x14ac:dyDescent="0.15">
      <c r="A7" s="503" t="s">
        <v>75</v>
      </c>
      <c r="B7" s="472"/>
      <c r="C7" s="472"/>
      <c r="D7" s="472"/>
      <c r="E7" s="473"/>
      <c r="F7" s="472" t="s">
        <v>137</v>
      </c>
      <c r="G7" s="472"/>
      <c r="H7" s="472"/>
      <c r="I7" s="472"/>
      <c r="J7" s="472"/>
      <c r="K7" s="507"/>
      <c r="L7" s="201" t="str">
        <f>IF('第一面(1)'!M10="■","■","□")</f>
        <v>□</v>
      </c>
      <c r="M7" s="86" t="s">
        <v>62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</row>
    <row r="8" spans="1:33" ht="15.95" customHeight="1" x14ac:dyDescent="0.15">
      <c r="A8" s="364"/>
      <c r="B8" s="331"/>
      <c r="C8" s="331"/>
      <c r="D8" s="331"/>
      <c r="E8" s="427"/>
      <c r="F8" s="508"/>
      <c r="G8" s="508"/>
      <c r="H8" s="508"/>
      <c r="I8" s="508"/>
      <c r="J8" s="508"/>
      <c r="K8" s="509"/>
      <c r="L8" s="152" t="str">
        <f>IF('第一面(1)'!M11="■","■","□")</f>
        <v>□</v>
      </c>
      <c r="M8" s="88" t="s">
        <v>37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158" t="str">
        <f>IF('第一面(1)'!Y11="■","■","□")</f>
        <v>□</v>
      </c>
      <c r="Y8" s="88" t="s">
        <v>38</v>
      </c>
      <c r="Z8" s="88"/>
      <c r="AA8" s="88"/>
      <c r="AB8" s="88"/>
      <c r="AC8" s="88"/>
      <c r="AD8" s="88"/>
      <c r="AE8" s="88"/>
      <c r="AF8" s="88"/>
      <c r="AG8" s="89"/>
    </row>
    <row r="9" spans="1:33" ht="15.95" customHeight="1" x14ac:dyDescent="0.15">
      <c r="A9" s="364"/>
      <c r="B9" s="331"/>
      <c r="C9" s="331"/>
      <c r="D9" s="331"/>
      <c r="E9" s="427"/>
      <c r="F9" s="451" t="s">
        <v>40</v>
      </c>
      <c r="G9" s="451"/>
      <c r="H9" s="451"/>
      <c r="I9" s="451"/>
      <c r="J9" s="451"/>
      <c r="K9" s="510"/>
      <c r="L9" s="203" t="str">
        <f>IF('第一面(1)'!M12="■","■","□")</f>
        <v>□</v>
      </c>
      <c r="M9" s="90" t="s">
        <v>77</v>
      </c>
      <c r="N9" s="88"/>
      <c r="O9" s="88"/>
      <c r="P9" s="88"/>
      <c r="Q9" s="88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1"/>
    </row>
    <row r="10" spans="1:33" ht="15.95" customHeight="1" thickBot="1" x14ac:dyDescent="0.2">
      <c r="A10" s="504"/>
      <c r="B10" s="505"/>
      <c r="C10" s="505"/>
      <c r="D10" s="505"/>
      <c r="E10" s="506"/>
      <c r="F10" s="505" t="s">
        <v>41</v>
      </c>
      <c r="G10" s="505"/>
      <c r="H10" s="505"/>
      <c r="I10" s="505"/>
      <c r="J10" s="505"/>
      <c r="K10" s="511"/>
      <c r="L10" s="202" t="str">
        <f>IF('第一面(1)'!M13="■","■","□")</f>
        <v>□</v>
      </c>
      <c r="M10" s="92" t="s">
        <v>42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</row>
    <row r="11" spans="1:33" ht="11.25" customHeight="1" thickBot="1" x14ac:dyDescent="0.2"/>
    <row r="12" spans="1:33" ht="13.5" customHeight="1" x14ac:dyDescent="0.15">
      <c r="A12" s="512" t="s">
        <v>5</v>
      </c>
      <c r="B12" s="448"/>
      <c r="C12" s="448"/>
      <c r="D12" s="449" t="s">
        <v>19</v>
      </c>
      <c r="E12" s="448"/>
      <c r="F12" s="448"/>
      <c r="G12" s="448" t="s">
        <v>1</v>
      </c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9" t="s">
        <v>0</v>
      </c>
      <c r="AF12" s="448"/>
      <c r="AG12" s="519"/>
    </row>
    <row r="13" spans="1:33" ht="13.5" customHeight="1" x14ac:dyDescent="0.15">
      <c r="A13" s="644"/>
      <c r="B13" s="429"/>
      <c r="C13" s="429"/>
      <c r="D13" s="429"/>
      <c r="E13" s="429"/>
      <c r="F13" s="429"/>
      <c r="G13" s="429" t="s">
        <v>2</v>
      </c>
      <c r="H13" s="429"/>
      <c r="I13" s="429"/>
      <c r="J13" s="429"/>
      <c r="K13" s="429"/>
      <c r="L13" s="429" t="s">
        <v>3</v>
      </c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5"/>
      <c r="AA13" s="429" t="s">
        <v>4</v>
      </c>
      <c r="AB13" s="429"/>
      <c r="AC13" s="429"/>
      <c r="AD13" s="429"/>
      <c r="AE13" s="426"/>
      <c r="AF13" s="429"/>
      <c r="AG13" s="643"/>
    </row>
    <row r="14" spans="1:33" ht="15.75" customHeight="1" x14ac:dyDescent="0.15">
      <c r="A14" s="597" t="s">
        <v>138</v>
      </c>
      <c r="B14" s="568"/>
      <c r="C14" s="598"/>
      <c r="D14" s="640" t="s">
        <v>16</v>
      </c>
      <c r="E14" s="641"/>
      <c r="F14" s="642"/>
      <c r="G14" s="531" t="s">
        <v>14</v>
      </c>
      <c r="H14" s="531"/>
      <c r="I14" s="531"/>
      <c r="J14" s="531"/>
      <c r="K14" s="531"/>
      <c r="L14" s="152" t="str">
        <f>IF('第一面(1)'!M17="■","■","□")</f>
        <v>□</v>
      </c>
      <c r="M14" s="80" t="s">
        <v>6</v>
      </c>
      <c r="N14" s="80"/>
      <c r="O14" s="80"/>
      <c r="P14" s="149" t="str">
        <f>IF('第一面(1)'!Q17="■","■","□")</f>
        <v>□</v>
      </c>
      <c r="Q14" s="80" t="s">
        <v>7</v>
      </c>
      <c r="R14" s="80"/>
      <c r="S14" s="80"/>
      <c r="T14" s="151" t="str">
        <f>IF('第一面(1)'!U17="■","■","□")</f>
        <v>□</v>
      </c>
      <c r="U14" s="80" t="s">
        <v>8</v>
      </c>
      <c r="V14" s="80"/>
      <c r="W14" s="80"/>
      <c r="X14" s="80"/>
      <c r="Y14" s="80"/>
      <c r="Z14" s="80"/>
      <c r="AA14" s="128" t="s">
        <v>22</v>
      </c>
      <c r="AB14" s="636"/>
      <c r="AC14" s="636"/>
      <c r="AD14" s="637"/>
      <c r="AE14" s="627"/>
      <c r="AF14" s="628"/>
      <c r="AG14" s="629"/>
    </row>
    <row r="15" spans="1:33" ht="15.75" customHeight="1" x14ac:dyDescent="0.15">
      <c r="A15" s="599"/>
      <c r="B15" s="554"/>
      <c r="C15" s="600"/>
      <c r="D15" s="536"/>
      <c r="E15" s="488"/>
      <c r="F15" s="489"/>
      <c r="G15" s="531"/>
      <c r="H15" s="531"/>
      <c r="I15" s="531"/>
      <c r="J15" s="531"/>
      <c r="K15" s="531"/>
      <c r="L15" s="152" t="str">
        <f>IF('第一面(1)'!Y17="■","■","□")</f>
        <v>□</v>
      </c>
      <c r="M15" s="69" t="s">
        <v>9</v>
      </c>
      <c r="P15" s="151" t="str">
        <f>IF('第一面(1)'!M18="■","■","□")</f>
        <v>□</v>
      </c>
      <c r="Q15" s="69" t="s">
        <v>10</v>
      </c>
      <c r="T15" s="151" t="str">
        <f>IF('第一面(1)'!Q18="■","■","□")</f>
        <v>□</v>
      </c>
      <c r="U15" s="69" t="s">
        <v>11</v>
      </c>
      <c r="AA15" s="129" t="s">
        <v>22</v>
      </c>
      <c r="AB15" s="611"/>
      <c r="AC15" s="611"/>
      <c r="AD15" s="612"/>
      <c r="AE15" s="630"/>
      <c r="AF15" s="631"/>
      <c r="AG15" s="632"/>
    </row>
    <row r="16" spans="1:33" ht="15.75" customHeight="1" x14ac:dyDescent="0.15">
      <c r="A16" s="599"/>
      <c r="B16" s="554"/>
      <c r="C16" s="600"/>
      <c r="D16" s="536"/>
      <c r="E16" s="488"/>
      <c r="F16" s="489"/>
      <c r="G16" s="531"/>
      <c r="H16" s="531"/>
      <c r="I16" s="531"/>
      <c r="J16" s="531"/>
      <c r="K16" s="531"/>
      <c r="L16" s="152" t="str">
        <f>IF('第一面(1)'!U18="■","■","□")</f>
        <v>□</v>
      </c>
      <c r="M16" s="69" t="s">
        <v>12</v>
      </c>
      <c r="P16" s="151" t="str">
        <f>IF('第一面(1)'!Y18="■","■","□")</f>
        <v>□</v>
      </c>
      <c r="Q16" s="69" t="s">
        <v>13</v>
      </c>
      <c r="R16" s="82"/>
      <c r="S16" s="82"/>
      <c r="T16" s="82"/>
      <c r="U16" s="82"/>
      <c r="V16" s="82"/>
      <c r="W16" s="82"/>
      <c r="X16" s="82"/>
      <c r="Y16" s="82"/>
      <c r="Z16" s="82"/>
      <c r="AA16" s="129" t="s">
        <v>22</v>
      </c>
      <c r="AB16" s="611"/>
      <c r="AC16" s="611"/>
      <c r="AD16" s="612"/>
      <c r="AE16" s="630"/>
      <c r="AF16" s="631"/>
      <c r="AG16" s="632"/>
    </row>
    <row r="17" spans="1:33" ht="15.75" customHeight="1" x14ac:dyDescent="0.15">
      <c r="A17" s="601" t="str">
        <f>IF(L7="■","選択","")</f>
        <v/>
      </c>
      <c r="B17" s="602"/>
      <c r="C17" s="603"/>
      <c r="D17" s="536"/>
      <c r="E17" s="488"/>
      <c r="F17" s="489"/>
      <c r="G17" s="531" t="s">
        <v>15</v>
      </c>
      <c r="H17" s="531"/>
      <c r="I17" s="531"/>
      <c r="J17" s="531"/>
      <c r="K17" s="531"/>
      <c r="L17" s="215" t="str">
        <f>IF('第一面(1)'!M19="■","■","□")</f>
        <v>□</v>
      </c>
      <c r="M17" s="80" t="s">
        <v>176</v>
      </c>
      <c r="N17" s="80"/>
      <c r="O17" s="80"/>
      <c r="P17" s="79" t="s">
        <v>177</v>
      </c>
      <c r="Q17" s="149" t="str">
        <f>IF('第一面(1)'!R19="■","■","□")</f>
        <v>□</v>
      </c>
      <c r="R17" s="69" t="s">
        <v>17</v>
      </c>
      <c r="T17" s="80"/>
      <c r="U17" s="149" t="str">
        <f>IF('第一面(1)'!V19="■","■","□")</f>
        <v>□</v>
      </c>
      <c r="V17" s="80" t="s">
        <v>18</v>
      </c>
      <c r="W17" s="80"/>
      <c r="X17" s="80"/>
      <c r="Y17" s="79" t="s">
        <v>178</v>
      </c>
      <c r="Z17" s="80"/>
      <c r="AA17" s="129" t="s">
        <v>22</v>
      </c>
      <c r="AB17" s="611"/>
      <c r="AC17" s="611"/>
      <c r="AD17" s="612"/>
      <c r="AE17" s="630"/>
      <c r="AF17" s="631"/>
      <c r="AG17" s="632"/>
    </row>
    <row r="18" spans="1:33" ht="15.75" customHeight="1" x14ac:dyDescent="0.15">
      <c r="A18" s="110"/>
      <c r="B18" s="111"/>
      <c r="C18" s="112"/>
      <c r="D18" s="536"/>
      <c r="E18" s="488"/>
      <c r="F18" s="489"/>
      <c r="G18" s="531"/>
      <c r="H18" s="531"/>
      <c r="I18" s="531"/>
      <c r="J18" s="531"/>
      <c r="K18" s="531"/>
      <c r="L18" s="152" t="str">
        <f>IF('第一面(1)'!M20="■","■","□")</f>
        <v>□</v>
      </c>
      <c r="M18" s="69" t="s">
        <v>179</v>
      </c>
      <c r="AA18" s="129" t="s">
        <v>22</v>
      </c>
      <c r="AB18" s="611"/>
      <c r="AC18" s="611"/>
      <c r="AD18" s="612"/>
      <c r="AE18" s="630"/>
      <c r="AF18" s="631"/>
      <c r="AG18" s="632"/>
    </row>
    <row r="19" spans="1:33" ht="15.75" customHeight="1" x14ac:dyDescent="0.15">
      <c r="A19" s="110"/>
      <c r="B19" s="111"/>
      <c r="C19" s="112"/>
      <c r="D19" s="536"/>
      <c r="E19" s="488"/>
      <c r="F19" s="489"/>
      <c r="G19" s="531"/>
      <c r="H19" s="531"/>
      <c r="I19" s="531"/>
      <c r="J19" s="531"/>
      <c r="K19" s="531"/>
      <c r="L19" s="152" t="str">
        <f>IF('第一面(1)'!R20="■","■","□")</f>
        <v>□</v>
      </c>
      <c r="M19" s="69" t="s">
        <v>228</v>
      </c>
      <c r="AA19" s="129"/>
      <c r="AB19" s="611"/>
      <c r="AC19" s="611"/>
      <c r="AD19" s="612"/>
      <c r="AE19" s="630"/>
      <c r="AF19" s="631"/>
      <c r="AG19" s="632"/>
    </row>
    <row r="20" spans="1:33" ht="15.75" customHeight="1" x14ac:dyDescent="0.15">
      <c r="A20" s="110"/>
      <c r="B20" s="111"/>
      <c r="C20" s="112"/>
      <c r="D20" s="536"/>
      <c r="E20" s="488"/>
      <c r="F20" s="489"/>
      <c r="G20" s="531"/>
      <c r="H20" s="531"/>
      <c r="I20" s="531"/>
      <c r="J20" s="531"/>
      <c r="K20" s="531"/>
      <c r="L20" s="200" t="str">
        <f>IF('第一面(1)'!M21="■","■","□")</f>
        <v>□</v>
      </c>
      <c r="M20" s="82" t="s">
        <v>180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129"/>
      <c r="AB20" s="611"/>
      <c r="AC20" s="611"/>
      <c r="AD20" s="612"/>
      <c r="AE20" s="630"/>
      <c r="AF20" s="631"/>
      <c r="AG20" s="632"/>
    </row>
    <row r="21" spans="1:33" ht="15.75" customHeight="1" x14ac:dyDescent="0.15">
      <c r="A21" s="597" t="s">
        <v>181</v>
      </c>
      <c r="B21" s="568"/>
      <c r="C21" s="598"/>
      <c r="D21" s="606" t="s">
        <v>139</v>
      </c>
      <c r="E21" s="569"/>
      <c r="F21" s="610"/>
      <c r="G21" s="606" t="s">
        <v>182</v>
      </c>
      <c r="H21" s="569"/>
      <c r="I21" s="569"/>
      <c r="J21" s="569"/>
      <c r="K21" s="610"/>
      <c r="L21" s="607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130" t="s">
        <v>272</v>
      </c>
      <c r="AB21" s="604" t="s">
        <v>183</v>
      </c>
      <c r="AC21" s="604"/>
      <c r="AD21" s="605"/>
      <c r="AE21" s="628"/>
      <c r="AF21" s="628"/>
      <c r="AG21" s="629"/>
    </row>
    <row r="22" spans="1:33" ht="15.75" customHeight="1" x14ac:dyDescent="0.15">
      <c r="A22" s="599"/>
      <c r="B22" s="554"/>
      <c r="C22" s="600"/>
      <c r="D22" s="548"/>
      <c r="E22" s="549"/>
      <c r="F22" s="576"/>
      <c r="G22" s="606" t="s">
        <v>184</v>
      </c>
      <c r="H22" s="569"/>
      <c r="I22" s="569"/>
      <c r="J22" s="569"/>
      <c r="K22" s="610"/>
      <c r="L22" s="607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9"/>
      <c r="AA22" s="130" t="s">
        <v>22</v>
      </c>
      <c r="AB22" s="604" t="s">
        <v>185</v>
      </c>
      <c r="AC22" s="604"/>
      <c r="AD22" s="605"/>
      <c r="AE22" s="630"/>
      <c r="AF22" s="631"/>
      <c r="AG22" s="632"/>
    </row>
    <row r="23" spans="1:33" ht="15.75" customHeight="1" x14ac:dyDescent="0.15">
      <c r="A23" s="599"/>
      <c r="B23" s="554"/>
      <c r="C23" s="600"/>
      <c r="D23" s="548"/>
      <c r="E23" s="549"/>
      <c r="F23" s="576"/>
      <c r="G23" s="606" t="s">
        <v>186</v>
      </c>
      <c r="H23" s="569"/>
      <c r="I23" s="569"/>
      <c r="J23" s="569"/>
      <c r="K23" s="610"/>
      <c r="L23" s="607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9"/>
      <c r="AA23" s="130" t="s">
        <v>22</v>
      </c>
      <c r="AB23" s="604" t="s">
        <v>140</v>
      </c>
      <c r="AC23" s="604"/>
      <c r="AD23" s="605"/>
      <c r="AE23" s="630"/>
      <c r="AF23" s="631"/>
      <c r="AG23" s="632"/>
    </row>
    <row r="24" spans="1:33" ht="15.75" customHeight="1" x14ac:dyDescent="0.15">
      <c r="A24" s="601" t="str">
        <f>IF(L8="■","選択","")</f>
        <v/>
      </c>
      <c r="B24" s="602"/>
      <c r="C24" s="603"/>
      <c r="D24" s="548"/>
      <c r="E24" s="549"/>
      <c r="F24" s="576"/>
      <c r="G24" s="606" t="s">
        <v>187</v>
      </c>
      <c r="H24" s="569"/>
      <c r="I24" s="569"/>
      <c r="J24" s="569"/>
      <c r="K24" s="610"/>
      <c r="L24" s="607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9"/>
      <c r="AA24" s="130" t="s">
        <v>22</v>
      </c>
      <c r="AB24" s="604" t="s">
        <v>141</v>
      </c>
      <c r="AC24" s="604"/>
      <c r="AD24" s="605"/>
      <c r="AE24" s="630"/>
      <c r="AF24" s="631"/>
      <c r="AG24" s="632"/>
    </row>
    <row r="25" spans="1:33" ht="15.75" customHeight="1" x14ac:dyDescent="0.15">
      <c r="A25" s="110"/>
      <c r="B25" s="111"/>
      <c r="C25" s="112"/>
      <c r="D25" s="548"/>
      <c r="E25" s="549"/>
      <c r="F25" s="576"/>
      <c r="G25" s="606" t="s">
        <v>188</v>
      </c>
      <c r="H25" s="569"/>
      <c r="I25" s="569"/>
      <c r="J25" s="569"/>
      <c r="K25" s="610"/>
      <c r="L25" s="607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9"/>
      <c r="AA25" s="130" t="s">
        <v>22</v>
      </c>
      <c r="AB25" s="604" t="s">
        <v>142</v>
      </c>
      <c r="AC25" s="604"/>
      <c r="AD25" s="605"/>
      <c r="AE25" s="630"/>
      <c r="AF25" s="631"/>
      <c r="AG25" s="632"/>
    </row>
    <row r="26" spans="1:33" ht="15.75" customHeight="1" x14ac:dyDescent="0.15">
      <c r="A26" s="110"/>
      <c r="B26" s="111"/>
      <c r="C26" s="112"/>
      <c r="D26" s="548"/>
      <c r="E26" s="549"/>
      <c r="F26" s="576"/>
      <c r="G26" s="606" t="s">
        <v>189</v>
      </c>
      <c r="H26" s="569"/>
      <c r="I26" s="569"/>
      <c r="J26" s="569"/>
      <c r="K26" s="610"/>
      <c r="L26" s="607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9"/>
      <c r="AA26" s="130" t="s">
        <v>22</v>
      </c>
      <c r="AB26" s="604" t="s">
        <v>143</v>
      </c>
      <c r="AC26" s="604"/>
      <c r="AD26" s="605"/>
      <c r="AE26" s="630"/>
      <c r="AF26" s="631"/>
      <c r="AG26" s="632"/>
    </row>
    <row r="27" spans="1:33" ht="15.75" customHeight="1" x14ac:dyDescent="0.15">
      <c r="A27" s="110"/>
      <c r="B27" s="111"/>
      <c r="C27" s="112"/>
      <c r="D27" s="526"/>
      <c r="E27" s="551"/>
      <c r="F27" s="524"/>
      <c r="G27" s="532" t="s">
        <v>190</v>
      </c>
      <c r="H27" s="620"/>
      <c r="I27" s="620"/>
      <c r="J27" s="620"/>
      <c r="K27" s="530"/>
      <c r="L27" s="607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9"/>
      <c r="AA27" s="130" t="s">
        <v>22</v>
      </c>
      <c r="AB27" s="604" t="s">
        <v>144</v>
      </c>
      <c r="AC27" s="604"/>
      <c r="AD27" s="605"/>
      <c r="AE27" s="630"/>
      <c r="AF27" s="631"/>
      <c r="AG27" s="632"/>
    </row>
    <row r="28" spans="1:33" ht="15.75" customHeight="1" x14ac:dyDescent="0.15">
      <c r="A28" s="110"/>
      <c r="B28" s="111"/>
      <c r="C28" s="112"/>
      <c r="D28" s="525" t="s">
        <v>191</v>
      </c>
      <c r="E28" s="525"/>
      <c r="F28" s="525"/>
      <c r="G28" s="532" t="s">
        <v>192</v>
      </c>
      <c r="H28" s="620"/>
      <c r="I28" s="620"/>
      <c r="J28" s="620"/>
      <c r="K28" s="530"/>
      <c r="L28" s="607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9"/>
      <c r="AA28" s="130" t="s">
        <v>22</v>
      </c>
      <c r="AB28" s="604" t="s">
        <v>193</v>
      </c>
      <c r="AC28" s="604"/>
      <c r="AD28" s="605"/>
      <c r="AE28" s="630"/>
      <c r="AF28" s="631"/>
      <c r="AG28" s="632"/>
    </row>
    <row r="29" spans="1:33" ht="15.75" customHeight="1" x14ac:dyDescent="0.15">
      <c r="A29" s="110"/>
      <c r="B29" s="111"/>
      <c r="C29" s="112"/>
      <c r="D29" s="577"/>
      <c r="E29" s="577"/>
      <c r="F29" s="577"/>
      <c r="G29" s="532" t="s">
        <v>194</v>
      </c>
      <c r="H29" s="620"/>
      <c r="I29" s="620"/>
      <c r="J29" s="620"/>
      <c r="K29" s="530"/>
      <c r="L29" s="607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9"/>
      <c r="AA29" s="130" t="s">
        <v>22</v>
      </c>
      <c r="AB29" s="604" t="s">
        <v>145</v>
      </c>
      <c r="AC29" s="604"/>
      <c r="AD29" s="605"/>
      <c r="AE29" s="630"/>
      <c r="AF29" s="631"/>
      <c r="AG29" s="632"/>
    </row>
    <row r="30" spans="1:33" ht="15.75" customHeight="1" x14ac:dyDescent="0.15">
      <c r="A30" s="110"/>
      <c r="B30" s="111"/>
      <c r="C30" s="112"/>
      <c r="D30" s="621"/>
      <c r="E30" s="621"/>
      <c r="F30" s="621"/>
      <c r="G30" s="532" t="s">
        <v>195</v>
      </c>
      <c r="H30" s="620"/>
      <c r="I30" s="620"/>
      <c r="J30" s="620"/>
      <c r="K30" s="530"/>
      <c r="L30" s="607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8"/>
      <c r="Y30" s="608"/>
      <c r="Z30" s="609"/>
      <c r="AA30" s="130" t="s">
        <v>22</v>
      </c>
      <c r="AB30" s="604" t="s">
        <v>146</v>
      </c>
      <c r="AC30" s="604"/>
      <c r="AD30" s="605"/>
      <c r="AE30" s="630"/>
      <c r="AF30" s="631"/>
      <c r="AG30" s="632"/>
    </row>
    <row r="31" spans="1:33" ht="15.75" customHeight="1" x14ac:dyDescent="0.15">
      <c r="A31" s="110"/>
      <c r="B31" s="111"/>
      <c r="C31" s="112"/>
      <c r="D31" s="531" t="s">
        <v>196</v>
      </c>
      <c r="E31" s="531"/>
      <c r="F31" s="531"/>
      <c r="G31" s="531" t="s">
        <v>196</v>
      </c>
      <c r="H31" s="531"/>
      <c r="I31" s="531"/>
      <c r="J31" s="531"/>
      <c r="K31" s="531"/>
      <c r="L31" s="624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6"/>
      <c r="AA31" s="130" t="s">
        <v>22</v>
      </c>
      <c r="AB31" s="604" t="s">
        <v>197</v>
      </c>
      <c r="AC31" s="604"/>
      <c r="AD31" s="605"/>
      <c r="AE31" s="630"/>
      <c r="AF31" s="631"/>
      <c r="AG31" s="632"/>
    </row>
    <row r="32" spans="1:33" ht="15.75" customHeight="1" x14ac:dyDescent="0.15">
      <c r="A32" s="110"/>
      <c r="B32" s="111"/>
      <c r="C32" s="112"/>
      <c r="D32" s="606" t="s">
        <v>198</v>
      </c>
      <c r="E32" s="569"/>
      <c r="F32" s="569"/>
      <c r="G32" s="531" t="s">
        <v>199</v>
      </c>
      <c r="H32" s="531"/>
      <c r="I32" s="531"/>
      <c r="J32" s="531"/>
      <c r="K32" s="531"/>
      <c r="L32" s="607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9"/>
      <c r="AA32" s="130" t="s">
        <v>22</v>
      </c>
      <c r="AB32" s="604" t="s">
        <v>200</v>
      </c>
      <c r="AC32" s="604"/>
      <c r="AD32" s="605"/>
      <c r="AE32" s="630"/>
      <c r="AF32" s="631"/>
      <c r="AG32" s="632"/>
    </row>
    <row r="33" spans="1:33" ht="15.75" customHeight="1" x14ac:dyDescent="0.15">
      <c r="A33" s="110"/>
      <c r="B33" s="111"/>
      <c r="C33" s="112"/>
      <c r="D33" s="548"/>
      <c r="E33" s="549"/>
      <c r="F33" s="549"/>
      <c r="G33" s="531" t="s">
        <v>201</v>
      </c>
      <c r="H33" s="531"/>
      <c r="I33" s="531"/>
      <c r="J33" s="531"/>
      <c r="K33" s="531"/>
      <c r="L33" s="607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9"/>
      <c r="AA33" s="130" t="s">
        <v>22</v>
      </c>
      <c r="AB33" s="604" t="s">
        <v>202</v>
      </c>
      <c r="AC33" s="604"/>
      <c r="AD33" s="605"/>
      <c r="AE33" s="630"/>
      <c r="AF33" s="631"/>
      <c r="AG33" s="632"/>
    </row>
    <row r="34" spans="1:33" ht="15.75" customHeight="1" x14ac:dyDescent="0.15">
      <c r="A34" s="110"/>
      <c r="B34" s="111"/>
      <c r="C34" s="112"/>
      <c r="D34" s="531" t="s">
        <v>147</v>
      </c>
      <c r="E34" s="531"/>
      <c r="F34" s="531"/>
      <c r="G34" s="531" t="s">
        <v>147</v>
      </c>
      <c r="H34" s="531"/>
      <c r="I34" s="531"/>
      <c r="J34" s="531"/>
      <c r="K34" s="531"/>
      <c r="L34" s="624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6"/>
      <c r="AA34" s="130" t="s">
        <v>22</v>
      </c>
      <c r="AB34" s="604" t="s">
        <v>203</v>
      </c>
      <c r="AC34" s="604"/>
      <c r="AD34" s="605"/>
      <c r="AE34" s="630"/>
      <c r="AF34" s="631"/>
      <c r="AG34" s="632"/>
    </row>
    <row r="35" spans="1:33" ht="15.75" customHeight="1" x14ac:dyDescent="0.15">
      <c r="A35" s="110"/>
      <c r="B35" s="111"/>
      <c r="C35" s="112"/>
      <c r="D35" s="613" t="s">
        <v>148</v>
      </c>
      <c r="E35" s="568"/>
      <c r="F35" s="598"/>
      <c r="G35" s="615" t="s">
        <v>149</v>
      </c>
      <c r="H35" s="616"/>
      <c r="I35" s="616"/>
      <c r="J35" s="616"/>
      <c r="K35" s="617"/>
      <c r="L35" s="622" t="s">
        <v>150</v>
      </c>
      <c r="M35" s="623"/>
      <c r="N35" s="623"/>
      <c r="O35" s="623"/>
      <c r="P35" s="623"/>
      <c r="Q35" s="623"/>
      <c r="S35" s="123"/>
      <c r="T35" s="132" t="s">
        <v>22</v>
      </c>
      <c r="U35" s="123" t="s">
        <v>204</v>
      </c>
      <c r="V35" s="123"/>
      <c r="W35" s="132" t="s">
        <v>22</v>
      </c>
      <c r="X35" s="82" t="s">
        <v>205</v>
      </c>
      <c r="Y35" s="82"/>
      <c r="Z35" s="124"/>
      <c r="AA35" s="130" t="s">
        <v>22</v>
      </c>
      <c r="AB35" s="604" t="s">
        <v>206</v>
      </c>
      <c r="AC35" s="604"/>
      <c r="AD35" s="605"/>
      <c r="AE35" s="630"/>
      <c r="AF35" s="631"/>
      <c r="AG35" s="632"/>
    </row>
    <row r="36" spans="1:33" ht="15.75" customHeight="1" thickBot="1" x14ac:dyDescent="0.2">
      <c r="A36" s="117"/>
      <c r="B36" s="118"/>
      <c r="C36" s="119"/>
      <c r="D36" s="563"/>
      <c r="E36" s="564"/>
      <c r="F36" s="614"/>
      <c r="G36" s="618" t="s">
        <v>207</v>
      </c>
      <c r="H36" s="619"/>
      <c r="I36" s="619"/>
      <c r="J36" s="619"/>
      <c r="K36" s="500"/>
      <c r="L36" s="125" t="s">
        <v>151</v>
      </c>
      <c r="M36" s="126"/>
      <c r="N36" s="126"/>
      <c r="O36" s="126"/>
      <c r="P36" s="126"/>
      <c r="Q36" s="126"/>
      <c r="R36" s="126"/>
      <c r="S36" s="92"/>
      <c r="T36" s="5" t="s">
        <v>22</v>
      </c>
      <c r="U36" s="92" t="s">
        <v>208</v>
      </c>
      <c r="V36" s="92"/>
      <c r="W36" s="5" t="s">
        <v>22</v>
      </c>
      <c r="X36" s="92" t="s">
        <v>209</v>
      </c>
      <c r="Y36" s="126"/>
      <c r="Z36" s="127"/>
      <c r="AA36" s="131" t="s">
        <v>22</v>
      </c>
      <c r="AB36" s="638" t="s">
        <v>210</v>
      </c>
      <c r="AC36" s="638"/>
      <c r="AD36" s="639"/>
      <c r="AE36" s="633"/>
      <c r="AF36" s="634"/>
      <c r="AG36" s="635"/>
    </row>
  </sheetData>
  <sheetProtection algorithmName="SHA-512" hashValue="892r2FkIS2gMkdY8heHK0WpQ+LvOpAOUuCL7Ugj17aoKyK2JuWKzPG7zlDE7bc3nbgZGZ8E3jwDLzOvgmjpCYA==" saltValue="zFSudrOCS3GISagOSH0c5w==" spinCount="100000" sheet="1" objects="1" scenarios="1" selectLockedCells="1"/>
  <dataConsolidate/>
  <mergeCells count="85">
    <mergeCell ref="D14:F20"/>
    <mergeCell ref="A3:E3"/>
    <mergeCell ref="A4:E4"/>
    <mergeCell ref="F4:AG4"/>
    <mergeCell ref="A5:E5"/>
    <mergeCell ref="F5:AG5"/>
    <mergeCell ref="F9:K9"/>
    <mergeCell ref="AE12:AG13"/>
    <mergeCell ref="A12:C13"/>
    <mergeCell ref="D12:F13"/>
    <mergeCell ref="G12:AD12"/>
    <mergeCell ref="AA13:AD13"/>
    <mergeCell ref="L13:Z13"/>
    <mergeCell ref="G13:K13"/>
    <mergeCell ref="F10:K10"/>
    <mergeCell ref="A7:E10"/>
    <mergeCell ref="F7:K8"/>
    <mergeCell ref="AE14:AG20"/>
    <mergeCell ref="AB29:AD29"/>
    <mergeCell ref="AE21:AG36"/>
    <mergeCell ref="AB27:AD27"/>
    <mergeCell ref="AB24:AD24"/>
    <mergeCell ref="AB25:AD25"/>
    <mergeCell ref="AB14:AD14"/>
    <mergeCell ref="AB15:AD15"/>
    <mergeCell ref="AB17:AD17"/>
    <mergeCell ref="AB18:AD18"/>
    <mergeCell ref="AB35:AD35"/>
    <mergeCell ref="AB36:AD36"/>
    <mergeCell ref="AB22:AD22"/>
    <mergeCell ref="AB16:AD16"/>
    <mergeCell ref="AB31:AD31"/>
    <mergeCell ref="L35:Q35"/>
    <mergeCell ref="L31:Z31"/>
    <mergeCell ref="L26:Z26"/>
    <mergeCell ref="L27:Z27"/>
    <mergeCell ref="L28:Z28"/>
    <mergeCell ref="L34:Z34"/>
    <mergeCell ref="L33:Z33"/>
    <mergeCell ref="D35:F36"/>
    <mergeCell ref="G35:K35"/>
    <mergeCell ref="G36:K36"/>
    <mergeCell ref="G26:K26"/>
    <mergeCell ref="G28:K28"/>
    <mergeCell ref="D34:F34"/>
    <mergeCell ref="G34:K34"/>
    <mergeCell ref="D31:F31"/>
    <mergeCell ref="G27:K27"/>
    <mergeCell ref="D28:F30"/>
    <mergeCell ref="G29:K29"/>
    <mergeCell ref="G30:K30"/>
    <mergeCell ref="D21:F27"/>
    <mergeCell ref="G31:K31"/>
    <mergeCell ref="G17:K20"/>
    <mergeCell ref="AB30:AD30"/>
    <mergeCell ref="AB28:AD28"/>
    <mergeCell ref="L29:Z29"/>
    <mergeCell ref="L30:Z30"/>
    <mergeCell ref="AB23:AD23"/>
    <mergeCell ref="AB19:AD19"/>
    <mergeCell ref="AB20:AD20"/>
    <mergeCell ref="G21:K21"/>
    <mergeCell ref="G22:K22"/>
    <mergeCell ref="AB26:AD26"/>
    <mergeCell ref="L21:Z21"/>
    <mergeCell ref="L22:Z22"/>
    <mergeCell ref="AB21:AD21"/>
    <mergeCell ref="L24:Z24"/>
    <mergeCell ref="L25:Z25"/>
    <mergeCell ref="A14:C16"/>
    <mergeCell ref="A17:C17"/>
    <mergeCell ref="A21:C23"/>
    <mergeCell ref="A24:C24"/>
    <mergeCell ref="AB34:AD34"/>
    <mergeCell ref="D32:F33"/>
    <mergeCell ref="G32:K32"/>
    <mergeCell ref="L32:Z32"/>
    <mergeCell ref="AB32:AD32"/>
    <mergeCell ref="G33:K33"/>
    <mergeCell ref="AB33:AD33"/>
    <mergeCell ref="G23:K23"/>
    <mergeCell ref="G24:K24"/>
    <mergeCell ref="L23:Z23"/>
    <mergeCell ref="G25:K25"/>
    <mergeCell ref="G14:K16"/>
  </mergeCells>
  <phoneticPr fontId="2"/>
  <conditionalFormatting sqref="A24:C24 A17:C17">
    <cfRule type="cellIs" dxfId="2" priority="1" stopIfTrue="1" operator="equal">
      <formula>"選択"</formula>
    </cfRule>
  </conditionalFormatting>
  <dataValidations xWindow="292" yWindow="517" count="2">
    <dataValidation type="list" allowBlank="1" showInputMessage="1" showErrorMessage="1" sqref="W35:W36 T35:T36 F3 AA4:AA8 AA14:AA36" xr:uid="{00000000-0002-0000-0400-000000000000}">
      <formula1>"■,□"</formula1>
    </dataValidation>
    <dataValidation allowBlank="1" showInputMessage="1" showErrorMessage="1" promptTitle="第一面にて選択します。" sqref="L7:L10 X8" xr:uid="{00000000-0002-0000-0400-000001000000}"/>
  </dataValidations>
  <printOptions horizontalCentered="1"/>
  <pageMargins left="0.47244094488188981" right="0.39370078740157483" top="0.31496062992125984" bottom="0.39370078740157483" header="0.19685039370078741" footer="0.19685039370078741"/>
  <pageSetup paperSize="9" fitToHeight="5" orientation="portrait" r:id="rId1"/>
  <headerFooter scaleWithDoc="0">
    <oddFooter>&amp;L&amp;9ＨＰJ-351-12　(Ver.20240401）&amp;R&amp;9Copyright 2013-2024 Houseplus Corporation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I52"/>
  <sheetViews>
    <sheetView view="pageBreakPreview" zoomScaleNormal="100" zoomScaleSheetLayoutView="100" zoomScalePageLayoutView="115" workbookViewId="0">
      <selection activeCell="I19" sqref="I19:M22"/>
    </sheetView>
  </sheetViews>
  <sheetFormatPr defaultColWidth="2.875" defaultRowHeight="17.25" customHeight="1" x14ac:dyDescent="0.15"/>
  <cols>
    <col min="1" max="1" width="1.625" style="69" customWidth="1"/>
    <col min="2" max="4" width="2.875" style="69"/>
    <col min="5" max="5" width="1.375" style="69" customWidth="1"/>
    <col min="6" max="16384" width="2.875" style="69"/>
  </cols>
  <sheetData>
    <row r="1" spans="2:35" ht="13.5" customHeight="1" x14ac:dyDescent="0.15">
      <c r="AA1" s="72"/>
      <c r="AI1" s="70" t="s">
        <v>318</v>
      </c>
    </row>
    <row r="2" spans="2:35" ht="17.25" customHeight="1" thickBot="1" x14ac:dyDescent="0.2">
      <c r="B2" s="76" t="s">
        <v>320</v>
      </c>
      <c r="U2" s="72"/>
      <c r="AA2" s="72"/>
      <c r="AI2" s="107" t="s">
        <v>63</v>
      </c>
    </row>
    <row r="3" spans="2:35" ht="13.5" customHeight="1" x14ac:dyDescent="0.15">
      <c r="B3" s="512" t="s">
        <v>5</v>
      </c>
      <c r="C3" s="448"/>
      <c r="D3" s="448"/>
      <c r="E3" s="471" t="s">
        <v>19</v>
      </c>
      <c r="F3" s="472"/>
      <c r="G3" s="472"/>
      <c r="H3" s="507"/>
      <c r="I3" s="517" t="s">
        <v>1</v>
      </c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449" t="s">
        <v>0</v>
      </c>
      <c r="AH3" s="448"/>
      <c r="AI3" s="519"/>
    </row>
    <row r="4" spans="2:35" ht="15" customHeight="1" thickBot="1" x14ac:dyDescent="0.2">
      <c r="B4" s="513"/>
      <c r="C4" s="514"/>
      <c r="D4" s="514"/>
      <c r="E4" s="672"/>
      <c r="F4" s="505"/>
      <c r="G4" s="505"/>
      <c r="H4" s="511"/>
      <c r="I4" s="521" t="s">
        <v>2</v>
      </c>
      <c r="J4" s="522"/>
      <c r="K4" s="522"/>
      <c r="L4" s="522"/>
      <c r="M4" s="523"/>
      <c r="N4" s="521" t="s">
        <v>3</v>
      </c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41"/>
      <c r="AC4" s="671" t="s">
        <v>4</v>
      </c>
      <c r="AD4" s="522"/>
      <c r="AE4" s="522"/>
      <c r="AF4" s="522"/>
      <c r="AG4" s="391"/>
      <c r="AH4" s="514"/>
      <c r="AI4" s="520"/>
    </row>
    <row r="5" spans="2:35" ht="15" customHeight="1" x14ac:dyDescent="0.15">
      <c r="B5" s="484" t="s">
        <v>47</v>
      </c>
      <c r="C5" s="485"/>
      <c r="D5" s="485"/>
      <c r="E5" s="660" t="s">
        <v>52</v>
      </c>
      <c r="F5" s="661"/>
      <c r="G5" s="169" t="s">
        <v>307</v>
      </c>
      <c r="H5" s="169"/>
      <c r="I5" s="169"/>
      <c r="J5" s="17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0"/>
      <c r="AE5" s="171"/>
      <c r="AF5" s="172"/>
      <c r="AH5" s="168"/>
      <c r="AI5" s="173"/>
    </row>
    <row r="6" spans="2:35" ht="15" customHeight="1" x14ac:dyDescent="0.15">
      <c r="B6" s="487"/>
      <c r="C6" s="488"/>
      <c r="D6" s="488"/>
      <c r="E6" s="174"/>
      <c r="F6" s="662" t="s">
        <v>312</v>
      </c>
      <c r="G6" s="663"/>
      <c r="H6" s="668" t="s">
        <v>315</v>
      </c>
      <c r="I6" s="588" t="s">
        <v>311</v>
      </c>
      <c r="J6" s="568"/>
      <c r="K6" s="568"/>
      <c r="L6" s="568"/>
      <c r="M6" s="589"/>
      <c r="N6" s="178" t="s">
        <v>310</v>
      </c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80"/>
      <c r="AC6" s="19" t="s">
        <v>22</v>
      </c>
      <c r="AD6" s="27" t="s">
        <v>58</v>
      </c>
      <c r="AE6" s="27"/>
      <c r="AF6" s="28"/>
      <c r="AG6" s="143"/>
      <c r="AH6" s="144"/>
      <c r="AI6" s="145"/>
    </row>
    <row r="7" spans="2:35" ht="15" customHeight="1" x14ac:dyDescent="0.15">
      <c r="B7" s="487"/>
      <c r="C7" s="488"/>
      <c r="D7" s="488"/>
      <c r="E7" s="174"/>
      <c r="F7" s="664"/>
      <c r="G7" s="665"/>
      <c r="H7" s="669"/>
      <c r="I7" s="553"/>
      <c r="J7" s="554"/>
      <c r="K7" s="554"/>
      <c r="L7" s="554"/>
      <c r="M7" s="555"/>
      <c r="N7" s="181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3"/>
      <c r="AC7" s="7" t="s">
        <v>22</v>
      </c>
      <c r="AD7" s="8" t="s">
        <v>29</v>
      </c>
      <c r="AE7" s="25"/>
      <c r="AF7" s="26"/>
      <c r="AG7" s="143"/>
      <c r="AH7" s="144"/>
      <c r="AI7" s="145"/>
    </row>
    <row r="8" spans="2:35" ht="15" customHeight="1" x14ac:dyDescent="0.15">
      <c r="B8" s="481" t="str">
        <f>IF(第二面!X8="■","選択","")</f>
        <v/>
      </c>
      <c r="C8" s="482"/>
      <c r="D8" s="482"/>
      <c r="E8" s="174"/>
      <c r="F8" s="664"/>
      <c r="G8" s="665"/>
      <c r="H8" s="669"/>
      <c r="I8" s="553"/>
      <c r="J8" s="554"/>
      <c r="K8" s="554"/>
      <c r="L8" s="554"/>
      <c r="M8" s="555"/>
      <c r="N8" s="181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3"/>
      <c r="AC8" s="7" t="s">
        <v>22</v>
      </c>
      <c r="AD8" s="8" t="s">
        <v>30</v>
      </c>
      <c r="AE8" s="25"/>
      <c r="AF8" s="26"/>
      <c r="AG8" s="143"/>
      <c r="AH8" s="144"/>
      <c r="AI8" s="145"/>
    </row>
    <row r="9" spans="2:35" ht="15" customHeight="1" x14ac:dyDescent="0.15">
      <c r="B9" s="110"/>
      <c r="C9" s="111"/>
      <c r="D9" s="112"/>
      <c r="E9" s="113"/>
      <c r="F9" s="666"/>
      <c r="G9" s="667"/>
      <c r="H9" s="670"/>
      <c r="I9" s="556"/>
      <c r="J9" s="557"/>
      <c r="K9" s="557"/>
      <c r="L9" s="557"/>
      <c r="M9" s="558"/>
      <c r="N9" s="184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4"/>
      <c r="AD9" s="15"/>
      <c r="AE9" s="21"/>
      <c r="AF9" s="22"/>
      <c r="AG9" s="175"/>
      <c r="AH9" s="176"/>
      <c r="AI9" s="177"/>
    </row>
    <row r="10" spans="2:35" ht="15" customHeight="1" x14ac:dyDescent="0.15">
      <c r="B10" s="110"/>
      <c r="C10" s="111"/>
      <c r="D10" s="112"/>
      <c r="E10" s="113"/>
      <c r="F10" s="662" t="s">
        <v>308</v>
      </c>
      <c r="G10" s="663"/>
      <c r="H10" s="688" t="s">
        <v>22</v>
      </c>
      <c r="I10" s="553" t="s">
        <v>211</v>
      </c>
      <c r="J10" s="554"/>
      <c r="K10" s="554"/>
      <c r="L10" s="554"/>
      <c r="M10" s="555"/>
      <c r="N10" s="7" t="s">
        <v>22</v>
      </c>
      <c r="O10" s="69" t="s">
        <v>70</v>
      </c>
      <c r="R10" s="75"/>
      <c r="V10" s="75"/>
      <c r="AB10" s="94"/>
      <c r="AC10" s="7" t="s">
        <v>22</v>
      </c>
      <c r="AD10" s="25" t="s">
        <v>58</v>
      </c>
      <c r="AE10" s="25"/>
      <c r="AF10" s="26"/>
      <c r="AG10" s="143"/>
      <c r="AH10" s="144"/>
      <c r="AI10" s="145"/>
    </row>
    <row r="11" spans="2:35" ht="15" customHeight="1" x14ac:dyDescent="0.15">
      <c r="B11" s="110"/>
      <c r="C11" s="111"/>
      <c r="D11" s="112"/>
      <c r="E11" s="113"/>
      <c r="F11" s="664" t="s">
        <v>309</v>
      </c>
      <c r="G11" s="665"/>
      <c r="H11" s="688"/>
      <c r="I11" s="553"/>
      <c r="J11" s="554"/>
      <c r="K11" s="554"/>
      <c r="L11" s="554"/>
      <c r="M11" s="555"/>
      <c r="N11" s="7" t="s">
        <v>22</v>
      </c>
      <c r="O11" s="69" t="s">
        <v>71</v>
      </c>
      <c r="R11" s="75"/>
      <c r="V11" s="75"/>
      <c r="AB11" s="94"/>
      <c r="AC11" s="7" t="s">
        <v>22</v>
      </c>
      <c r="AD11" s="8" t="s">
        <v>29</v>
      </c>
      <c r="AE11" s="25"/>
      <c r="AF11" s="26"/>
      <c r="AG11" s="143"/>
      <c r="AH11" s="144"/>
      <c r="AI11" s="145"/>
    </row>
    <row r="12" spans="2:35" ht="15" customHeight="1" x14ac:dyDescent="0.15">
      <c r="B12" s="110"/>
      <c r="C12" s="111"/>
      <c r="D12" s="112"/>
      <c r="E12" s="113"/>
      <c r="F12" s="664"/>
      <c r="G12" s="665"/>
      <c r="H12" s="689"/>
      <c r="I12" s="556"/>
      <c r="J12" s="557"/>
      <c r="K12" s="557"/>
      <c r="L12" s="557"/>
      <c r="M12" s="558"/>
      <c r="N12" s="14" t="s">
        <v>22</v>
      </c>
      <c r="O12" s="82" t="s">
        <v>48</v>
      </c>
      <c r="P12" s="82"/>
      <c r="Q12" s="82"/>
      <c r="R12" s="109"/>
      <c r="S12" s="82"/>
      <c r="T12" s="82"/>
      <c r="U12" s="82"/>
      <c r="V12" s="82"/>
      <c r="W12" s="82"/>
      <c r="X12" s="82"/>
      <c r="Y12" s="82"/>
      <c r="Z12" s="82"/>
      <c r="AA12" s="82"/>
      <c r="AB12" s="103"/>
      <c r="AC12" s="14" t="s">
        <v>22</v>
      </c>
      <c r="AD12" s="15" t="s">
        <v>30</v>
      </c>
      <c r="AE12" s="21"/>
      <c r="AF12" s="22"/>
      <c r="AG12" s="143"/>
      <c r="AH12" s="144"/>
      <c r="AI12" s="145"/>
    </row>
    <row r="13" spans="2:35" ht="15" customHeight="1" x14ac:dyDescent="0.15">
      <c r="B13" s="110"/>
      <c r="C13" s="111"/>
      <c r="D13" s="112"/>
      <c r="E13" s="113"/>
      <c r="F13" s="664"/>
      <c r="G13" s="665"/>
      <c r="H13" s="678" t="s">
        <v>22</v>
      </c>
      <c r="I13" s="588" t="s">
        <v>152</v>
      </c>
      <c r="J13" s="568"/>
      <c r="K13" s="568"/>
      <c r="L13" s="568"/>
      <c r="M13" s="589"/>
      <c r="N13" s="19" t="s">
        <v>22</v>
      </c>
      <c r="O13" s="80" t="s">
        <v>153</v>
      </c>
      <c r="P13" s="80"/>
      <c r="Q13" s="80"/>
      <c r="R13" s="79"/>
      <c r="S13" s="7" t="s">
        <v>22</v>
      </c>
      <c r="T13" s="69" t="s">
        <v>154</v>
      </c>
      <c r="U13" s="80"/>
      <c r="V13" s="79"/>
      <c r="W13" s="79"/>
      <c r="X13" s="19" t="s">
        <v>22</v>
      </c>
      <c r="Y13" s="80" t="s">
        <v>155</v>
      </c>
      <c r="Z13" s="80"/>
      <c r="AA13" s="80"/>
      <c r="AB13" s="105"/>
      <c r="AC13" s="19" t="s">
        <v>22</v>
      </c>
      <c r="AD13" s="25" t="s">
        <v>59</v>
      </c>
      <c r="AE13" s="25"/>
      <c r="AF13" s="26"/>
      <c r="AG13" s="143"/>
      <c r="AH13" s="144"/>
      <c r="AI13" s="145"/>
    </row>
    <row r="14" spans="2:35" ht="15" customHeight="1" x14ac:dyDescent="0.15">
      <c r="B14" s="110"/>
      <c r="C14" s="111"/>
      <c r="D14" s="112"/>
      <c r="E14" s="113"/>
      <c r="F14" s="664"/>
      <c r="G14" s="665"/>
      <c r="H14" s="657"/>
      <c r="I14" s="553"/>
      <c r="J14" s="554"/>
      <c r="K14" s="554"/>
      <c r="L14" s="554"/>
      <c r="M14" s="555"/>
      <c r="R14" s="75"/>
      <c r="V14" s="75"/>
      <c r="AB14" s="94"/>
      <c r="AC14" s="7" t="s">
        <v>22</v>
      </c>
      <c r="AD14" s="8" t="s">
        <v>29</v>
      </c>
      <c r="AE14" s="25"/>
      <c r="AF14" s="26"/>
      <c r="AG14" s="143"/>
      <c r="AH14" s="144"/>
      <c r="AI14" s="145"/>
    </row>
    <row r="15" spans="2:35" ht="14.25" customHeight="1" x14ac:dyDescent="0.15">
      <c r="B15" s="110"/>
      <c r="C15" s="111"/>
      <c r="D15" s="112"/>
      <c r="E15" s="113"/>
      <c r="F15" s="664"/>
      <c r="G15" s="665"/>
      <c r="H15" s="658"/>
      <c r="I15" s="645" t="s">
        <v>156</v>
      </c>
      <c r="J15" s="646"/>
      <c r="K15" s="646"/>
      <c r="L15" s="646"/>
      <c r="M15" s="647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103"/>
      <c r="AC15" s="7" t="s">
        <v>22</v>
      </c>
      <c r="AD15" s="21" t="s">
        <v>60</v>
      </c>
      <c r="AE15" s="21"/>
      <c r="AF15" s="22"/>
      <c r="AG15" s="143"/>
      <c r="AH15" s="144"/>
      <c r="AI15" s="145"/>
    </row>
    <row r="16" spans="2:35" ht="14.25" customHeight="1" x14ac:dyDescent="0.15">
      <c r="B16" s="110"/>
      <c r="C16" s="111"/>
      <c r="D16" s="112"/>
      <c r="E16" s="113"/>
      <c r="F16" s="113"/>
      <c r="G16" s="187"/>
      <c r="H16" s="656" t="s">
        <v>22</v>
      </c>
      <c r="I16" s="553" t="s">
        <v>157</v>
      </c>
      <c r="J16" s="554"/>
      <c r="K16" s="554"/>
      <c r="L16" s="554"/>
      <c r="M16" s="555"/>
      <c r="N16" s="19" t="s">
        <v>22</v>
      </c>
      <c r="O16" s="68" t="s">
        <v>212</v>
      </c>
      <c r="P16" s="80"/>
      <c r="Q16" s="80"/>
      <c r="R16" s="80"/>
      <c r="S16" s="80"/>
      <c r="T16" s="80"/>
      <c r="U16" s="80"/>
      <c r="AB16" s="94"/>
      <c r="AC16" s="19" t="s">
        <v>22</v>
      </c>
      <c r="AD16" s="25" t="s">
        <v>61</v>
      </c>
      <c r="AE16" s="27"/>
      <c r="AF16" s="28"/>
      <c r="AG16" s="143"/>
      <c r="AH16" s="144"/>
      <c r="AI16" s="145"/>
    </row>
    <row r="17" spans="2:35" ht="14.25" customHeight="1" x14ac:dyDescent="0.15">
      <c r="B17" s="110"/>
      <c r="C17" s="111"/>
      <c r="D17" s="112"/>
      <c r="E17" s="111"/>
      <c r="F17" s="113"/>
      <c r="G17" s="111"/>
      <c r="H17" s="657"/>
      <c r="I17" s="553"/>
      <c r="J17" s="554"/>
      <c r="K17" s="554"/>
      <c r="L17" s="554"/>
      <c r="M17" s="555"/>
      <c r="N17" s="6" t="s">
        <v>22</v>
      </c>
      <c r="O17" s="68" t="s">
        <v>213</v>
      </c>
      <c r="AB17" s="94"/>
      <c r="AC17" s="7" t="s">
        <v>22</v>
      </c>
      <c r="AD17" s="8" t="s">
        <v>29</v>
      </c>
      <c r="AE17" s="25"/>
      <c r="AF17" s="26"/>
      <c r="AG17" s="143"/>
      <c r="AH17" s="144"/>
      <c r="AI17" s="145"/>
    </row>
    <row r="18" spans="2:35" ht="14.25" customHeight="1" x14ac:dyDescent="0.15">
      <c r="B18" s="110"/>
      <c r="C18" s="111"/>
      <c r="D18" s="112"/>
      <c r="E18" s="111"/>
      <c r="F18" s="113"/>
      <c r="G18" s="111"/>
      <c r="H18" s="658"/>
      <c r="I18" s="556"/>
      <c r="J18" s="557"/>
      <c r="K18" s="557"/>
      <c r="L18" s="557"/>
      <c r="M18" s="558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103"/>
      <c r="AC18" s="14" t="s">
        <v>22</v>
      </c>
      <c r="AD18" s="15" t="s">
        <v>30</v>
      </c>
      <c r="AE18" s="21"/>
      <c r="AF18" s="22"/>
      <c r="AG18" s="143"/>
      <c r="AH18" s="144"/>
      <c r="AI18" s="145"/>
    </row>
    <row r="19" spans="2:35" ht="14.25" customHeight="1" x14ac:dyDescent="0.15">
      <c r="B19" s="110"/>
      <c r="C19" s="111"/>
      <c r="D19" s="112"/>
      <c r="E19" s="111"/>
      <c r="F19" s="113"/>
      <c r="G19" s="111"/>
      <c r="H19" s="656" t="s">
        <v>22</v>
      </c>
      <c r="I19" s="588" t="s">
        <v>158</v>
      </c>
      <c r="J19" s="568"/>
      <c r="K19" s="568"/>
      <c r="L19" s="568"/>
      <c r="M19" s="589"/>
      <c r="N19" s="19" t="s">
        <v>355</v>
      </c>
      <c r="O19" s="69" t="s">
        <v>49</v>
      </c>
      <c r="Q19" s="70"/>
      <c r="R19" s="80"/>
      <c r="S19" s="80"/>
      <c r="T19" s="80"/>
      <c r="U19" s="80"/>
      <c r="AB19" s="94"/>
      <c r="AC19" s="19" t="s">
        <v>22</v>
      </c>
      <c r="AD19" s="25" t="s">
        <v>61</v>
      </c>
      <c r="AE19" s="27"/>
      <c r="AF19" s="28"/>
      <c r="AG19" s="143"/>
      <c r="AH19" s="144"/>
      <c r="AI19" s="145"/>
    </row>
    <row r="20" spans="2:35" ht="14.25" customHeight="1" x14ac:dyDescent="0.15">
      <c r="B20" s="110"/>
      <c r="C20" s="111"/>
      <c r="D20" s="112"/>
      <c r="E20" s="111"/>
      <c r="F20" s="113"/>
      <c r="G20" s="111"/>
      <c r="H20" s="657"/>
      <c r="I20" s="553"/>
      <c r="J20" s="554"/>
      <c r="K20" s="554"/>
      <c r="L20" s="554"/>
      <c r="M20" s="555"/>
      <c r="Q20" s="70"/>
      <c r="R20" s="75"/>
      <c r="S20" s="75"/>
      <c r="T20" s="75"/>
      <c r="U20" s="75"/>
      <c r="AB20" s="94"/>
      <c r="AC20" s="7" t="s">
        <v>22</v>
      </c>
      <c r="AD20" s="8" t="s">
        <v>29</v>
      </c>
      <c r="AE20" s="25"/>
      <c r="AF20" s="26"/>
      <c r="AG20" s="143"/>
      <c r="AH20" s="144"/>
      <c r="AI20" s="145"/>
    </row>
    <row r="21" spans="2:35" ht="14.25" customHeight="1" x14ac:dyDescent="0.15">
      <c r="B21" s="110"/>
      <c r="C21" s="111"/>
      <c r="D21" s="112"/>
      <c r="E21" s="111"/>
      <c r="F21" s="113"/>
      <c r="G21" s="111"/>
      <c r="H21" s="657"/>
      <c r="I21" s="553"/>
      <c r="J21" s="554"/>
      <c r="K21" s="554"/>
      <c r="L21" s="554"/>
      <c r="M21" s="555"/>
      <c r="Q21" s="70"/>
      <c r="R21" s="75"/>
      <c r="S21" s="75"/>
      <c r="T21" s="75"/>
      <c r="U21" s="75"/>
      <c r="AB21" s="94"/>
      <c r="AC21" s="7" t="s">
        <v>22</v>
      </c>
      <c r="AD21" s="8" t="s">
        <v>30</v>
      </c>
      <c r="AE21" s="25"/>
      <c r="AF21" s="26"/>
      <c r="AG21" s="143"/>
      <c r="AH21" s="144"/>
      <c r="AI21" s="145"/>
    </row>
    <row r="22" spans="2:35" ht="14.25" customHeight="1" x14ac:dyDescent="0.15">
      <c r="B22" s="110"/>
      <c r="C22" s="111"/>
      <c r="D22" s="112"/>
      <c r="E22" s="111"/>
      <c r="F22" s="113"/>
      <c r="G22" s="111"/>
      <c r="H22" s="658"/>
      <c r="I22" s="553"/>
      <c r="J22" s="554"/>
      <c r="K22" s="554"/>
      <c r="L22" s="554"/>
      <c r="M22" s="555"/>
      <c r="AB22" s="94"/>
      <c r="AC22" s="14" t="s">
        <v>22</v>
      </c>
      <c r="AD22" s="21"/>
      <c r="AE22" s="21"/>
      <c r="AF22" s="22"/>
      <c r="AG22" s="143"/>
      <c r="AH22" s="144"/>
      <c r="AI22" s="145"/>
    </row>
    <row r="23" spans="2:35" ht="14.25" customHeight="1" x14ac:dyDescent="0.15">
      <c r="B23" s="110"/>
      <c r="C23" s="111"/>
      <c r="D23" s="112"/>
      <c r="E23" s="111"/>
      <c r="F23" s="113"/>
      <c r="G23" s="111"/>
      <c r="H23" s="656" t="s">
        <v>22</v>
      </c>
      <c r="I23" s="588" t="s">
        <v>57</v>
      </c>
      <c r="J23" s="568"/>
      <c r="K23" s="568"/>
      <c r="L23" s="568"/>
      <c r="M23" s="589"/>
      <c r="N23" s="80" t="s">
        <v>214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105"/>
      <c r="AC23" s="19" t="s">
        <v>22</v>
      </c>
      <c r="AD23" s="8" t="s">
        <v>29</v>
      </c>
      <c r="AE23" s="27"/>
      <c r="AF23" s="28"/>
      <c r="AG23" s="143"/>
      <c r="AH23" s="144"/>
      <c r="AI23" s="145"/>
    </row>
    <row r="24" spans="2:35" ht="14.25" customHeight="1" x14ac:dyDescent="0.15">
      <c r="B24" s="110"/>
      <c r="C24" s="111"/>
      <c r="D24" s="112"/>
      <c r="E24" s="111"/>
      <c r="F24" s="113"/>
      <c r="G24" s="111"/>
      <c r="H24" s="657"/>
      <c r="I24" s="553"/>
      <c r="J24" s="554"/>
      <c r="K24" s="554"/>
      <c r="L24" s="554"/>
      <c r="M24" s="555"/>
      <c r="N24" s="2" t="s">
        <v>22</v>
      </c>
      <c r="O24" s="88" t="s">
        <v>159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95"/>
      <c r="AC24" s="7" t="s">
        <v>22</v>
      </c>
      <c r="AD24" s="25" t="s">
        <v>60</v>
      </c>
      <c r="AE24" s="25"/>
      <c r="AF24" s="26"/>
      <c r="AG24" s="143"/>
      <c r="AH24" s="144"/>
      <c r="AI24" s="145"/>
    </row>
    <row r="25" spans="2:35" ht="14.25" customHeight="1" x14ac:dyDescent="0.15">
      <c r="B25" s="110"/>
      <c r="C25" s="111"/>
      <c r="D25" s="112"/>
      <c r="E25" s="111"/>
      <c r="F25" s="113"/>
      <c r="G25" s="111"/>
      <c r="H25" s="657"/>
      <c r="I25" s="553"/>
      <c r="J25" s="554"/>
      <c r="K25" s="554"/>
      <c r="L25" s="554"/>
      <c r="M25" s="555"/>
      <c r="N25" s="69" t="s">
        <v>160</v>
      </c>
      <c r="AB25" s="94"/>
      <c r="AC25" s="7" t="s">
        <v>22</v>
      </c>
      <c r="AD25" s="25" t="s">
        <v>46</v>
      </c>
      <c r="AE25" s="25"/>
      <c r="AF25" s="26"/>
      <c r="AG25" s="143"/>
      <c r="AH25" s="144"/>
      <c r="AI25" s="145"/>
    </row>
    <row r="26" spans="2:35" ht="14.25" customHeight="1" x14ac:dyDescent="0.15">
      <c r="B26" s="110"/>
      <c r="C26" s="111"/>
      <c r="D26" s="112"/>
      <c r="E26" s="111"/>
      <c r="F26" s="113"/>
      <c r="G26" s="111"/>
      <c r="H26" s="657"/>
      <c r="I26" s="553"/>
      <c r="J26" s="554"/>
      <c r="K26" s="554"/>
      <c r="L26" s="554"/>
      <c r="M26" s="555"/>
      <c r="N26" s="2" t="s">
        <v>22</v>
      </c>
      <c r="O26" s="88" t="s">
        <v>215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95"/>
      <c r="AC26" s="7" t="s">
        <v>22</v>
      </c>
      <c r="AD26" s="25"/>
      <c r="AE26" s="25"/>
      <c r="AF26" s="26"/>
      <c r="AG26" s="143"/>
      <c r="AH26" s="144"/>
      <c r="AI26" s="145"/>
    </row>
    <row r="27" spans="2:35" ht="14.25" customHeight="1" x14ac:dyDescent="0.15">
      <c r="B27" s="110"/>
      <c r="C27" s="111"/>
      <c r="D27" s="112"/>
      <c r="E27" s="111"/>
      <c r="F27" s="113"/>
      <c r="G27" s="111"/>
      <c r="H27" s="657"/>
      <c r="I27" s="553"/>
      <c r="J27" s="554"/>
      <c r="K27" s="554"/>
      <c r="L27" s="554"/>
      <c r="M27" s="555"/>
      <c r="N27" s="69" t="s">
        <v>216</v>
      </c>
      <c r="AB27" s="94"/>
      <c r="AC27" s="7"/>
      <c r="AD27" s="25"/>
      <c r="AE27" s="25"/>
      <c r="AF27" s="26"/>
      <c r="AG27" s="143"/>
      <c r="AH27" s="144"/>
      <c r="AI27" s="145"/>
    </row>
    <row r="28" spans="2:35" ht="14.25" customHeight="1" x14ac:dyDescent="0.15">
      <c r="B28" s="110"/>
      <c r="C28" s="111"/>
      <c r="D28" s="112"/>
      <c r="E28" s="111"/>
      <c r="F28" s="113"/>
      <c r="G28" s="111"/>
      <c r="H28" s="657"/>
      <c r="I28" s="553"/>
      <c r="J28" s="554"/>
      <c r="K28" s="554"/>
      <c r="L28" s="554"/>
      <c r="M28" s="555"/>
      <c r="N28" s="2" t="s">
        <v>22</v>
      </c>
      <c r="O28" s="88" t="s">
        <v>50</v>
      </c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5"/>
      <c r="AC28" s="7"/>
      <c r="AD28" s="25"/>
      <c r="AE28" s="25"/>
      <c r="AF28" s="26"/>
      <c r="AG28" s="143"/>
      <c r="AH28" s="144"/>
      <c r="AI28" s="145"/>
    </row>
    <row r="29" spans="2:35" ht="14.25" customHeight="1" x14ac:dyDescent="0.15">
      <c r="B29" s="110"/>
      <c r="C29" s="111"/>
      <c r="D29" s="112"/>
      <c r="E29" s="111"/>
      <c r="F29" s="113"/>
      <c r="G29" s="111"/>
      <c r="H29" s="657"/>
      <c r="I29" s="553"/>
      <c r="J29" s="554"/>
      <c r="K29" s="554"/>
      <c r="L29" s="554"/>
      <c r="M29" s="555"/>
      <c r="N29" s="69" t="s">
        <v>161</v>
      </c>
      <c r="AB29" s="94"/>
      <c r="AC29" s="7"/>
      <c r="AD29" s="25"/>
      <c r="AE29" s="25"/>
      <c r="AF29" s="26"/>
      <c r="AG29" s="143"/>
      <c r="AH29" s="144"/>
      <c r="AI29" s="145"/>
    </row>
    <row r="30" spans="2:35" ht="14.25" customHeight="1" x14ac:dyDescent="0.15">
      <c r="B30" s="110"/>
      <c r="C30" s="111"/>
      <c r="D30" s="112"/>
      <c r="E30" s="111"/>
      <c r="F30" s="113"/>
      <c r="G30" s="111"/>
      <c r="H30" s="657"/>
      <c r="I30" s="553"/>
      <c r="J30" s="554"/>
      <c r="K30" s="554"/>
      <c r="L30" s="554"/>
      <c r="M30" s="555"/>
      <c r="N30" s="2" t="s">
        <v>22</v>
      </c>
      <c r="O30" s="88" t="s">
        <v>162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95"/>
      <c r="AC30" s="7"/>
      <c r="AD30" s="25"/>
      <c r="AE30" s="25"/>
      <c r="AF30" s="26"/>
      <c r="AG30" s="143"/>
      <c r="AH30" s="144"/>
      <c r="AI30" s="145"/>
    </row>
    <row r="31" spans="2:35" ht="14.25" customHeight="1" x14ac:dyDescent="0.15">
      <c r="B31" s="110"/>
      <c r="C31" s="111"/>
      <c r="D31" s="112"/>
      <c r="E31" s="111"/>
      <c r="F31" s="113"/>
      <c r="G31" s="111"/>
      <c r="H31" s="657"/>
      <c r="I31" s="553"/>
      <c r="J31" s="554"/>
      <c r="K31" s="554"/>
      <c r="L31" s="554"/>
      <c r="M31" s="555"/>
      <c r="N31" s="7" t="s">
        <v>22</v>
      </c>
      <c r="O31" s="69" t="s">
        <v>163</v>
      </c>
      <c r="AB31" s="94"/>
      <c r="AC31" s="7"/>
      <c r="AD31" s="25"/>
      <c r="AE31" s="25"/>
      <c r="AF31" s="26"/>
      <c r="AG31" s="143"/>
      <c r="AH31" s="144"/>
      <c r="AI31" s="145"/>
    </row>
    <row r="32" spans="2:35" ht="14.25" customHeight="1" x14ac:dyDescent="0.15">
      <c r="B32" s="110"/>
      <c r="C32" s="111"/>
      <c r="D32" s="112"/>
      <c r="E32" s="111"/>
      <c r="F32" s="113"/>
      <c r="G32" s="111"/>
      <c r="H32" s="658"/>
      <c r="I32" s="556"/>
      <c r="J32" s="557"/>
      <c r="K32" s="557"/>
      <c r="L32" s="557"/>
      <c r="M32" s="558"/>
      <c r="N32" s="82"/>
      <c r="O32" s="82" t="s">
        <v>164</v>
      </c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103"/>
      <c r="AC32" s="14"/>
      <c r="AD32" s="21"/>
      <c r="AE32" s="21"/>
      <c r="AF32" s="22"/>
      <c r="AG32" s="143"/>
      <c r="AH32" s="144"/>
      <c r="AI32" s="145"/>
    </row>
    <row r="33" spans="2:35" ht="14.25" customHeight="1" x14ac:dyDescent="0.15">
      <c r="B33" s="110"/>
      <c r="C33" s="111"/>
      <c r="D33" s="112"/>
      <c r="E33" s="111"/>
      <c r="F33" s="113"/>
      <c r="G33" s="111"/>
      <c r="H33" s="656" t="s">
        <v>22</v>
      </c>
      <c r="I33" s="652" t="s">
        <v>165</v>
      </c>
      <c r="J33" s="531"/>
      <c r="K33" s="531"/>
      <c r="L33" s="531"/>
      <c r="M33" s="573"/>
      <c r="N33" s="19" t="s">
        <v>22</v>
      </c>
      <c r="O33" s="80" t="s">
        <v>67</v>
      </c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105"/>
      <c r="AC33" s="19" t="s">
        <v>22</v>
      </c>
      <c r="AD33" s="8" t="s">
        <v>29</v>
      </c>
      <c r="AE33" s="27"/>
      <c r="AF33" s="28"/>
      <c r="AG33" s="143"/>
      <c r="AH33" s="144"/>
      <c r="AI33" s="145"/>
    </row>
    <row r="34" spans="2:35" ht="14.25" customHeight="1" x14ac:dyDescent="0.15">
      <c r="B34" s="110"/>
      <c r="C34" s="111"/>
      <c r="D34" s="112"/>
      <c r="E34" s="111"/>
      <c r="F34" s="113"/>
      <c r="G34" s="111"/>
      <c r="H34" s="657"/>
      <c r="I34" s="652"/>
      <c r="J34" s="531"/>
      <c r="K34" s="531"/>
      <c r="L34" s="531"/>
      <c r="M34" s="573"/>
      <c r="AB34" s="94"/>
      <c r="AC34" s="7" t="s">
        <v>22</v>
      </c>
      <c r="AD34" s="25" t="s">
        <v>26</v>
      </c>
      <c r="AE34" s="25"/>
      <c r="AF34" s="26"/>
      <c r="AG34" s="143"/>
      <c r="AH34" s="144"/>
      <c r="AI34" s="145"/>
    </row>
    <row r="35" spans="2:35" ht="14.25" customHeight="1" x14ac:dyDescent="0.15">
      <c r="B35" s="110"/>
      <c r="C35" s="111"/>
      <c r="D35" s="112"/>
      <c r="E35" s="111"/>
      <c r="F35" s="113"/>
      <c r="G35" s="111"/>
      <c r="H35" s="658"/>
      <c r="I35" s="652"/>
      <c r="J35" s="531"/>
      <c r="K35" s="531"/>
      <c r="L35" s="531"/>
      <c r="M35" s="573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103"/>
      <c r="AC35" s="14" t="s">
        <v>22</v>
      </c>
      <c r="AD35" s="21"/>
      <c r="AE35" s="21"/>
      <c r="AF35" s="22"/>
      <c r="AG35" s="143"/>
      <c r="AH35" s="144"/>
      <c r="AI35" s="145"/>
    </row>
    <row r="36" spans="2:35" ht="14.25" customHeight="1" x14ac:dyDescent="0.15">
      <c r="B36" s="110"/>
      <c r="C36" s="111"/>
      <c r="D36" s="112"/>
      <c r="E36" s="111"/>
      <c r="F36" s="113"/>
      <c r="G36" s="111"/>
      <c r="H36" s="656" t="s">
        <v>22</v>
      </c>
      <c r="I36" s="679" t="s">
        <v>217</v>
      </c>
      <c r="J36" s="680"/>
      <c r="K36" s="680"/>
      <c r="L36" s="680"/>
      <c r="M36" s="681"/>
      <c r="N36" s="80" t="s">
        <v>166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105"/>
      <c r="AC36" s="19" t="s">
        <v>22</v>
      </c>
      <c r="AD36" s="17" t="s">
        <v>29</v>
      </c>
      <c r="AE36" s="27"/>
      <c r="AF36" s="28"/>
      <c r="AG36" s="143"/>
      <c r="AH36" s="144"/>
      <c r="AI36" s="145"/>
    </row>
    <row r="37" spans="2:35" ht="14.25" customHeight="1" x14ac:dyDescent="0.15">
      <c r="B37" s="110"/>
      <c r="C37" s="111"/>
      <c r="D37" s="112"/>
      <c r="E37" s="111"/>
      <c r="F37" s="113"/>
      <c r="G37" s="111"/>
      <c r="H37" s="657"/>
      <c r="I37" s="682"/>
      <c r="J37" s="683"/>
      <c r="K37" s="683"/>
      <c r="L37" s="683"/>
      <c r="M37" s="684"/>
      <c r="N37" s="7" t="s">
        <v>22</v>
      </c>
      <c r="O37" s="69" t="s">
        <v>167</v>
      </c>
      <c r="S37" s="7" t="s">
        <v>22</v>
      </c>
      <c r="T37" s="69" t="s">
        <v>168</v>
      </c>
      <c r="AB37" s="94"/>
      <c r="AC37" s="7" t="s">
        <v>22</v>
      </c>
      <c r="AD37" s="25" t="s">
        <v>27</v>
      </c>
      <c r="AE37" s="25"/>
      <c r="AF37" s="26"/>
      <c r="AG37" s="143"/>
      <c r="AH37" s="144"/>
      <c r="AI37" s="145"/>
    </row>
    <row r="38" spans="2:35" ht="14.25" customHeight="1" x14ac:dyDescent="0.15">
      <c r="B38" s="110"/>
      <c r="C38" s="111"/>
      <c r="D38" s="112"/>
      <c r="E38" s="111"/>
      <c r="F38" s="113"/>
      <c r="G38" s="111"/>
      <c r="H38" s="658"/>
      <c r="I38" s="685"/>
      <c r="J38" s="686"/>
      <c r="K38" s="686"/>
      <c r="L38" s="686"/>
      <c r="M38" s="687"/>
      <c r="AB38" s="94"/>
      <c r="AC38" s="14" t="s">
        <v>22</v>
      </c>
      <c r="AD38" s="21"/>
      <c r="AE38" s="21"/>
      <c r="AF38" s="22"/>
      <c r="AG38" s="143"/>
      <c r="AH38" s="144"/>
      <c r="AI38" s="145"/>
    </row>
    <row r="39" spans="2:35" ht="14.25" customHeight="1" x14ac:dyDescent="0.15">
      <c r="B39" s="110"/>
      <c r="C39" s="111"/>
      <c r="D39" s="112"/>
      <c r="E39" s="111"/>
      <c r="F39" s="113"/>
      <c r="G39" s="111"/>
      <c r="H39" s="656" t="s">
        <v>22</v>
      </c>
      <c r="I39" s="659" t="s">
        <v>304</v>
      </c>
      <c r="J39" s="531"/>
      <c r="K39" s="531"/>
      <c r="L39" s="531"/>
      <c r="M39" s="573"/>
      <c r="N39" s="19" t="s">
        <v>22</v>
      </c>
      <c r="O39" s="80" t="s">
        <v>305</v>
      </c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105"/>
      <c r="AC39" s="19" t="s">
        <v>22</v>
      </c>
      <c r="AD39" s="25" t="s">
        <v>61</v>
      </c>
      <c r="AE39" s="27"/>
      <c r="AF39" s="28"/>
      <c r="AG39" s="143"/>
      <c r="AH39" s="144"/>
      <c r="AI39" s="145"/>
    </row>
    <row r="40" spans="2:35" ht="14.25" customHeight="1" x14ac:dyDescent="0.15">
      <c r="B40" s="110"/>
      <c r="C40" s="111"/>
      <c r="D40" s="112"/>
      <c r="E40" s="111"/>
      <c r="F40" s="113"/>
      <c r="G40" s="111"/>
      <c r="H40" s="657"/>
      <c r="I40" s="652"/>
      <c r="J40" s="531"/>
      <c r="K40" s="531"/>
      <c r="L40" s="531"/>
      <c r="M40" s="573"/>
      <c r="O40" s="69" t="s">
        <v>306</v>
      </c>
      <c r="AB40" s="94"/>
      <c r="AC40" s="7" t="s">
        <v>22</v>
      </c>
      <c r="AD40" s="8" t="s">
        <v>29</v>
      </c>
      <c r="AE40" s="25"/>
      <c r="AF40" s="26"/>
      <c r="AG40" s="143"/>
      <c r="AH40" s="144"/>
      <c r="AI40" s="145"/>
    </row>
    <row r="41" spans="2:35" ht="14.25" customHeight="1" x14ac:dyDescent="0.15">
      <c r="B41" s="110"/>
      <c r="C41" s="111"/>
      <c r="D41" s="112"/>
      <c r="E41" s="111"/>
      <c r="F41" s="113"/>
      <c r="G41" s="111"/>
      <c r="H41" s="658"/>
      <c r="I41" s="652"/>
      <c r="J41" s="531"/>
      <c r="K41" s="531"/>
      <c r="L41" s="531"/>
      <c r="M41" s="57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103"/>
      <c r="AC41" s="14" t="s">
        <v>22</v>
      </c>
      <c r="AD41" s="8" t="s">
        <v>30</v>
      </c>
      <c r="AE41" s="21"/>
      <c r="AF41" s="22"/>
      <c r="AG41" s="143"/>
      <c r="AH41" s="144"/>
      <c r="AI41" s="145"/>
    </row>
    <row r="42" spans="2:35" ht="14.25" customHeight="1" x14ac:dyDescent="0.15">
      <c r="B42" s="110"/>
      <c r="C42" s="111"/>
      <c r="D42" s="112"/>
      <c r="E42" s="111"/>
      <c r="F42" s="113"/>
      <c r="G42" s="111"/>
      <c r="H42" s="678" t="s">
        <v>22</v>
      </c>
      <c r="I42" s="588" t="s">
        <v>69</v>
      </c>
      <c r="J42" s="568"/>
      <c r="K42" s="568"/>
      <c r="L42" s="568"/>
      <c r="M42" s="589"/>
      <c r="N42" s="80" t="s">
        <v>218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105"/>
      <c r="AC42" s="19" t="s">
        <v>22</v>
      </c>
      <c r="AD42" s="17" t="s">
        <v>29</v>
      </c>
      <c r="AE42" s="27"/>
      <c r="AF42" s="28"/>
      <c r="AG42" s="143"/>
      <c r="AH42" s="144"/>
      <c r="AI42" s="145"/>
    </row>
    <row r="43" spans="2:35" ht="14.25" customHeight="1" x14ac:dyDescent="0.15">
      <c r="B43" s="110"/>
      <c r="C43" s="111"/>
      <c r="D43" s="112"/>
      <c r="E43" s="111"/>
      <c r="F43" s="113"/>
      <c r="G43" s="111"/>
      <c r="H43" s="657"/>
      <c r="I43" s="553"/>
      <c r="J43" s="554"/>
      <c r="K43" s="554"/>
      <c r="L43" s="554"/>
      <c r="M43" s="555"/>
      <c r="N43" s="69" t="s">
        <v>169</v>
      </c>
      <c r="AB43" s="94"/>
      <c r="AC43" s="7" t="s">
        <v>22</v>
      </c>
      <c r="AD43" s="25"/>
      <c r="AE43" s="25"/>
      <c r="AF43" s="26"/>
      <c r="AG43" s="143"/>
      <c r="AH43" s="144"/>
      <c r="AI43" s="145"/>
    </row>
    <row r="44" spans="2:35" ht="14.25" customHeight="1" x14ac:dyDescent="0.15">
      <c r="B44" s="110"/>
      <c r="C44" s="111"/>
      <c r="D44" s="112"/>
      <c r="E44" s="111"/>
      <c r="F44" s="113"/>
      <c r="G44" s="111"/>
      <c r="H44" s="658"/>
      <c r="I44" s="645" t="s">
        <v>156</v>
      </c>
      <c r="J44" s="646"/>
      <c r="K44" s="646"/>
      <c r="L44" s="646"/>
      <c r="M44" s="647"/>
      <c r="N44" s="7" t="s">
        <v>22</v>
      </c>
      <c r="O44" s="69" t="s">
        <v>170</v>
      </c>
      <c r="S44" s="7" t="s">
        <v>22</v>
      </c>
      <c r="T44" s="69" t="s">
        <v>171</v>
      </c>
      <c r="AB44" s="94"/>
      <c r="AC44" s="7"/>
      <c r="AD44" s="25"/>
      <c r="AE44" s="25"/>
      <c r="AF44" s="26"/>
      <c r="AG44" s="143"/>
      <c r="AH44" s="144"/>
      <c r="AI44" s="145"/>
    </row>
    <row r="45" spans="2:35" ht="14.25" customHeight="1" x14ac:dyDescent="0.15">
      <c r="B45" s="110"/>
      <c r="C45" s="111"/>
      <c r="D45" s="112"/>
      <c r="E45" s="111"/>
      <c r="F45" s="116" t="s">
        <v>51</v>
      </c>
      <c r="G45" s="106"/>
      <c r="H45" s="20" t="s">
        <v>22</v>
      </c>
      <c r="I45" s="588" t="s">
        <v>219</v>
      </c>
      <c r="J45" s="568"/>
      <c r="K45" s="568"/>
      <c r="L45" s="568"/>
      <c r="M45" s="589"/>
      <c r="N45" s="19" t="s">
        <v>22</v>
      </c>
      <c r="O45" s="80" t="s">
        <v>220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105"/>
      <c r="AC45" s="19" t="s">
        <v>22</v>
      </c>
      <c r="AD45" s="27" t="s">
        <v>56</v>
      </c>
      <c r="AE45" s="27"/>
      <c r="AF45" s="28"/>
      <c r="AG45" s="143"/>
      <c r="AH45" s="144"/>
      <c r="AI45" s="145"/>
    </row>
    <row r="46" spans="2:35" ht="14.25" customHeight="1" thickBot="1" x14ac:dyDescent="0.2">
      <c r="B46" s="117"/>
      <c r="C46" s="118"/>
      <c r="D46" s="119"/>
      <c r="E46" s="118"/>
      <c r="F46" s="120" t="s">
        <v>53</v>
      </c>
      <c r="G46" s="100"/>
      <c r="H46" s="121"/>
      <c r="I46" s="593"/>
      <c r="J46" s="564"/>
      <c r="K46" s="564"/>
      <c r="L46" s="564"/>
      <c r="M46" s="565"/>
      <c r="N46" s="92"/>
      <c r="O46" s="69" t="s">
        <v>66</v>
      </c>
      <c r="R46" s="75" t="s">
        <v>172</v>
      </c>
      <c r="S46" s="651"/>
      <c r="T46" s="651"/>
      <c r="U46" s="651"/>
      <c r="V46" s="651"/>
      <c r="W46" s="651"/>
      <c r="X46" s="651"/>
      <c r="Y46" s="651"/>
      <c r="Z46" s="651"/>
      <c r="AA46" s="651"/>
      <c r="AB46" s="104" t="s">
        <v>173</v>
      </c>
      <c r="AC46" s="5" t="s">
        <v>22</v>
      </c>
      <c r="AD46" s="29"/>
      <c r="AE46" s="29"/>
      <c r="AF46" s="30"/>
      <c r="AG46" s="146"/>
      <c r="AH46" s="147"/>
      <c r="AI46" s="148"/>
    </row>
    <row r="47" spans="2:35" ht="14.25" customHeight="1" x14ac:dyDescent="0.15">
      <c r="B47" s="676" t="s">
        <v>78</v>
      </c>
      <c r="C47" s="654"/>
      <c r="D47" s="677"/>
      <c r="E47" s="653" t="s">
        <v>79</v>
      </c>
      <c r="F47" s="654"/>
      <c r="G47" s="654"/>
      <c r="H47" s="654"/>
      <c r="I47" s="654"/>
      <c r="J47" s="654"/>
      <c r="K47" s="654"/>
      <c r="L47" s="654"/>
      <c r="M47" s="655"/>
      <c r="N47" s="204" t="str">
        <f>IF('第一面(1)'!M12="■","■","□")</f>
        <v>□</v>
      </c>
      <c r="O47" s="86" t="s">
        <v>80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108"/>
      <c r="AC47" s="1" t="s">
        <v>22</v>
      </c>
      <c r="AD47" s="23"/>
      <c r="AE47" s="23"/>
      <c r="AF47" s="24"/>
      <c r="AG47" s="648"/>
      <c r="AH47" s="649"/>
      <c r="AI47" s="650"/>
    </row>
    <row r="48" spans="2:35" ht="14.25" customHeight="1" x14ac:dyDescent="0.15">
      <c r="B48" s="599"/>
      <c r="C48" s="554"/>
      <c r="D48" s="600"/>
      <c r="E48" s="562"/>
      <c r="F48" s="554"/>
      <c r="G48" s="554"/>
      <c r="H48" s="554"/>
      <c r="I48" s="554"/>
      <c r="J48" s="554"/>
      <c r="K48" s="554"/>
      <c r="L48" s="554"/>
      <c r="M48" s="555"/>
      <c r="AB48" s="94"/>
      <c r="AC48" s="7" t="s">
        <v>22</v>
      </c>
      <c r="AD48" s="25"/>
      <c r="AE48" s="25"/>
      <c r="AF48" s="26"/>
      <c r="AG48" s="630"/>
      <c r="AH48" s="631"/>
      <c r="AI48" s="632"/>
    </row>
    <row r="49" spans="2:35" ht="14.25" customHeight="1" thickBot="1" x14ac:dyDescent="0.2">
      <c r="B49" s="673" t="str">
        <f>IF(第二面!L9="■","選択","")</f>
        <v/>
      </c>
      <c r="C49" s="674"/>
      <c r="D49" s="675"/>
      <c r="E49" s="563"/>
      <c r="F49" s="564"/>
      <c r="G49" s="564"/>
      <c r="H49" s="564"/>
      <c r="I49" s="564"/>
      <c r="J49" s="564"/>
      <c r="K49" s="564"/>
      <c r="L49" s="564"/>
      <c r="M49" s="565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122"/>
      <c r="AC49" s="5" t="s">
        <v>22</v>
      </c>
      <c r="AD49" s="29"/>
      <c r="AE49" s="29"/>
      <c r="AF49" s="30"/>
      <c r="AG49" s="633"/>
      <c r="AH49" s="634"/>
      <c r="AI49" s="635"/>
    </row>
    <row r="50" spans="2:35" ht="14.25" customHeight="1" x14ac:dyDescent="0.15">
      <c r="B50" s="599" t="s">
        <v>174</v>
      </c>
      <c r="C50" s="554"/>
      <c r="D50" s="600"/>
      <c r="E50" s="653" t="s">
        <v>175</v>
      </c>
      <c r="F50" s="654"/>
      <c r="G50" s="654"/>
      <c r="H50" s="654"/>
      <c r="I50" s="654"/>
      <c r="J50" s="654"/>
      <c r="K50" s="654"/>
      <c r="L50" s="654"/>
      <c r="M50" s="655"/>
      <c r="N50" s="204" t="str">
        <f>IF('第一面(1)'!M13="■","■","□")</f>
        <v>□</v>
      </c>
      <c r="O50" s="69" t="s">
        <v>55</v>
      </c>
      <c r="AB50" s="94"/>
      <c r="AC50" s="7" t="s">
        <v>22</v>
      </c>
      <c r="AD50" s="25" t="s">
        <v>54</v>
      </c>
      <c r="AE50" s="25"/>
      <c r="AF50" s="26"/>
      <c r="AG50" s="630"/>
      <c r="AH50" s="631"/>
      <c r="AI50" s="632"/>
    </row>
    <row r="51" spans="2:35" ht="14.25" customHeight="1" x14ac:dyDescent="0.15">
      <c r="B51" s="599"/>
      <c r="C51" s="554"/>
      <c r="D51" s="600"/>
      <c r="E51" s="562"/>
      <c r="F51" s="554"/>
      <c r="G51" s="554"/>
      <c r="H51" s="554"/>
      <c r="I51" s="554"/>
      <c r="J51" s="554"/>
      <c r="K51" s="554"/>
      <c r="L51" s="554"/>
      <c r="M51" s="555"/>
      <c r="AB51" s="94"/>
      <c r="AC51" s="7"/>
      <c r="AD51" s="25" t="s">
        <v>292</v>
      </c>
      <c r="AE51" s="25"/>
      <c r="AF51" s="26"/>
      <c r="AG51" s="630"/>
      <c r="AH51" s="631"/>
      <c r="AI51" s="632"/>
    </row>
    <row r="52" spans="2:35" ht="14.25" customHeight="1" thickBot="1" x14ac:dyDescent="0.2">
      <c r="B52" s="673" t="str">
        <f>IF(第二面!L10="■","選択","")</f>
        <v/>
      </c>
      <c r="C52" s="674"/>
      <c r="D52" s="675"/>
      <c r="E52" s="563"/>
      <c r="F52" s="564"/>
      <c r="G52" s="564"/>
      <c r="H52" s="564"/>
      <c r="I52" s="564"/>
      <c r="J52" s="564"/>
      <c r="K52" s="564"/>
      <c r="L52" s="564"/>
      <c r="M52" s="565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122"/>
      <c r="AC52" s="5" t="s">
        <v>22</v>
      </c>
      <c r="AD52" s="29"/>
      <c r="AE52" s="29"/>
      <c r="AF52" s="30"/>
      <c r="AG52" s="633"/>
      <c r="AH52" s="634"/>
      <c r="AI52" s="635"/>
    </row>
  </sheetData>
  <sheetProtection password="8A17" sheet="1" selectLockedCells="1"/>
  <mergeCells count="45">
    <mergeCell ref="F10:G10"/>
    <mergeCell ref="H42:H44"/>
    <mergeCell ref="I45:M46"/>
    <mergeCell ref="B5:D7"/>
    <mergeCell ref="B8:D8"/>
    <mergeCell ref="F11:G15"/>
    <mergeCell ref="I36:M38"/>
    <mergeCell ref="I23:M32"/>
    <mergeCell ref="I6:M9"/>
    <mergeCell ref="H13:H15"/>
    <mergeCell ref="H10:H12"/>
    <mergeCell ref="I13:M14"/>
    <mergeCell ref="B50:D51"/>
    <mergeCell ref="H16:H18"/>
    <mergeCell ref="H19:H22"/>
    <mergeCell ref="H23:H32"/>
    <mergeCell ref="B52:D52"/>
    <mergeCell ref="H33:H35"/>
    <mergeCell ref="H36:H38"/>
    <mergeCell ref="E47:M49"/>
    <mergeCell ref="B47:D48"/>
    <mergeCell ref="I42:M43"/>
    <mergeCell ref="B49:D49"/>
    <mergeCell ref="B3:D4"/>
    <mergeCell ref="I3:AF3"/>
    <mergeCell ref="AC4:AF4"/>
    <mergeCell ref="N4:AB4"/>
    <mergeCell ref="I4:M4"/>
    <mergeCell ref="E3:H4"/>
    <mergeCell ref="AG50:AI52"/>
    <mergeCell ref="AG3:AI4"/>
    <mergeCell ref="I10:M12"/>
    <mergeCell ref="I16:M18"/>
    <mergeCell ref="I19:M22"/>
    <mergeCell ref="I15:M15"/>
    <mergeCell ref="AG47:AI49"/>
    <mergeCell ref="S46:AA46"/>
    <mergeCell ref="I44:M44"/>
    <mergeCell ref="I33:M35"/>
    <mergeCell ref="E50:M52"/>
    <mergeCell ref="H39:H41"/>
    <mergeCell ref="I39:M41"/>
    <mergeCell ref="E5:F5"/>
    <mergeCell ref="F6:G9"/>
    <mergeCell ref="H6:H9"/>
  </mergeCells>
  <phoneticPr fontId="2"/>
  <conditionalFormatting sqref="B52:D52 B49:D49 E14 B8:D8">
    <cfRule type="cellIs" dxfId="1" priority="3" stopIfTrue="1" operator="equal">
      <formula>"選択"</formula>
    </cfRule>
  </conditionalFormatting>
  <conditionalFormatting sqref="E9">
    <cfRule type="cellIs" dxfId="0" priority="1" stopIfTrue="1" operator="equal">
      <formula>"選択"</formula>
    </cfRule>
  </conditionalFormatting>
  <dataValidations count="1">
    <dataValidation type="list" allowBlank="1" showInputMessage="1" showErrorMessage="1" sqref="H10 N16:N17 H45 H39 N30:N31 N33 S37 S44 H33:H34 H36 H42 N37 N44:N45 N28 N26 N24 N19 H19 H23 H16:H17 N39 H13:H14 X13 S13 N10:N13 S46 AC3:AC52" xr:uid="{00000000-0002-0000-0500-000000000000}">
      <formula1>"■,□"</formula1>
    </dataValidation>
  </dataValidations>
  <printOptions horizontalCentered="1"/>
  <pageMargins left="0.47244094488188981" right="0.39370078740157483" top="0.31496062992125984" bottom="0.39370078740157483" header="0.19685039370078741" footer="0.19685039370078741"/>
  <pageSetup paperSize="9" fitToHeight="5" orientation="portrait" r:id="rId1"/>
  <headerFooter scaleWithDoc="0">
    <oddFooter>&amp;L&amp;9ＨＰJ-351-12　(Ver.20240401）&amp;R&amp;9Copyright 2013-2024 Houseplus Corporation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"/>
  <sheetViews>
    <sheetView view="pageBreakPreview" zoomScale="130" zoomScaleNormal="100" zoomScaleSheetLayoutView="130" workbookViewId="0">
      <selection activeCell="N2" sqref="N2"/>
    </sheetView>
  </sheetViews>
  <sheetFormatPr defaultRowHeight="13.5" x14ac:dyDescent="0.15"/>
  <cols>
    <col min="1" max="1" width="18.5" customWidth="1"/>
    <col min="2" max="2" width="4.375" customWidth="1"/>
    <col min="3" max="10" width="5.875" customWidth="1"/>
    <col min="12" max="15" width="4.875" customWidth="1"/>
  </cols>
  <sheetData>
    <row r="1" spans="1:15" ht="14.25" thickBot="1" x14ac:dyDescent="0.2"/>
    <row r="2" spans="1:15" ht="14.25" thickBot="1" x14ac:dyDescent="0.2">
      <c r="A2" s="690" t="s">
        <v>94</v>
      </c>
      <c r="B2" s="691"/>
      <c r="C2" s="31" t="s">
        <v>14</v>
      </c>
      <c r="D2" s="32"/>
      <c r="E2" s="32"/>
      <c r="F2" s="32"/>
      <c r="G2" s="32"/>
      <c r="H2" s="32"/>
      <c r="I2" s="32"/>
      <c r="J2" s="33"/>
      <c r="L2" s="62" t="str">
        <f>IF('第一面(1)'!M17="■",1,"")</f>
        <v/>
      </c>
      <c r="M2" s="216">
        <f>MAX(L2:L9)</f>
        <v>0</v>
      </c>
      <c r="N2" s="217" t="str">
        <f>IF(M2="","",HLOOKUP(M2,C4:K5,2,FALSE))</f>
        <v>　</v>
      </c>
      <c r="O2" s="64" t="str">
        <f>HLOOKUP(M2,C4:K6,3,FALSE)</f>
        <v>　</v>
      </c>
    </row>
    <row r="3" spans="1:15" x14ac:dyDescent="0.15">
      <c r="A3" s="692"/>
      <c r="B3" s="693"/>
      <c r="C3" s="57" t="s">
        <v>95</v>
      </c>
      <c r="D3" s="58" t="s">
        <v>96</v>
      </c>
      <c r="E3" s="58" t="s">
        <v>97</v>
      </c>
      <c r="F3" s="58" t="s">
        <v>98</v>
      </c>
      <c r="G3" s="58" t="s">
        <v>99</v>
      </c>
      <c r="H3" s="58" t="s">
        <v>100</v>
      </c>
      <c r="I3" s="58" t="s">
        <v>101</v>
      </c>
      <c r="J3" s="59" t="s">
        <v>102</v>
      </c>
      <c r="L3" s="63" t="str">
        <f>IF('第一面(1)'!Q17="■",2,"")</f>
        <v/>
      </c>
      <c r="M3" s="218"/>
      <c r="N3" s="219"/>
    </row>
    <row r="4" spans="1:15" x14ac:dyDescent="0.15">
      <c r="A4" s="31" t="s">
        <v>103</v>
      </c>
      <c r="B4" s="32"/>
      <c r="C4" s="61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 s="56">
        <v>8</v>
      </c>
      <c r="K4" s="65">
        <v>0</v>
      </c>
      <c r="L4" s="63" t="str">
        <f>IF('第一面(1)'!U17="■",3,"")</f>
        <v/>
      </c>
      <c r="M4" s="218"/>
      <c r="N4" s="219"/>
    </row>
    <row r="5" spans="1:15" x14ac:dyDescent="0.15">
      <c r="A5" s="35" t="s">
        <v>104</v>
      </c>
      <c r="B5" s="36" t="s">
        <v>105</v>
      </c>
      <c r="C5" s="35">
        <v>0.4</v>
      </c>
      <c r="D5" s="36">
        <v>0.4</v>
      </c>
      <c r="E5" s="36">
        <v>0.5</v>
      </c>
      <c r="F5" s="36">
        <v>0.6</v>
      </c>
      <c r="G5" s="36">
        <v>0.6</v>
      </c>
      <c r="H5" s="36">
        <v>0.6</v>
      </c>
      <c r="I5" s="36">
        <v>0.6</v>
      </c>
      <c r="J5" s="34" t="s">
        <v>106</v>
      </c>
      <c r="K5" s="133" t="s">
        <v>250</v>
      </c>
      <c r="L5" s="63" t="str">
        <f>IF('第一面(1)'!Y17="■",4,"")</f>
        <v/>
      </c>
      <c r="M5" s="218"/>
      <c r="N5" s="219"/>
    </row>
    <row r="6" spans="1:15" x14ac:dyDescent="0.15">
      <c r="A6" s="37" t="s">
        <v>107</v>
      </c>
      <c r="B6" s="38" t="s">
        <v>108</v>
      </c>
      <c r="C6" s="60" t="s">
        <v>106</v>
      </c>
      <c r="D6" s="39" t="s">
        <v>106</v>
      </c>
      <c r="E6" s="39" t="s">
        <v>106</v>
      </c>
      <c r="F6" s="39" t="s">
        <v>106</v>
      </c>
      <c r="G6" s="38">
        <v>3</v>
      </c>
      <c r="H6" s="38">
        <v>2.8</v>
      </c>
      <c r="I6" s="38">
        <v>2.7</v>
      </c>
      <c r="J6" s="40">
        <v>6.7</v>
      </c>
      <c r="K6" s="133" t="s">
        <v>250</v>
      </c>
      <c r="L6" s="63" t="str">
        <f>IF('第一面(1)'!M18="■",5,"")</f>
        <v/>
      </c>
      <c r="M6" s="218"/>
      <c r="N6" s="219"/>
    </row>
    <row r="7" spans="1:15" x14ac:dyDescent="0.15">
      <c r="L7" s="63" t="str">
        <f>IF('第一面(1)'!Q18="■",6,"")</f>
        <v/>
      </c>
      <c r="M7" s="218"/>
      <c r="N7" s="219"/>
    </row>
    <row r="8" spans="1:15" x14ac:dyDescent="0.15">
      <c r="L8" s="63" t="str">
        <f>IF('第一面(1)'!U18="■",7,"")</f>
        <v/>
      </c>
      <c r="M8" s="218"/>
      <c r="N8" s="219"/>
    </row>
    <row r="9" spans="1:15" x14ac:dyDescent="0.15">
      <c r="L9" s="63" t="str">
        <f>IF('第一面(1)'!Y18="■",8,"")</f>
        <v/>
      </c>
      <c r="M9" s="218"/>
      <c r="N9" s="219"/>
    </row>
    <row r="10" spans="1:15" x14ac:dyDescent="0.15">
      <c r="L10" s="220">
        <v>0</v>
      </c>
      <c r="M10" s="221"/>
      <c r="N10" s="222"/>
    </row>
  </sheetData>
  <sheetProtection algorithmName="SHA-512" hashValue="t8bZVkHlRYNNX26Bq6VLlIkDSTmL/tO6Y4H83AVfhG01hSOIHvnqU59ZRFkErNecDHNsaLCGrbo82CSXoeeESg==" saltValue="jQ1z3c3k/7snfsgqtgOW9A==" spinCount="100000" sheet="1" selectLockedCells="1" selectUnlockedCells="1"/>
  <mergeCells count="1">
    <mergeCell ref="A2:B3"/>
  </mergeCells>
  <phoneticPr fontId="2"/>
  <printOptions horizontalCentered="1"/>
  <pageMargins left="0.47244094488188981" right="0.39370078740157483" top="0.31496062992125984" bottom="0.39370078740157483" header="0.19685039370078741" footer="0.19685039370078741"/>
  <pageSetup paperSize="9" fitToHeight="5" orientation="portrait" r:id="rId1"/>
  <headerFooter scaleWithDoc="0">
    <oddFooter>&amp;L&amp;9ＨＰJ-351-8　(Ver.20221107）&amp;R&amp;9Copyright 2013-2022 Houseplus Corporation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view="pageBreakPreview" zoomScaleNormal="100" zoomScaleSheetLayoutView="100" workbookViewId="0">
      <selection activeCell="A32" sqref="A32"/>
    </sheetView>
  </sheetViews>
  <sheetFormatPr defaultRowHeight="13.5" x14ac:dyDescent="0.15"/>
  <cols>
    <col min="1" max="1" width="13.5" customWidth="1"/>
  </cols>
  <sheetData>
    <row r="1" spans="1:9" x14ac:dyDescent="0.15">
      <c r="A1" t="s">
        <v>255</v>
      </c>
    </row>
    <row r="3" spans="1:9" x14ac:dyDescent="0.15">
      <c r="A3" t="s">
        <v>256</v>
      </c>
      <c r="B3" t="s">
        <v>261</v>
      </c>
    </row>
    <row r="4" spans="1:9" x14ac:dyDescent="0.15">
      <c r="B4" t="s">
        <v>257</v>
      </c>
    </row>
    <row r="5" spans="1:9" x14ac:dyDescent="0.15">
      <c r="B5" t="s">
        <v>258</v>
      </c>
    </row>
    <row r="6" spans="1:9" x14ac:dyDescent="0.15">
      <c r="B6" t="s">
        <v>259</v>
      </c>
    </row>
    <row r="8" spans="1:9" x14ac:dyDescent="0.15">
      <c r="A8" t="s">
        <v>287</v>
      </c>
      <c r="B8" s="694" t="s">
        <v>260</v>
      </c>
      <c r="C8" s="694"/>
      <c r="D8" s="694"/>
      <c r="E8" s="694"/>
      <c r="F8" s="694"/>
      <c r="G8" s="694"/>
      <c r="H8" s="694"/>
      <c r="I8" s="694"/>
    </row>
    <row r="9" spans="1:9" x14ac:dyDescent="0.15">
      <c r="B9" s="694"/>
      <c r="C9" s="694"/>
      <c r="D9" s="694"/>
      <c r="E9" s="694"/>
      <c r="F9" s="694"/>
      <c r="G9" s="694"/>
      <c r="H9" s="694"/>
      <c r="I9" s="694"/>
    </row>
    <row r="10" spans="1:9" x14ac:dyDescent="0.15">
      <c r="B10" t="s">
        <v>262</v>
      </c>
    </row>
    <row r="11" spans="1:9" x14ac:dyDescent="0.15">
      <c r="B11" t="s">
        <v>263</v>
      </c>
    </row>
    <row r="13" spans="1:9" x14ac:dyDescent="0.15">
      <c r="A13" t="s">
        <v>288</v>
      </c>
      <c r="B13" s="694" t="s">
        <v>289</v>
      </c>
      <c r="C13" s="694"/>
      <c r="D13" s="694"/>
      <c r="E13" s="694"/>
      <c r="F13" s="694"/>
      <c r="G13" s="694"/>
      <c r="H13" s="694"/>
      <c r="I13" s="694"/>
    </row>
    <row r="14" spans="1:9" x14ac:dyDescent="0.15">
      <c r="B14" s="694"/>
      <c r="C14" s="694"/>
      <c r="D14" s="694"/>
      <c r="E14" s="694"/>
      <c r="F14" s="694"/>
      <c r="G14" s="694"/>
      <c r="H14" s="694"/>
      <c r="I14" s="694"/>
    </row>
    <row r="16" spans="1:9" x14ac:dyDescent="0.15">
      <c r="A16" t="s">
        <v>291</v>
      </c>
      <c r="B16" s="694" t="s">
        <v>290</v>
      </c>
      <c r="C16" s="694"/>
      <c r="D16" s="694"/>
      <c r="E16" s="694"/>
      <c r="F16" s="694"/>
      <c r="G16" s="694"/>
      <c r="H16" s="694"/>
      <c r="I16" s="694"/>
    </row>
    <row r="17" spans="1:9" x14ac:dyDescent="0.15">
      <c r="B17" s="694"/>
      <c r="C17" s="694"/>
      <c r="D17" s="694"/>
      <c r="E17" s="694"/>
      <c r="F17" s="694"/>
      <c r="G17" s="694"/>
      <c r="H17" s="694"/>
      <c r="I17" s="694"/>
    </row>
    <row r="19" spans="1:9" x14ac:dyDescent="0.15">
      <c r="A19" t="s">
        <v>293</v>
      </c>
    </row>
    <row r="22" spans="1:9" x14ac:dyDescent="0.15">
      <c r="A22" t="s">
        <v>294</v>
      </c>
      <c r="B22" t="s">
        <v>295</v>
      </c>
    </row>
    <row r="25" spans="1:9" x14ac:dyDescent="0.15">
      <c r="A25" t="s">
        <v>297</v>
      </c>
      <c r="B25" t="s">
        <v>298</v>
      </c>
    </row>
    <row r="26" spans="1:9" x14ac:dyDescent="0.15">
      <c r="B26" t="s">
        <v>299</v>
      </c>
    </row>
    <row r="27" spans="1:9" x14ac:dyDescent="0.15">
      <c r="B27" t="s">
        <v>300</v>
      </c>
    </row>
    <row r="28" spans="1:9" x14ac:dyDescent="0.15">
      <c r="B28" t="s">
        <v>301</v>
      </c>
    </row>
    <row r="31" spans="1:9" ht="27" customHeight="1" x14ac:dyDescent="0.15">
      <c r="A31" t="s">
        <v>354</v>
      </c>
      <c r="B31" s="695" t="s">
        <v>347</v>
      </c>
      <c r="C31" s="695"/>
      <c r="D31" s="695"/>
      <c r="E31" s="695"/>
      <c r="F31" s="695"/>
      <c r="G31" s="695"/>
      <c r="H31" s="695"/>
      <c r="I31" s="695"/>
    </row>
  </sheetData>
  <sheetProtection sheet="1" objects="1" scenarios="1" selectLockedCells="1" selectUnlockedCells="1"/>
  <mergeCells count="4">
    <mergeCell ref="B8:I9"/>
    <mergeCell ref="B13:I14"/>
    <mergeCell ref="B16:I17"/>
    <mergeCell ref="B31:I31"/>
  </mergeCells>
  <phoneticPr fontId="2"/>
  <printOptions horizontalCentered="1"/>
  <pageMargins left="0.47244094488188981" right="0.39370078740157483" top="0.31496062992125984" bottom="0.39370078740157483" header="0.19685039370078741" footer="0.19685039370078741"/>
  <pageSetup paperSize="9" fitToHeight="5" orientation="portrait" r:id="rId1"/>
  <headerFooter scaleWithDoc="0">
    <oddFooter>&amp;L&amp;9ＨＰJ-351-8　(Ver.20221107）&amp;R&amp;9Copyright 2013-2022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作成要領</vt:lpstr>
      <vt:lpstr>別添①</vt:lpstr>
      <vt:lpstr>別添②</vt:lpstr>
      <vt:lpstr>第一面(1)</vt:lpstr>
      <vt:lpstr>第一面(2)</vt:lpstr>
      <vt:lpstr>第二面</vt:lpstr>
      <vt:lpstr>第三面</vt:lpstr>
      <vt:lpstr>リスト</vt:lpstr>
      <vt:lpstr>変更履歴</vt:lpstr>
      <vt:lpstr>リスト!Print_Area</vt:lpstr>
      <vt:lpstr>作成要領!Print_Area</vt:lpstr>
      <vt:lpstr>'第一面(2)'!Print_Area</vt:lpstr>
      <vt:lpstr>第三面!Print_Area</vt:lpstr>
      <vt:lpstr>第二面!Print_Area</vt:lpstr>
      <vt:lpstr>別添①!Print_Area</vt:lpstr>
      <vt:lpstr>別添②!Print_Area</vt:lpstr>
      <vt:lpstr>変更履歴!Print_Area</vt:lpstr>
      <vt:lpstr>別添②!Print_Titles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恭利</dc:creator>
  <cp:lastModifiedBy>高橋 香織</cp:lastModifiedBy>
  <cp:lastPrinted>2024-03-13T06:28:50Z</cp:lastPrinted>
  <dcterms:created xsi:type="dcterms:W3CDTF">2016-03-23T09:13:06Z</dcterms:created>
  <dcterms:modified xsi:type="dcterms:W3CDTF">2024-03-21T01:55:20Z</dcterms:modified>
</cp:coreProperties>
</file>