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updateLinks="never" defaultThemeVersion="124226"/>
  <mc:AlternateContent xmlns:mc="http://schemas.openxmlformats.org/markup-compatibility/2006">
    <mc:Choice Requires="x15">
      <x15ac:absPath xmlns:x15ac="http://schemas.microsoft.com/office/spreadsheetml/2010/11/ac" url="\\common2\共有フォルダ\◆技術部\☆技術総括部\556_BELS（住宅）\202310改正対応（たすき掛けルート創設）\帳票改定\HP住920-2_設計内容説明書(UA、ηAC最低値）\"/>
    </mc:Choice>
  </mc:AlternateContent>
  <xr:revisionPtr revIDLastSave="0" documentId="13_ncr:1_{FF98E698-A941-4A29-AE32-95E1AED28737}" xr6:coauthVersionLast="47" xr6:coauthVersionMax="47" xr10:uidLastSave="{00000000-0000-0000-0000-000000000000}"/>
  <bookViews>
    <workbookView xWindow="-120" yWindow="-120" windowWidth="19440" windowHeight="15000" tabRatio="683" xr2:uid="{00000000-000D-0000-FFFF-FFFF00000000}"/>
  </bookViews>
  <sheets>
    <sheet name="第１面" sheetId="1" r:id="rId1"/>
    <sheet name="第２~６面(仕様基準・誘導仕様基準）" sheetId="12" r:id="rId2"/>
    <sheet name="別紙1" sheetId="8" r:id="rId3"/>
    <sheet name="別紙1 (別紙２を使用しない場合)" sheetId="13" r:id="rId4"/>
    <sheet name="別紙2-1・2-2" sheetId="11" r:id="rId5"/>
    <sheet name="更新履歴" sheetId="5" state="hidden" r:id="rId6"/>
    <sheet name="master" sheetId="6" state="hidden" r:id="rId7"/>
    <sheet name="別紙mast" sheetId="10" state="hidden" r:id="rId8"/>
  </sheets>
  <externalReferences>
    <externalReference r:id="rId9"/>
    <externalReference r:id="rId10"/>
  </externalReferences>
  <definedNames>
    <definedName name="_xlnm.Print_Area" localSheetId="6">master!$A$1:$J$98</definedName>
    <definedName name="_xlnm.Print_Area" localSheetId="5">更新履歴!$A$1:$D$35</definedName>
    <definedName name="_xlnm.Print_Area" localSheetId="0">第１面!$B$2:$AI$74</definedName>
    <definedName name="_xlnm.Print_Area" localSheetId="1">'第２~６面(仕様基準・誘導仕様基準）'!$B$2:$AI$242</definedName>
    <definedName name="_xlnm.Print_Area" localSheetId="2">別紙1!$B$2:$AI$51</definedName>
    <definedName name="_xlnm.Print_Area" localSheetId="3">'別紙1 (別紙２を使用しない場合)'!$B$2:$AI$51</definedName>
    <definedName name="_xlnm.Print_Area" localSheetId="4">'別紙2-1・2-2'!$B$1:$DM$118</definedName>
    <definedName name="_xlnm.Print_Titles" localSheetId="0">第１面!$7:$8</definedName>
    <definedName name="_xlnm.Print_Titles" localSheetId="1">'第２~６面(仕様基準・誘導仕様基準）'!$7:$8</definedName>
    <definedName name="_xlnm.Print_Titles" localSheetId="2">別紙1!$6:$7</definedName>
    <definedName name="_xlnm.Print_Titles" localSheetId="3">'別紙1 (別紙２を使用しない場合)'!$6:$7</definedName>
    <definedName name="_xlnm.Print_Titles" localSheetId="4">'別紙2-1・2-2'!$1:$18</definedName>
    <definedName name="S造外装材の熱抵抗">master!$J$6:$J$14</definedName>
    <definedName name="リストA">[1]MAST!$B$3:$B$52</definedName>
    <definedName name="開口部の日射遮蔽仕様" localSheetId="4">[2]master!$F$6:$F$14</definedName>
    <definedName name="開口部の日射遮蔽仕様">master!$F$6:$F$12</definedName>
    <definedName name="開口部の熱貫流率" localSheetId="4">[2]master!$D$6:$D$14</definedName>
    <definedName name="開口部の熱貫流率">master!$D$6:$D$15</definedName>
    <definedName name="構造">[1]MAST!$F$3:$F$7</definedName>
    <definedName name="断熱材" localSheetId="4">[2]master!$B$6:$B$46</definedName>
    <definedName name="断熱材">master!$B$6:$B$98</definedName>
    <definedName name="地域区分" localSheetId="4">[1]MAST!$D$3:$D$11</definedName>
    <definedName name="地域区分">別紙mast!$C$4:$K$4</definedName>
    <definedName name="用途">[1]MAST!$H$3:$H$7</definedName>
    <definedName name="用途2">master!$H$6:$H$9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L6" i="11" l="1"/>
  <c r="S12" i="8" s="1"/>
  <c r="CU6" i="11"/>
  <c r="S13" i="8" s="1"/>
  <c r="CP7" i="11"/>
  <c r="Y18" i="8" s="1"/>
  <c r="Y38" i="8"/>
  <c r="CF20" i="11"/>
  <c r="Y38" i="13"/>
  <c r="AL12" i="13"/>
  <c r="H23" i="13"/>
  <c r="H22" i="13"/>
  <c r="H18" i="13"/>
  <c r="H15" i="13"/>
  <c r="H14" i="13"/>
  <c r="H11" i="13"/>
  <c r="H4" i="13"/>
  <c r="Q3" i="13"/>
  <c r="H23" i="8" l="1"/>
  <c r="H22" i="8"/>
  <c r="H18" i="8"/>
  <c r="H11" i="8"/>
  <c r="Z19" i="11"/>
  <c r="AK21" i="11"/>
  <c r="Z21" i="11"/>
  <c r="H15" i="8" l="1"/>
  <c r="H14" i="8"/>
  <c r="DK118" i="11" l="1"/>
  <c r="DH118" i="11"/>
  <c r="DE118" i="11"/>
  <c r="CZ118" i="11"/>
  <c r="CX118" i="11"/>
  <c r="CU118" i="11"/>
  <c r="CR118" i="11"/>
  <c r="CF118" i="11"/>
  <c r="BN118" i="11"/>
  <c r="AQ118" i="11"/>
  <c r="AK118" i="11"/>
  <c r="Z118" i="11"/>
  <c r="DK117" i="11"/>
  <c r="DH117" i="11"/>
  <c r="DE117" i="11"/>
  <c r="CZ117" i="11"/>
  <c r="CX117" i="11"/>
  <c r="CU117" i="11"/>
  <c r="CR117" i="11"/>
  <c r="CF117" i="11"/>
  <c r="BN117" i="11"/>
  <c r="AQ117" i="11"/>
  <c r="AK117" i="11"/>
  <c r="Z117" i="11"/>
  <c r="DK116" i="11"/>
  <c r="DH116" i="11"/>
  <c r="DE116" i="11"/>
  <c r="CZ116" i="11"/>
  <c r="CX116" i="11"/>
  <c r="CU116" i="11"/>
  <c r="CR116" i="11"/>
  <c r="CF116" i="11"/>
  <c r="BN116" i="11"/>
  <c r="AQ116" i="11"/>
  <c r="AK116" i="11"/>
  <c r="Z116" i="11"/>
  <c r="DK115" i="11"/>
  <c r="DH115" i="11"/>
  <c r="DE115" i="11"/>
  <c r="CZ115" i="11"/>
  <c r="CX115" i="11"/>
  <c r="CU115" i="11"/>
  <c r="CR115" i="11"/>
  <c r="CF115" i="11"/>
  <c r="BN115" i="11"/>
  <c r="AQ115" i="11"/>
  <c r="AK115" i="11"/>
  <c r="Z115" i="11"/>
  <c r="DK114" i="11"/>
  <c r="DH114" i="11"/>
  <c r="DE114" i="11"/>
  <c r="CZ114" i="11"/>
  <c r="CX114" i="11"/>
  <c r="CU114" i="11"/>
  <c r="CR114" i="11"/>
  <c r="CF114" i="11"/>
  <c r="BN114" i="11"/>
  <c r="AQ114" i="11"/>
  <c r="AK114" i="11"/>
  <c r="Z114" i="11"/>
  <c r="DK113" i="11"/>
  <c r="DH113" i="11"/>
  <c r="DE113" i="11"/>
  <c r="CZ113" i="11"/>
  <c r="CX113" i="11"/>
  <c r="CU113" i="11"/>
  <c r="CR113" i="11"/>
  <c r="CF113" i="11"/>
  <c r="BN113" i="11"/>
  <c r="AQ113" i="11"/>
  <c r="AK113" i="11"/>
  <c r="Z113" i="11"/>
  <c r="DK112" i="11"/>
  <c r="DH112" i="11"/>
  <c r="DE112" i="11"/>
  <c r="CZ112" i="11"/>
  <c r="CX112" i="11"/>
  <c r="CU112" i="11"/>
  <c r="CR112" i="11"/>
  <c r="CF112" i="11"/>
  <c r="BN112" i="11"/>
  <c r="AQ112" i="11"/>
  <c r="AK112" i="11"/>
  <c r="Z112" i="11"/>
  <c r="DK111" i="11"/>
  <c r="DH111" i="11"/>
  <c r="DE111" i="11"/>
  <c r="CZ111" i="11"/>
  <c r="CX111" i="11"/>
  <c r="CU111" i="11"/>
  <c r="CR111" i="11"/>
  <c r="CF111" i="11"/>
  <c r="BN111" i="11"/>
  <c r="AQ111" i="11"/>
  <c r="AK111" i="11"/>
  <c r="Z111" i="11"/>
  <c r="DK110" i="11"/>
  <c r="DH110" i="11"/>
  <c r="DE110" i="11"/>
  <c r="CZ110" i="11"/>
  <c r="CX110" i="11"/>
  <c r="CU110" i="11"/>
  <c r="CR110" i="11"/>
  <c r="CF110" i="11"/>
  <c r="BN110" i="11"/>
  <c r="AQ110" i="11"/>
  <c r="AK110" i="11"/>
  <c r="Z110" i="11"/>
  <c r="DK109" i="11"/>
  <c r="DH109" i="11"/>
  <c r="DE109" i="11"/>
  <c r="CZ109" i="11"/>
  <c r="CX109" i="11"/>
  <c r="CU109" i="11"/>
  <c r="CR109" i="11"/>
  <c r="CF109" i="11"/>
  <c r="BN109" i="11"/>
  <c r="AQ109" i="11"/>
  <c r="AK109" i="11"/>
  <c r="Z109" i="11"/>
  <c r="DK108" i="11"/>
  <c r="DH108" i="11"/>
  <c r="DE108" i="11"/>
  <c r="CZ108" i="11"/>
  <c r="CX108" i="11"/>
  <c r="CU108" i="11"/>
  <c r="CR108" i="11"/>
  <c r="CF108" i="11"/>
  <c r="BN108" i="11"/>
  <c r="AQ108" i="11"/>
  <c r="AK108" i="11"/>
  <c r="Z108" i="11"/>
  <c r="DK107" i="11"/>
  <c r="DH107" i="11"/>
  <c r="DE107" i="11"/>
  <c r="CZ107" i="11"/>
  <c r="CX107" i="11"/>
  <c r="CU107" i="11"/>
  <c r="CR107" i="11"/>
  <c r="CF107" i="11"/>
  <c r="BN107" i="11"/>
  <c r="AQ107" i="11"/>
  <c r="AK107" i="11"/>
  <c r="Z107" i="11"/>
  <c r="DK106" i="11"/>
  <c r="DH106" i="11"/>
  <c r="DE106" i="11"/>
  <c r="CZ106" i="11"/>
  <c r="CX106" i="11"/>
  <c r="CU106" i="11"/>
  <c r="CR106" i="11"/>
  <c r="CF106" i="11"/>
  <c r="BN106" i="11"/>
  <c r="AQ106" i="11"/>
  <c r="AK106" i="11"/>
  <c r="Z106" i="11"/>
  <c r="DK105" i="11"/>
  <c r="DH105" i="11"/>
  <c r="DE105" i="11"/>
  <c r="CZ105" i="11"/>
  <c r="CX105" i="11"/>
  <c r="CU105" i="11"/>
  <c r="CR105" i="11"/>
  <c r="CF105" i="11"/>
  <c r="BN105" i="11"/>
  <c r="AQ105" i="11"/>
  <c r="AK105" i="11"/>
  <c r="Z105" i="11"/>
  <c r="DK104" i="11"/>
  <c r="DH104" i="11"/>
  <c r="DE104" i="11"/>
  <c r="CZ104" i="11"/>
  <c r="CX104" i="11"/>
  <c r="CU104" i="11"/>
  <c r="CR104" i="11"/>
  <c r="CF104" i="11"/>
  <c r="BN104" i="11"/>
  <c r="AQ104" i="11"/>
  <c r="AK104" i="11"/>
  <c r="Z104" i="11"/>
  <c r="DK103" i="11"/>
  <c r="DH103" i="11"/>
  <c r="DE103" i="11"/>
  <c r="CZ103" i="11"/>
  <c r="CX103" i="11"/>
  <c r="CU103" i="11"/>
  <c r="CR103" i="11"/>
  <c r="CF103" i="11"/>
  <c r="BN103" i="11"/>
  <c r="AQ103" i="11"/>
  <c r="AK103" i="11"/>
  <c r="Z103" i="11"/>
  <c r="DK102" i="11"/>
  <c r="DH102" i="11"/>
  <c r="DE102" i="11"/>
  <c r="CZ102" i="11"/>
  <c r="CX102" i="11"/>
  <c r="CU102" i="11"/>
  <c r="CR102" i="11"/>
  <c r="CF102" i="11"/>
  <c r="BN102" i="11"/>
  <c r="AQ102" i="11"/>
  <c r="AK102" i="11"/>
  <c r="Z102" i="11"/>
  <c r="DK101" i="11"/>
  <c r="DH101" i="11"/>
  <c r="DE101" i="11"/>
  <c r="CZ101" i="11"/>
  <c r="CX101" i="11"/>
  <c r="CU101" i="11"/>
  <c r="CR101" i="11"/>
  <c r="CF101" i="11"/>
  <c r="BN101" i="11"/>
  <c r="AQ101" i="11"/>
  <c r="AK101" i="11"/>
  <c r="Z101" i="11"/>
  <c r="DK100" i="11"/>
  <c r="DH100" i="11"/>
  <c r="DE100" i="11"/>
  <c r="CZ100" i="11"/>
  <c r="CX100" i="11"/>
  <c r="CU100" i="11"/>
  <c r="CR100" i="11"/>
  <c r="CF100" i="11"/>
  <c r="BN100" i="11"/>
  <c r="AQ100" i="11"/>
  <c r="AK100" i="11"/>
  <c r="Z100" i="11"/>
  <c r="DK99" i="11"/>
  <c r="DH99" i="11"/>
  <c r="DE99" i="11"/>
  <c r="CZ99" i="11"/>
  <c r="CX99" i="11"/>
  <c r="CU99" i="11"/>
  <c r="CR99" i="11"/>
  <c r="CF99" i="11"/>
  <c r="BN99" i="11"/>
  <c r="AQ99" i="11"/>
  <c r="AK99" i="11"/>
  <c r="Z99" i="11"/>
  <c r="DK98" i="11"/>
  <c r="DH98" i="11"/>
  <c r="DE98" i="11"/>
  <c r="CZ98" i="11"/>
  <c r="CX98" i="11"/>
  <c r="CU98" i="11"/>
  <c r="CR98" i="11"/>
  <c r="CF98" i="11"/>
  <c r="BN98" i="11"/>
  <c r="AQ98" i="11"/>
  <c r="AK98" i="11"/>
  <c r="Z98" i="11"/>
  <c r="DK97" i="11"/>
  <c r="DH97" i="11"/>
  <c r="DE97" i="11"/>
  <c r="CZ97" i="11"/>
  <c r="CX97" i="11"/>
  <c r="CU97" i="11"/>
  <c r="CR97" i="11"/>
  <c r="CF97" i="11"/>
  <c r="BN97" i="11"/>
  <c r="AQ97" i="11"/>
  <c r="AK97" i="11"/>
  <c r="Z97" i="11"/>
  <c r="DK96" i="11"/>
  <c r="DH96" i="11"/>
  <c r="DE96" i="11"/>
  <c r="CZ96" i="11"/>
  <c r="CX96" i="11"/>
  <c r="CU96" i="11"/>
  <c r="CR96" i="11"/>
  <c r="CF96" i="11"/>
  <c r="BN96" i="11"/>
  <c r="AQ96" i="11"/>
  <c r="AK96" i="11"/>
  <c r="Z96" i="11"/>
  <c r="DK95" i="11"/>
  <c r="DH95" i="11"/>
  <c r="DE95" i="11"/>
  <c r="CZ95" i="11"/>
  <c r="CX95" i="11"/>
  <c r="CU95" i="11"/>
  <c r="CR95" i="11"/>
  <c r="CF95" i="11"/>
  <c r="BN95" i="11"/>
  <c r="AQ95" i="11"/>
  <c r="AK95" i="11"/>
  <c r="Z95" i="11"/>
  <c r="DK94" i="11"/>
  <c r="DH94" i="11"/>
  <c r="DE94" i="11"/>
  <c r="CZ94" i="11"/>
  <c r="CX94" i="11"/>
  <c r="CU94" i="11"/>
  <c r="CR94" i="11"/>
  <c r="CF94" i="11"/>
  <c r="BN94" i="11"/>
  <c r="AQ94" i="11"/>
  <c r="AK94" i="11"/>
  <c r="Z94" i="11"/>
  <c r="DK93" i="11"/>
  <c r="DH93" i="11"/>
  <c r="DE93" i="11"/>
  <c r="CZ93" i="11"/>
  <c r="CX93" i="11"/>
  <c r="CU93" i="11"/>
  <c r="CR93" i="11"/>
  <c r="CF93" i="11"/>
  <c r="BN93" i="11"/>
  <c r="AQ93" i="11"/>
  <c r="AK93" i="11"/>
  <c r="Z93" i="11"/>
  <c r="DK92" i="11"/>
  <c r="DH92" i="11"/>
  <c r="DE92" i="11"/>
  <c r="CZ92" i="11"/>
  <c r="CX92" i="11"/>
  <c r="CU92" i="11"/>
  <c r="CR92" i="11"/>
  <c r="CF92" i="11"/>
  <c r="BN92" i="11"/>
  <c r="AQ92" i="11"/>
  <c r="AK92" i="11"/>
  <c r="Z92" i="11"/>
  <c r="DK91" i="11"/>
  <c r="DH91" i="11"/>
  <c r="DE91" i="11"/>
  <c r="CZ91" i="11"/>
  <c r="CX91" i="11"/>
  <c r="CU91" i="11"/>
  <c r="CR91" i="11"/>
  <c r="CF91" i="11"/>
  <c r="BN91" i="11"/>
  <c r="AQ91" i="11"/>
  <c r="AK91" i="11"/>
  <c r="Z91" i="11"/>
  <c r="DK90" i="11"/>
  <c r="DH90" i="11"/>
  <c r="DE90" i="11"/>
  <c r="CZ90" i="11"/>
  <c r="CX90" i="11"/>
  <c r="CU90" i="11"/>
  <c r="CR90" i="11"/>
  <c r="CF90" i="11"/>
  <c r="BN90" i="11"/>
  <c r="AQ90" i="11"/>
  <c r="AK90" i="11"/>
  <c r="Z90" i="11"/>
  <c r="DK89" i="11"/>
  <c r="DH89" i="11"/>
  <c r="DE89" i="11"/>
  <c r="CZ89" i="11"/>
  <c r="CX89" i="11"/>
  <c r="CU89" i="11"/>
  <c r="CR89" i="11"/>
  <c r="CF89" i="11"/>
  <c r="BN89" i="11"/>
  <c r="AQ89" i="11"/>
  <c r="AK89" i="11"/>
  <c r="Z89" i="11"/>
  <c r="DK88" i="11"/>
  <c r="DH88" i="11"/>
  <c r="DE88" i="11"/>
  <c r="CZ88" i="11"/>
  <c r="CX88" i="11"/>
  <c r="CU88" i="11"/>
  <c r="CR88" i="11"/>
  <c r="CF88" i="11"/>
  <c r="BN88" i="11"/>
  <c r="AQ88" i="11"/>
  <c r="AK88" i="11"/>
  <c r="Z88" i="11"/>
  <c r="DK87" i="11"/>
  <c r="DH87" i="11"/>
  <c r="DE87" i="11"/>
  <c r="CZ87" i="11"/>
  <c r="CX87" i="11"/>
  <c r="CU87" i="11"/>
  <c r="CR87" i="11"/>
  <c r="CF87" i="11"/>
  <c r="BN87" i="11"/>
  <c r="AQ87" i="11"/>
  <c r="AK87" i="11"/>
  <c r="Z87" i="11"/>
  <c r="DK86" i="11"/>
  <c r="DH86" i="11"/>
  <c r="DE86" i="11"/>
  <c r="CZ86" i="11"/>
  <c r="CX86" i="11"/>
  <c r="CU86" i="11"/>
  <c r="CR86" i="11"/>
  <c r="CF86" i="11"/>
  <c r="BN86" i="11"/>
  <c r="AQ86" i="11"/>
  <c r="AK86" i="11"/>
  <c r="Z86" i="11"/>
  <c r="DK85" i="11"/>
  <c r="DH85" i="11"/>
  <c r="DE85" i="11"/>
  <c r="CZ85" i="11"/>
  <c r="CX85" i="11"/>
  <c r="CU85" i="11"/>
  <c r="CR85" i="11"/>
  <c r="CF85" i="11"/>
  <c r="BN85" i="11"/>
  <c r="AQ85" i="11"/>
  <c r="AK85" i="11"/>
  <c r="Z85" i="11"/>
  <c r="DK84" i="11"/>
  <c r="DH84" i="11"/>
  <c r="DE84" i="11"/>
  <c r="CZ84" i="11"/>
  <c r="CX84" i="11"/>
  <c r="CU84" i="11"/>
  <c r="CR84" i="11"/>
  <c r="CF84" i="11"/>
  <c r="BN84" i="11"/>
  <c r="AQ84" i="11"/>
  <c r="AK84" i="11"/>
  <c r="Z84" i="11"/>
  <c r="DK83" i="11"/>
  <c r="DH83" i="11"/>
  <c r="DE83" i="11"/>
  <c r="CZ83" i="11"/>
  <c r="CX83" i="11"/>
  <c r="CU83" i="11"/>
  <c r="CR83" i="11"/>
  <c r="CF83" i="11"/>
  <c r="BN83" i="11"/>
  <c r="AQ83" i="11"/>
  <c r="AK83" i="11"/>
  <c r="Z83" i="11"/>
  <c r="DK82" i="11"/>
  <c r="DH82" i="11"/>
  <c r="DE82" i="11"/>
  <c r="CZ82" i="11"/>
  <c r="CX82" i="11"/>
  <c r="CU82" i="11"/>
  <c r="CR82" i="11"/>
  <c r="CF82" i="11"/>
  <c r="BN82" i="11"/>
  <c r="AQ82" i="11"/>
  <c r="AK82" i="11"/>
  <c r="Z82" i="11"/>
  <c r="DK81" i="11"/>
  <c r="DH81" i="11"/>
  <c r="DE81" i="11"/>
  <c r="CZ81" i="11"/>
  <c r="CX81" i="11"/>
  <c r="CU81" i="11"/>
  <c r="CR81" i="11"/>
  <c r="CF81" i="11"/>
  <c r="BN81" i="11"/>
  <c r="AQ81" i="11"/>
  <c r="AK81" i="11"/>
  <c r="Z81" i="11"/>
  <c r="DK80" i="11"/>
  <c r="DH80" i="11"/>
  <c r="DE80" i="11"/>
  <c r="CZ80" i="11"/>
  <c r="CX80" i="11"/>
  <c r="CU80" i="11"/>
  <c r="CR80" i="11"/>
  <c r="CF80" i="11"/>
  <c r="BN80" i="11"/>
  <c r="AQ80" i="11"/>
  <c r="AK80" i="11"/>
  <c r="Z80" i="11"/>
  <c r="DK79" i="11"/>
  <c r="DH79" i="11"/>
  <c r="DE79" i="11"/>
  <c r="CZ79" i="11"/>
  <c r="CX79" i="11"/>
  <c r="CU79" i="11"/>
  <c r="CR79" i="11"/>
  <c r="CF79" i="11"/>
  <c r="BN79" i="11"/>
  <c r="AQ79" i="11"/>
  <c r="AK79" i="11"/>
  <c r="Z79" i="11"/>
  <c r="DK78" i="11"/>
  <c r="DH78" i="11"/>
  <c r="DE78" i="11"/>
  <c r="CZ78" i="11"/>
  <c r="CX78" i="11"/>
  <c r="CU78" i="11"/>
  <c r="CR78" i="11"/>
  <c r="CF78" i="11"/>
  <c r="BN78" i="11"/>
  <c r="AQ78" i="11"/>
  <c r="AK78" i="11"/>
  <c r="Z78" i="11"/>
  <c r="DK77" i="11"/>
  <c r="DH77" i="11"/>
  <c r="DE77" i="11"/>
  <c r="CZ77" i="11"/>
  <c r="CX77" i="11"/>
  <c r="CU77" i="11"/>
  <c r="CR77" i="11"/>
  <c r="CF77" i="11"/>
  <c r="BN77" i="11"/>
  <c r="AQ77" i="11"/>
  <c r="AK77" i="11"/>
  <c r="Z77" i="11"/>
  <c r="DK76" i="11"/>
  <c r="DH76" i="11"/>
  <c r="DE76" i="11"/>
  <c r="CZ76" i="11"/>
  <c r="CX76" i="11"/>
  <c r="CU76" i="11"/>
  <c r="CR76" i="11"/>
  <c r="CF76" i="11"/>
  <c r="BN76" i="11"/>
  <c r="AQ76" i="11"/>
  <c r="AK76" i="11"/>
  <c r="Z76" i="11"/>
  <c r="DK75" i="11"/>
  <c r="DH75" i="11"/>
  <c r="DE75" i="11"/>
  <c r="CZ75" i="11"/>
  <c r="CX75" i="11"/>
  <c r="CU75" i="11"/>
  <c r="CR75" i="11"/>
  <c r="CF75" i="11"/>
  <c r="BN75" i="11"/>
  <c r="AQ75" i="11"/>
  <c r="AK75" i="11"/>
  <c r="Z75" i="11"/>
  <c r="DK74" i="11"/>
  <c r="DH74" i="11"/>
  <c r="DE74" i="11"/>
  <c r="CZ74" i="11"/>
  <c r="CX74" i="11"/>
  <c r="CU74" i="11"/>
  <c r="CR74" i="11"/>
  <c r="CF74" i="11"/>
  <c r="BN74" i="11"/>
  <c r="AQ74" i="11"/>
  <c r="AK74" i="11"/>
  <c r="Z74" i="11"/>
  <c r="DK73" i="11"/>
  <c r="DH73" i="11"/>
  <c r="DE73" i="11"/>
  <c r="CZ73" i="11"/>
  <c r="CX73" i="11"/>
  <c r="CU73" i="11"/>
  <c r="CR73" i="11"/>
  <c r="CF73" i="11"/>
  <c r="BN73" i="11"/>
  <c r="AQ73" i="11"/>
  <c r="AK73" i="11"/>
  <c r="Z73" i="11"/>
  <c r="DK72" i="11"/>
  <c r="DH72" i="11"/>
  <c r="DE72" i="11"/>
  <c r="CZ72" i="11"/>
  <c r="CX72" i="11"/>
  <c r="CU72" i="11"/>
  <c r="CR72" i="11"/>
  <c r="CF72" i="11"/>
  <c r="BN72" i="11"/>
  <c r="AQ72" i="11"/>
  <c r="AK72" i="11"/>
  <c r="Z72" i="11"/>
  <c r="DK71" i="11"/>
  <c r="DH71" i="11"/>
  <c r="DE71" i="11"/>
  <c r="CZ71" i="11"/>
  <c r="CX71" i="11"/>
  <c r="CU71" i="11"/>
  <c r="CR71" i="11"/>
  <c r="CF71" i="11"/>
  <c r="BN71" i="11"/>
  <c r="AQ71" i="11"/>
  <c r="AK71" i="11"/>
  <c r="Z71" i="11"/>
  <c r="DK70" i="11"/>
  <c r="DH70" i="11"/>
  <c r="DE70" i="11"/>
  <c r="CZ70" i="11"/>
  <c r="CX70" i="11"/>
  <c r="CU70" i="11"/>
  <c r="CR70" i="11"/>
  <c r="CF70" i="11"/>
  <c r="BN70" i="11"/>
  <c r="AQ70" i="11"/>
  <c r="AK70" i="11"/>
  <c r="Z70" i="11"/>
  <c r="DK69" i="11"/>
  <c r="DH69" i="11"/>
  <c r="DE69" i="11"/>
  <c r="CZ69" i="11"/>
  <c r="CX69" i="11"/>
  <c r="CU69" i="11"/>
  <c r="CR69" i="11"/>
  <c r="CF69" i="11"/>
  <c r="BN69" i="11"/>
  <c r="AQ69" i="11"/>
  <c r="AK69" i="11"/>
  <c r="Z69" i="11"/>
  <c r="DK68" i="11"/>
  <c r="DH68" i="11"/>
  <c r="DE68" i="11"/>
  <c r="CZ68" i="11"/>
  <c r="CX68" i="11"/>
  <c r="CU68" i="11"/>
  <c r="CR68" i="11"/>
  <c r="CF68" i="11"/>
  <c r="BN68" i="11"/>
  <c r="AQ68" i="11"/>
  <c r="AK68" i="11"/>
  <c r="Z68" i="11"/>
  <c r="DK67" i="11"/>
  <c r="DH67" i="11"/>
  <c r="DE67" i="11"/>
  <c r="CZ67" i="11"/>
  <c r="CX67" i="11"/>
  <c r="CU67" i="11"/>
  <c r="CR67" i="11"/>
  <c r="CF67" i="11"/>
  <c r="BN67" i="11"/>
  <c r="AQ67" i="11"/>
  <c r="AK67" i="11"/>
  <c r="Z67" i="11"/>
  <c r="DK66" i="11"/>
  <c r="DH66" i="11"/>
  <c r="DE66" i="11"/>
  <c r="CZ66" i="11"/>
  <c r="CX66" i="11"/>
  <c r="CU66" i="11"/>
  <c r="CR66" i="11"/>
  <c r="CF66" i="11"/>
  <c r="BN66" i="11"/>
  <c r="AQ66" i="11"/>
  <c r="AK66" i="11"/>
  <c r="Z66" i="11"/>
  <c r="DK65" i="11"/>
  <c r="DH65" i="11"/>
  <c r="DE65" i="11"/>
  <c r="CZ65" i="11"/>
  <c r="CX65" i="11"/>
  <c r="CU65" i="11"/>
  <c r="CR65" i="11"/>
  <c r="CF65" i="11"/>
  <c r="BN65" i="11"/>
  <c r="AQ65" i="11"/>
  <c r="AK65" i="11"/>
  <c r="Z65" i="11"/>
  <c r="DK64" i="11"/>
  <c r="DH64" i="11"/>
  <c r="DE64" i="11"/>
  <c r="CZ64" i="11"/>
  <c r="CX64" i="11"/>
  <c r="CU64" i="11"/>
  <c r="CR64" i="11"/>
  <c r="CF64" i="11"/>
  <c r="BN64" i="11"/>
  <c r="AQ64" i="11"/>
  <c r="AK64" i="11"/>
  <c r="Z64" i="11"/>
  <c r="DK63" i="11"/>
  <c r="DH63" i="11"/>
  <c r="DE63" i="11"/>
  <c r="CZ63" i="11"/>
  <c r="CX63" i="11"/>
  <c r="CU63" i="11"/>
  <c r="CR63" i="11"/>
  <c r="CF63" i="11"/>
  <c r="BN63" i="11"/>
  <c r="AQ63" i="11"/>
  <c r="AK63" i="11"/>
  <c r="Z63" i="11"/>
  <c r="DK62" i="11"/>
  <c r="DH62" i="11"/>
  <c r="DE62" i="11"/>
  <c r="CZ62" i="11"/>
  <c r="CX62" i="11"/>
  <c r="CU62" i="11"/>
  <c r="CR62" i="11"/>
  <c r="CF62" i="11"/>
  <c r="BN62" i="11"/>
  <c r="AQ62" i="11"/>
  <c r="AK62" i="11"/>
  <c r="Z62" i="11"/>
  <c r="DK61" i="11"/>
  <c r="DH61" i="11"/>
  <c r="DE61" i="11"/>
  <c r="CZ61" i="11"/>
  <c r="CX61" i="11"/>
  <c r="CU61" i="11"/>
  <c r="CR61" i="11"/>
  <c r="CF61" i="11"/>
  <c r="BN61" i="11"/>
  <c r="AQ61" i="11"/>
  <c r="AK61" i="11"/>
  <c r="Z61" i="11"/>
  <c r="DK60" i="11"/>
  <c r="DH60" i="11"/>
  <c r="DE60" i="11"/>
  <c r="CZ60" i="11"/>
  <c r="CX60" i="11"/>
  <c r="CU60" i="11"/>
  <c r="CR60" i="11"/>
  <c r="CF60" i="11"/>
  <c r="BN60" i="11"/>
  <c r="AQ60" i="11"/>
  <c r="AK60" i="11"/>
  <c r="Z60" i="11"/>
  <c r="DK59" i="11"/>
  <c r="DH59" i="11"/>
  <c r="DE59" i="11"/>
  <c r="CZ59" i="11"/>
  <c r="CX59" i="11"/>
  <c r="CU59" i="11"/>
  <c r="CR59" i="11"/>
  <c r="CF59" i="11"/>
  <c r="BN59" i="11"/>
  <c r="AQ59" i="11"/>
  <c r="AK59" i="11"/>
  <c r="Z59" i="11"/>
  <c r="DK58" i="11"/>
  <c r="DH58" i="11"/>
  <c r="DE58" i="11"/>
  <c r="CZ58" i="11"/>
  <c r="CX58" i="11"/>
  <c r="CU58" i="11"/>
  <c r="CR58" i="11"/>
  <c r="CF58" i="11"/>
  <c r="BN58" i="11"/>
  <c r="AQ58" i="11"/>
  <c r="AK58" i="11"/>
  <c r="Z58" i="11"/>
  <c r="DK57" i="11"/>
  <c r="DH57" i="11"/>
  <c r="DE57" i="11"/>
  <c r="CZ57" i="11"/>
  <c r="CX57" i="11"/>
  <c r="CU57" i="11"/>
  <c r="CR57" i="11"/>
  <c r="CF57" i="11"/>
  <c r="BN57" i="11"/>
  <c r="AQ57" i="11"/>
  <c r="AK57" i="11"/>
  <c r="Z57" i="11"/>
  <c r="DK56" i="11"/>
  <c r="DH56" i="11"/>
  <c r="DE56" i="11"/>
  <c r="CZ56" i="11"/>
  <c r="CX56" i="11"/>
  <c r="CU56" i="11"/>
  <c r="CR56" i="11"/>
  <c r="CF56" i="11"/>
  <c r="BN56" i="11"/>
  <c r="AQ56" i="11"/>
  <c r="AK56" i="11"/>
  <c r="Z56" i="11"/>
  <c r="DK55" i="11"/>
  <c r="DH55" i="11"/>
  <c r="DE55" i="11"/>
  <c r="CZ55" i="11"/>
  <c r="CX55" i="11"/>
  <c r="CU55" i="11"/>
  <c r="CR55" i="11"/>
  <c r="CF55" i="11"/>
  <c r="BN55" i="11"/>
  <c r="AQ55" i="11"/>
  <c r="AK55" i="11"/>
  <c r="Z55" i="11"/>
  <c r="DK54" i="11"/>
  <c r="DH54" i="11"/>
  <c r="DE54" i="11"/>
  <c r="CZ54" i="11"/>
  <c r="CX54" i="11"/>
  <c r="CU54" i="11"/>
  <c r="CR54" i="11"/>
  <c r="CF54" i="11"/>
  <c r="BN54" i="11"/>
  <c r="AQ54" i="11"/>
  <c r="AK54" i="11"/>
  <c r="Z54" i="11"/>
  <c r="DK53" i="11"/>
  <c r="DH53" i="11"/>
  <c r="DE53" i="11"/>
  <c r="CZ53" i="11"/>
  <c r="CX53" i="11"/>
  <c r="CU53" i="11"/>
  <c r="CR53" i="11"/>
  <c r="CF53" i="11"/>
  <c r="BN53" i="11"/>
  <c r="AQ53" i="11"/>
  <c r="AK53" i="11"/>
  <c r="Z53" i="11"/>
  <c r="DK52" i="11"/>
  <c r="DH52" i="11"/>
  <c r="DE52" i="11"/>
  <c r="CZ52" i="11"/>
  <c r="CX52" i="11"/>
  <c r="CU52" i="11"/>
  <c r="CR52" i="11"/>
  <c r="CF52" i="11"/>
  <c r="BN52" i="11"/>
  <c r="AQ52" i="11"/>
  <c r="AK52" i="11"/>
  <c r="Z52" i="11"/>
  <c r="DK51" i="11"/>
  <c r="DH51" i="11"/>
  <c r="DE51" i="11"/>
  <c r="CZ51" i="11"/>
  <c r="CX51" i="11"/>
  <c r="CU51" i="11"/>
  <c r="CR51" i="11"/>
  <c r="CF51" i="11"/>
  <c r="BN51" i="11"/>
  <c r="AQ51" i="11"/>
  <c r="AK51" i="11"/>
  <c r="Z51" i="11"/>
  <c r="DK50" i="11"/>
  <c r="DH50" i="11"/>
  <c r="DE50" i="11"/>
  <c r="CZ50" i="11"/>
  <c r="CX50" i="11"/>
  <c r="CU50" i="11"/>
  <c r="CR50" i="11"/>
  <c r="CF50" i="11"/>
  <c r="BN50" i="11"/>
  <c r="AQ50" i="11"/>
  <c r="AK50" i="11"/>
  <c r="Z50" i="11"/>
  <c r="DK49" i="11"/>
  <c r="DH49" i="11"/>
  <c r="DE49" i="11"/>
  <c r="CZ49" i="11"/>
  <c r="CX49" i="11"/>
  <c r="CU49" i="11"/>
  <c r="CR49" i="11"/>
  <c r="CF49" i="11"/>
  <c r="BN49" i="11"/>
  <c r="AQ49" i="11"/>
  <c r="AK49" i="11"/>
  <c r="Z49" i="11"/>
  <c r="DK48" i="11"/>
  <c r="DH48" i="11"/>
  <c r="DE48" i="11"/>
  <c r="CZ48" i="11"/>
  <c r="CX48" i="11"/>
  <c r="CU48" i="11"/>
  <c r="CR48" i="11"/>
  <c r="CF48" i="11"/>
  <c r="BN48" i="11"/>
  <c r="AQ48" i="11"/>
  <c r="AK48" i="11"/>
  <c r="Z48" i="11"/>
  <c r="DK47" i="11"/>
  <c r="DH47" i="11"/>
  <c r="DE47" i="11"/>
  <c r="CZ47" i="11"/>
  <c r="CX47" i="11"/>
  <c r="CU47" i="11"/>
  <c r="CR47" i="11"/>
  <c r="CF47" i="11"/>
  <c r="BN47" i="11"/>
  <c r="AQ47" i="11"/>
  <c r="AK47" i="11"/>
  <c r="Z47" i="11"/>
  <c r="DK46" i="11"/>
  <c r="DH46" i="11"/>
  <c r="DE46" i="11"/>
  <c r="CZ46" i="11"/>
  <c r="CX46" i="11"/>
  <c r="CU46" i="11"/>
  <c r="CR46" i="11"/>
  <c r="CF46" i="11"/>
  <c r="BN46" i="11"/>
  <c r="AQ46" i="11"/>
  <c r="AK46" i="11"/>
  <c r="Z46" i="11"/>
  <c r="DK45" i="11"/>
  <c r="DH45" i="11"/>
  <c r="DE45" i="11"/>
  <c r="CZ45" i="11"/>
  <c r="CX45" i="11"/>
  <c r="CU45" i="11"/>
  <c r="CR45" i="11"/>
  <c r="CF45" i="11"/>
  <c r="BN45" i="11"/>
  <c r="AQ45" i="11"/>
  <c r="AK45" i="11"/>
  <c r="Z45" i="11"/>
  <c r="DK44" i="11"/>
  <c r="DH44" i="11"/>
  <c r="DE44" i="11"/>
  <c r="CZ44" i="11"/>
  <c r="CX44" i="11"/>
  <c r="CU44" i="11"/>
  <c r="CR44" i="11"/>
  <c r="CF44" i="11"/>
  <c r="BN44" i="11"/>
  <c r="AQ44" i="11"/>
  <c r="AK44" i="11"/>
  <c r="Z44" i="11"/>
  <c r="DK43" i="11"/>
  <c r="DH43" i="11"/>
  <c r="DE43" i="11"/>
  <c r="CZ43" i="11"/>
  <c r="CX43" i="11"/>
  <c r="CU43" i="11"/>
  <c r="CR43" i="11"/>
  <c r="CF43" i="11"/>
  <c r="BN43" i="11"/>
  <c r="AQ43" i="11"/>
  <c r="AK43" i="11"/>
  <c r="Z43" i="11"/>
  <c r="DK42" i="11"/>
  <c r="DH42" i="11"/>
  <c r="DE42" i="11"/>
  <c r="CZ42" i="11"/>
  <c r="CX42" i="11"/>
  <c r="CU42" i="11"/>
  <c r="CR42" i="11"/>
  <c r="CF42" i="11"/>
  <c r="BN42" i="11"/>
  <c r="AQ42" i="11"/>
  <c r="AK42" i="11"/>
  <c r="Z42" i="11"/>
  <c r="DK41" i="11"/>
  <c r="DH41" i="11"/>
  <c r="DE41" i="11"/>
  <c r="CZ41" i="11"/>
  <c r="CX41" i="11"/>
  <c r="CU41" i="11"/>
  <c r="CR41" i="11"/>
  <c r="CF41" i="11"/>
  <c r="BN41" i="11"/>
  <c r="AQ41" i="11"/>
  <c r="AK41" i="11"/>
  <c r="Z41" i="11"/>
  <c r="DK40" i="11"/>
  <c r="DH40" i="11"/>
  <c r="DE40" i="11"/>
  <c r="CZ40" i="11"/>
  <c r="CX40" i="11"/>
  <c r="CU40" i="11"/>
  <c r="CR40" i="11"/>
  <c r="CF40" i="11"/>
  <c r="BN40" i="11"/>
  <c r="AQ40" i="11"/>
  <c r="AK40" i="11"/>
  <c r="Z40" i="11"/>
  <c r="DK39" i="11"/>
  <c r="DH39" i="11"/>
  <c r="DE39" i="11"/>
  <c r="CZ39" i="11"/>
  <c r="CX39" i="11"/>
  <c r="CU39" i="11"/>
  <c r="CR39" i="11"/>
  <c r="CF39" i="11"/>
  <c r="BN39" i="11"/>
  <c r="AQ39" i="11"/>
  <c r="AK39" i="11"/>
  <c r="Z39" i="11"/>
  <c r="DK38" i="11"/>
  <c r="DH38" i="11"/>
  <c r="DE38" i="11"/>
  <c r="CZ38" i="11"/>
  <c r="CX38" i="11"/>
  <c r="CU38" i="11"/>
  <c r="CR38" i="11"/>
  <c r="CF38" i="11"/>
  <c r="BN38" i="11"/>
  <c r="AQ38" i="11"/>
  <c r="AK38" i="11"/>
  <c r="Z38" i="11"/>
  <c r="DK37" i="11"/>
  <c r="DH37" i="11"/>
  <c r="DE37" i="11"/>
  <c r="CZ37" i="11"/>
  <c r="CX37" i="11"/>
  <c r="CU37" i="11"/>
  <c r="CR37" i="11"/>
  <c r="CF37" i="11"/>
  <c r="BN37" i="11"/>
  <c r="AQ37" i="11"/>
  <c r="AK37" i="11"/>
  <c r="Z37" i="11"/>
  <c r="DK36" i="11"/>
  <c r="DH36" i="11"/>
  <c r="DE36" i="11"/>
  <c r="CZ36" i="11"/>
  <c r="CX36" i="11"/>
  <c r="CU36" i="11"/>
  <c r="CR36" i="11"/>
  <c r="CF36" i="11"/>
  <c r="BN36" i="11"/>
  <c r="AQ36" i="11"/>
  <c r="AK36" i="11"/>
  <c r="Z36" i="11"/>
  <c r="DK35" i="11"/>
  <c r="DH35" i="11"/>
  <c r="DE35" i="11"/>
  <c r="CZ35" i="11"/>
  <c r="CX35" i="11"/>
  <c r="CU35" i="11"/>
  <c r="CR35" i="11"/>
  <c r="CF35" i="11"/>
  <c r="BN35" i="11"/>
  <c r="AQ35" i="11"/>
  <c r="AK35" i="11"/>
  <c r="Z35" i="11"/>
  <c r="DK34" i="11"/>
  <c r="DH34" i="11"/>
  <c r="DE34" i="11"/>
  <c r="CZ34" i="11"/>
  <c r="CX34" i="11"/>
  <c r="CU34" i="11"/>
  <c r="CR34" i="11"/>
  <c r="CF34" i="11"/>
  <c r="BN34" i="11"/>
  <c r="AQ34" i="11"/>
  <c r="AK34" i="11"/>
  <c r="Z34" i="11"/>
  <c r="DK33" i="11"/>
  <c r="DH33" i="11"/>
  <c r="DE33" i="11"/>
  <c r="CZ33" i="11"/>
  <c r="CX33" i="11"/>
  <c r="CU33" i="11"/>
  <c r="CR33" i="11"/>
  <c r="CF33" i="11"/>
  <c r="BN33" i="11"/>
  <c r="AQ33" i="11"/>
  <c r="AK33" i="11"/>
  <c r="Z33" i="11"/>
  <c r="DK32" i="11"/>
  <c r="DH32" i="11"/>
  <c r="DE32" i="11"/>
  <c r="CZ32" i="11"/>
  <c r="CX32" i="11"/>
  <c r="CU32" i="11"/>
  <c r="CR32" i="11"/>
  <c r="CF32" i="11"/>
  <c r="BN32" i="11"/>
  <c r="AQ32" i="11"/>
  <c r="AK32" i="11"/>
  <c r="Z32" i="11"/>
  <c r="DK31" i="11"/>
  <c r="DH31" i="11"/>
  <c r="DE31" i="11"/>
  <c r="CZ31" i="11"/>
  <c r="CX31" i="11"/>
  <c r="CU31" i="11"/>
  <c r="CR31" i="11"/>
  <c r="CF31" i="11"/>
  <c r="BN31" i="11"/>
  <c r="AQ31" i="11"/>
  <c r="AK31" i="11"/>
  <c r="Z31" i="11"/>
  <c r="DK30" i="11"/>
  <c r="DH30" i="11"/>
  <c r="DE30" i="11"/>
  <c r="CZ30" i="11"/>
  <c r="CX30" i="11"/>
  <c r="CU30" i="11"/>
  <c r="CR30" i="11"/>
  <c r="CF30" i="11"/>
  <c r="BN30" i="11"/>
  <c r="AQ30" i="11"/>
  <c r="AK30" i="11"/>
  <c r="Z30" i="11"/>
  <c r="DK29" i="11"/>
  <c r="DH29" i="11"/>
  <c r="DE29" i="11"/>
  <c r="CZ29" i="11"/>
  <c r="CX29" i="11"/>
  <c r="CU29" i="11"/>
  <c r="CR29" i="11"/>
  <c r="CF29" i="11"/>
  <c r="BN29" i="11"/>
  <c r="AQ29" i="11"/>
  <c r="AK29" i="11"/>
  <c r="Z29" i="11"/>
  <c r="DK28" i="11"/>
  <c r="DH28" i="11"/>
  <c r="DE28" i="11"/>
  <c r="CZ28" i="11"/>
  <c r="CX28" i="11"/>
  <c r="CU28" i="11"/>
  <c r="CR28" i="11"/>
  <c r="CF28" i="11"/>
  <c r="BN28" i="11"/>
  <c r="AQ28" i="11"/>
  <c r="AK28" i="11"/>
  <c r="Z28" i="11"/>
  <c r="DK27" i="11"/>
  <c r="DH27" i="11"/>
  <c r="DE27" i="11"/>
  <c r="CZ27" i="11"/>
  <c r="CX27" i="11"/>
  <c r="CU27" i="11"/>
  <c r="CR27" i="11"/>
  <c r="CF27" i="11"/>
  <c r="BN27" i="11"/>
  <c r="AQ27" i="11"/>
  <c r="AK27" i="11"/>
  <c r="Z27" i="11"/>
  <c r="DK26" i="11"/>
  <c r="DH26" i="11"/>
  <c r="DE26" i="11"/>
  <c r="CZ26" i="11"/>
  <c r="CX26" i="11"/>
  <c r="CU26" i="11"/>
  <c r="CR26" i="11"/>
  <c r="CF26" i="11"/>
  <c r="BN26" i="11"/>
  <c r="AQ26" i="11"/>
  <c r="AK26" i="11"/>
  <c r="Z26" i="11"/>
  <c r="DK25" i="11"/>
  <c r="DH25" i="11"/>
  <c r="DE25" i="11"/>
  <c r="CZ25" i="11"/>
  <c r="CX25" i="11"/>
  <c r="CU25" i="11"/>
  <c r="CR25" i="11"/>
  <c r="CF25" i="11"/>
  <c r="BN25" i="11"/>
  <c r="AQ25" i="11"/>
  <c r="AK25" i="11"/>
  <c r="Z25" i="11"/>
  <c r="DK24" i="11"/>
  <c r="DH24" i="11"/>
  <c r="DE24" i="11"/>
  <c r="CZ24" i="11"/>
  <c r="CX24" i="11"/>
  <c r="CU24" i="11"/>
  <c r="CR24" i="11"/>
  <c r="CF24" i="11"/>
  <c r="BN24" i="11"/>
  <c r="AQ24" i="11"/>
  <c r="AK24" i="11"/>
  <c r="Z24" i="11"/>
  <c r="DK23" i="11"/>
  <c r="DH23" i="11"/>
  <c r="DE23" i="11"/>
  <c r="CZ23" i="11"/>
  <c r="CX23" i="11"/>
  <c r="CU23" i="11"/>
  <c r="CR23" i="11"/>
  <c r="CF23" i="11"/>
  <c r="BN23" i="11"/>
  <c r="AQ23" i="11"/>
  <c r="AK23" i="11"/>
  <c r="Z23" i="11"/>
  <c r="DK22" i="11"/>
  <c r="DH22" i="11"/>
  <c r="DE22" i="11"/>
  <c r="CZ22" i="11"/>
  <c r="CX22" i="11"/>
  <c r="CU22" i="11"/>
  <c r="CR22" i="11"/>
  <c r="CF22" i="11"/>
  <c r="BN22" i="11"/>
  <c r="AQ22" i="11"/>
  <c r="AK22" i="11"/>
  <c r="Z22" i="11"/>
  <c r="DK21" i="11"/>
  <c r="DH21" i="11"/>
  <c r="DE21" i="11"/>
  <c r="CZ21" i="11"/>
  <c r="CX21" i="11"/>
  <c r="CU21" i="11"/>
  <c r="CR21" i="11"/>
  <c r="CF21" i="11"/>
  <c r="BN21" i="11"/>
  <c r="AQ21" i="11"/>
  <c r="DK20" i="11"/>
  <c r="DH20" i="11"/>
  <c r="DE20" i="11"/>
  <c r="CZ20" i="11"/>
  <c r="CX20" i="11"/>
  <c r="CU20" i="11"/>
  <c r="CR20" i="11"/>
  <c r="BN20" i="11"/>
  <c r="AQ20" i="11"/>
  <c r="AK20" i="11"/>
  <c r="Z20" i="11"/>
  <c r="DK19" i="11"/>
  <c r="DK11" i="11" s="1"/>
  <c r="DH19" i="11"/>
  <c r="DK10" i="11" s="1"/>
  <c r="DE19" i="11"/>
  <c r="CZ19" i="11"/>
  <c r="CX19" i="11"/>
  <c r="CU19" i="11"/>
  <c r="CP11" i="11" s="1"/>
  <c r="CU11" i="11" s="1"/>
  <c r="Y21" i="8" s="1"/>
  <c r="CR19" i="11"/>
  <c r="CP10" i="11" s="1"/>
  <c r="CP8" i="11" s="1"/>
  <c r="CF19" i="11"/>
  <c r="BN19" i="11"/>
  <c r="AQ19" i="11"/>
  <c r="AK19" i="11"/>
  <c r="Y32" i="8"/>
  <c r="CI3" i="11"/>
  <c r="AT3" i="11"/>
  <c r="F3" i="11"/>
  <c r="CP2" i="11"/>
  <c r="CI2" i="11"/>
  <c r="BT2" i="11"/>
  <c r="BL2" i="11"/>
  <c r="BA2" i="11"/>
  <c r="AT2" i="11"/>
  <c r="AL13" i="8"/>
  <c r="AK13" i="8"/>
  <c r="AC13" i="8" s="1"/>
  <c r="AL12" i="8"/>
  <c r="AK12" i="8"/>
  <c r="AC12" i="8" s="1"/>
  <c r="H4" i="8"/>
  <c r="Q3" i="8"/>
  <c r="M235" i="12"/>
  <c r="G5" i="12"/>
  <c r="S4" i="12"/>
  <c r="G4" i="12"/>
  <c r="X3" i="12"/>
  <c r="P3" i="12"/>
  <c r="G3" i="12"/>
  <c r="L52" i="1"/>
  <c r="P20" i="1"/>
  <c r="P18" i="1"/>
  <c r="AN10" i="1"/>
  <c r="AM10" i="1"/>
  <c r="AL10" i="1"/>
  <c r="AK10" i="1"/>
  <c r="AN9" i="1"/>
  <c r="AM9" i="1"/>
  <c r="AL9" i="1"/>
  <c r="AK9" i="1"/>
  <c r="DK7" i="11" l="1"/>
  <c r="CU10" i="11"/>
  <c r="DK9" i="11"/>
  <c r="DK6" i="11" s="1"/>
  <c r="AK11" i="1"/>
  <c r="M34" i="1"/>
  <c r="L69" i="1"/>
  <c r="M38" i="1"/>
  <c r="L54" i="1"/>
  <c r="L72" i="1"/>
  <c r="L56" i="1"/>
  <c r="L58" i="1"/>
  <c r="L46" i="1"/>
  <c r="L62" i="1"/>
  <c r="L64" i="1"/>
  <c r="L41" i="1"/>
  <c r="L43" i="1"/>
  <c r="L60" i="1"/>
  <c r="L48" i="1"/>
  <c r="M32" i="1"/>
  <c r="L50" i="1"/>
  <c r="L66" i="1"/>
  <c r="L39" i="1"/>
  <c r="AX7" i="11" l="1"/>
  <c r="AK9" i="13"/>
  <c r="AK9" i="8"/>
  <c r="BO19" i="11" l="1"/>
  <c r="BQ19" i="11" s="1"/>
  <c r="AZ19" i="11"/>
  <c r="AV61" i="11"/>
  <c r="DB94" i="11"/>
  <c r="DD94" i="11" s="1"/>
  <c r="AV63" i="11"/>
  <c r="BO26" i="11"/>
  <c r="BQ26" i="11" s="1"/>
  <c r="AZ64" i="11"/>
  <c r="AZ54" i="11"/>
  <c r="AV111" i="11"/>
  <c r="DB48" i="11"/>
  <c r="DD48" i="11" s="1"/>
  <c r="AV42" i="11"/>
  <c r="BO84" i="11"/>
  <c r="BQ84" i="11" s="1"/>
  <c r="AZ48" i="11"/>
  <c r="AZ106" i="11"/>
  <c r="BO58" i="11"/>
  <c r="BQ58" i="11" s="1"/>
  <c r="AV79" i="11"/>
  <c r="BO106" i="11"/>
  <c r="BQ106" i="11" s="1"/>
  <c r="AZ33" i="11"/>
  <c r="AV31" i="11"/>
  <c r="BO80" i="11"/>
  <c r="BQ80" i="11" s="1"/>
  <c r="BO28" i="11"/>
  <c r="BQ28" i="11" s="1"/>
  <c r="AZ69" i="11"/>
  <c r="DB31" i="11"/>
  <c r="DD31" i="11" s="1"/>
  <c r="BO57" i="11"/>
  <c r="BQ57" i="11" s="1"/>
  <c r="AZ46" i="11"/>
  <c r="BO67" i="11"/>
  <c r="BQ67" i="11" s="1"/>
  <c r="AV101" i="11"/>
  <c r="DB88" i="11"/>
  <c r="DD88" i="11" s="1"/>
  <c r="DB25" i="11"/>
  <c r="DD25" i="11" s="1"/>
  <c r="AZ84" i="11"/>
  <c r="DB34" i="11"/>
  <c r="DD34" i="11" s="1"/>
  <c r="AV48" i="11"/>
  <c r="BO74" i="11"/>
  <c r="BQ74" i="11" s="1"/>
  <c r="AZ37" i="11"/>
  <c r="BO89" i="11"/>
  <c r="BQ89" i="11" s="1"/>
  <c r="AV40" i="11"/>
  <c r="AV74" i="11"/>
  <c r="DB77" i="11"/>
  <c r="DD77" i="11" s="1"/>
  <c r="DB102" i="11"/>
  <c r="DD102" i="11" s="1"/>
  <c r="DB108" i="11"/>
  <c r="DD108" i="11" s="1"/>
  <c r="AZ91" i="11"/>
  <c r="DB61" i="11"/>
  <c r="DD61" i="11" s="1"/>
  <c r="BO69" i="11"/>
  <c r="BQ69" i="11" s="1"/>
  <c r="DB117" i="11"/>
  <c r="DD117" i="11" s="1"/>
  <c r="AV68" i="11"/>
  <c r="BO72" i="11"/>
  <c r="BQ72" i="11" s="1"/>
  <c r="DB69" i="11"/>
  <c r="DD69" i="11" s="1"/>
  <c r="AZ28" i="11"/>
  <c r="DB91" i="11"/>
  <c r="DD91" i="11" s="1"/>
  <c r="AZ107" i="11"/>
  <c r="BO97" i="11"/>
  <c r="BQ97" i="11" s="1"/>
  <c r="DB30" i="11"/>
  <c r="DD30" i="11" s="1"/>
  <c r="BO77" i="11"/>
  <c r="BQ77" i="11" s="1"/>
  <c r="BO55" i="11"/>
  <c r="BQ55" i="11" s="1"/>
  <c r="DB104" i="11"/>
  <c r="DD104" i="11" s="1"/>
  <c r="AV77" i="11"/>
  <c r="AZ97" i="11"/>
  <c r="DB100" i="11"/>
  <c r="DD100" i="11" s="1"/>
  <c r="DB101" i="11"/>
  <c r="DD101" i="11" s="1"/>
  <c r="AV116" i="11"/>
  <c r="AZ73" i="11"/>
  <c r="BO82" i="11"/>
  <c r="BQ82" i="11" s="1"/>
  <c r="AZ81" i="11"/>
  <c r="DB87" i="11"/>
  <c r="DD87" i="11" s="1"/>
  <c r="AV37" i="11"/>
  <c r="AV114" i="11"/>
  <c r="AZ108" i="11"/>
  <c r="AV38" i="11"/>
  <c r="AV49" i="11"/>
  <c r="AV115" i="11"/>
  <c r="DB62" i="11"/>
  <c r="DD62" i="11" s="1"/>
  <c r="DB96" i="11"/>
  <c r="DD96" i="11" s="1"/>
  <c r="BO113" i="11"/>
  <c r="BQ113" i="11" s="1"/>
  <c r="BO91" i="11"/>
  <c r="BQ91" i="11" s="1"/>
  <c r="AV20" i="11"/>
  <c r="DB38" i="11"/>
  <c r="DD38" i="11" s="1"/>
  <c r="AV110" i="11"/>
  <c r="BO70" i="11"/>
  <c r="BQ70" i="11" s="1"/>
  <c r="BO47" i="11"/>
  <c r="BQ47" i="11" s="1"/>
  <c r="AV86" i="11"/>
  <c r="DB37" i="11"/>
  <c r="DD37" i="11" s="1"/>
  <c r="AZ57" i="11"/>
  <c r="AV47" i="11"/>
  <c r="AZ25" i="11"/>
  <c r="DB116" i="11"/>
  <c r="DD116" i="11" s="1"/>
  <c r="DB33" i="11"/>
  <c r="DD33" i="11" s="1"/>
  <c r="AV112" i="11"/>
  <c r="DB23" i="11"/>
  <c r="DD23" i="11" s="1"/>
  <c r="AZ39" i="11"/>
  <c r="DB84" i="11"/>
  <c r="DD84" i="11" s="1"/>
  <c r="AV52" i="11"/>
  <c r="BO107" i="11"/>
  <c r="BQ107" i="11" s="1"/>
  <c r="BO96" i="11"/>
  <c r="BQ96" i="11" s="1"/>
  <c r="AZ22" i="11"/>
  <c r="BO52" i="11"/>
  <c r="BQ52" i="11" s="1"/>
  <c r="AZ59" i="11"/>
  <c r="AZ21" i="11"/>
  <c r="AV27" i="11"/>
  <c r="BO98" i="11"/>
  <c r="BQ98" i="11" s="1"/>
  <c r="AV97" i="11"/>
  <c r="AZ56" i="11"/>
  <c r="AZ27" i="11"/>
  <c r="DB45" i="11"/>
  <c r="DD45" i="11" s="1"/>
  <c r="DB105" i="11"/>
  <c r="DD105" i="11" s="1"/>
  <c r="DB49" i="11"/>
  <c r="DD49" i="11" s="1"/>
  <c r="BO61" i="11"/>
  <c r="BQ61" i="11" s="1"/>
  <c r="BO20" i="11"/>
  <c r="BQ20" i="11" s="1"/>
  <c r="AZ117" i="11"/>
  <c r="DB114" i="11"/>
  <c r="DD114" i="11" s="1"/>
  <c r="AZ74" i="11"/>
  <c r="BO29" i="11"/>
  <c r="BQ29" i="11" s="1"/>
  <c r="DB89" i="11"/>
  <c r="DD89" i="11" s="1"/>
  <c r="AV89" i="11"/>
  <c r="DB46" i="11"/>
  <c r="DD46" i="11" s="1"/>
  <c r="BO86" i="11"/>
  <c r="BQ86" i="11" s="1"/>
  <c r="AV64" i="11"/>
  <c r="DB103" i="11"/>
  <c r="DD103" i="11" s="1"/>
  <c r="AZ105" i="11"/>
  <c r="AZ114" i="11"/>
  <c r="AZ103" i="11"/>
  <c r="DB75" i="11"/>
  <c r="DD75" i="11" s="1"/>
  <c r="AV106" i="11"/>
  <c r="DB118" i="11"/>
  <c r="DD118" i="11" s="1"/>
  <c r="DB42" i="11"/>
  <c r="DD42" i="11" s="1"/>
  <c r="BO117" i="11"/>
  <c r="BQ117" i="11" s="1"/>
  <c r="AZ77" i="11"/>
  <c r="DB59" i="11"/>
  <c r="DD59" i="11" s="1"/>
  <c r="AZ67" i="11"/>
  <c r="AZ92" i="11"/>
  <c r="BO33" i="11"/>
  <c r="BQ33" i="11" s="1"/>
  <c r="BO73" i="11"/>
  <c r="BQ73" i="11" s="1"/>
  <c r="AV82" i="11"/>
  <c r="AV94" i="11"/>
  <c r="AZ98" i="11"/>
  <c r="BO92" i="11"/>
  <c r="BQ92" i="11" s="1"/>
  <c r="BO38" i="11"/>
  <c r="BQ38" i="11" s="1"/>
  <c r="AZ83" i="11"/>
  <c r="DB27" i="11"/>
  <c r="DD27" i="11" s="1"/>
  <c r="AV55" i="11"/>
  <c r="BO60" i="11"/>
  <c r="BQ60" i="11" s="1"/>
  <c r="DB80" i="11"/>
  <c r="DD80" i="11" s="1"/>
  <c r="BO83" i="11"/>
  <c r="BQ83" i="11" s="1"/>
  <c r="DB44" i="11"/>
  <c r="DD44" i="11" s="1"/>
  <c r="AV103" i="11"/>
  <c r="BO79" i="11"/>
  <c r="BQ79" i="11" s="1"/>
  <c r="AV56" i="11"/>
  <c r="DB26" i="11"/>
  <c r="DD26" i="11" s="1"/>
  <c r="DB54" i="11"/>
  <c r="DD54" i="11" s="1"/>
  <c r="BO21" i="11"/>
  <c r="BQ21" i="11" s="1"/>
  <c r="AV84" i="11"/>
  <c r="AZ41" i="11"/>
  <c r="AZ23" i="11"/>
  <c r="AZ68" i="11"/>
  <c r="AV62" i="11"/>
  <c r="AV21" i="11"/>
  <c r="AV71" i="11"/>
  <c r="AZ35" i="11"/>
  <c r="DB90" i="11"/>
  <c r="DD90" i="11" s="1"/>
  <c r="BO114" i="11"/>
  <c r="BQ114" i="11" s="1"/>
  <c r="AZ78" i="11"/>
  <c r="AV50" i="11"/>
  <c r="AZ76" i="11"/>
  <c r="AV53" i="11"/>
  <c r="AV30" i="11"/>
  <c r="AZ29" i="11"/>
  <c r="BO68" i="11"/>
  <c r="BQ68" i="11" s="1"/>
  <c r="AZ110" i="11"/>
  <c r="BO101" i="11"/>
  <c r="BQ101" i="11" s="1"/>
  <c r="BO54" i="11"/>
  <c r="BQ54" i="11" s="1"/>
  <c r="BO59" i="11"/>
  <c r="BQ59" i="11" s="1"/>
  <c r="AV100" i="11"/>
  <c r="AV98" i="11"/>
  <c r="DB112" i="11"/>
  <c r="DD112" i="11" s="1"/>
  <c r="AZ31" i="11"/>
  <c r="AV32" i="11"/>
  <c r="BO27" i="11"/>
  <c r="BQ27" i="11" s="1"/>
  <c r="DB97" i="11"/>
  <c r="DD97" i="11" s="1"/>
  <c r="AV26" i="11"/>
  <c r="DB115" i="11"/>
  <c r="DD115" i="11" s="1"/>
  <c r="BO105" i="11"/>
  <c r="BQ105" i="11" s="1"/>
  <c r="BO51" i="11"/>
  <c r="BQ51" i="11" s="1"/>
  <c r="BO24" i="11"/>
  <c r="BQ24" i="11" s="1"/>
  <c r="DB47" i="11"/>
  <c r="DD47" i="11" s="1"/>
  <c r="BO35" i="11"/>
  <c r="BQ35" i="11" s="1"/>
  <c r="AZ50" i="11"/>
  <c r="AV99" i="11"/>
  <c r="BO37" i="11"/>
  <c r="BQ37" i="11" s="1"/>
  <c r="AZ58" i="11"/>
  <c r="AV73" i="11"/>
  <c r="BO42" i="11"/>
  <c r="BQ42" i="11" s="1"/>
  <c r="AV117" i="11"/>
  <c r="AZ100" i="11"/>
  <c r="BO75" i="11"/>
  <c r="BQ75" i="11" s="1"/>
  <c r="AZ85" i="11"/>
  <c r="BO36" i="11"/>
  <c r="BQ36" i="11" s="1"/>
  <c r="AZ102" i="11"/>
  <c r="AV28" i="11"/>
  <c r="DB107" i="11"/>
  <c r="DD107" i="11" s="1"/>
  <c r="DB53" i="11"/>
  <c r="DD53" i="11" s="1"/>
  <c r="AV95" i="11"/>
  <c r="AZ62" i="11"/>
  <c r="AV91" i="11"/>
  <c r="AZ99" i="11"/>
  <c r="DB71" i="11"/>
  <c r="DD71" i="11" s="1"/>
  <c r="BO63" i="11"/>
  <c r="BQ63" i="11" s="1"/>
  <c r="AZ72" i="11"/>
  <c r="BO66" i="11"/>
  <c r="BQ66" i="11" s="1"/>
  <c r="AV23" i="11"/>
  <c r="DB36" i="11"/>
  <c r="DD36" i="11" s="1"/>
  <c r="AV66" i="11"/>
  <c r="BO41" i="11"/>
  <c r="BQ41" i="11" s="1"/>
  <c r="AZ26" i="11"/>
  <c r="BO100" i="11"/>
  <c r="BQ100" i="11" s="1"/>
  <c r="AV81" i="11"/>
  <c r="DB63" i="11"/>
  <c r="DD63" i="11" s="1"/>
  <c r="AZ40" i="11"/>
  <c r="DB29" i="11"/>
  <c r="DD29" i="11" s="1"/>
  <c r="BO48" i="11"/>
  <c r="BQ48" i="11" s="1"/>
  <c r="DB64" i="11"/>
  <c r="DD64" i="11" s="1"/>
  <c r="AV92" i="11"/>
  <c r="DB32" i="11"/>
  <c r="DD32" i="11" s="1"/>
  <c r="BO65" i="11"/>
  <c r="BQ65" i="11" s="1"/>
  <c r="BO103" i="11"/>
  <c r="BQ103" i="11" s="1"/>
  <c r="AV60" i="11"/>
  <c r="BO102" i="11"/>
  <c r="BQ102" i="11" s="1"/>
  <c r="DB86" i="11"/>
  <c r="DD86" i="11" s="1"/>
  <c r="BO56" i="11"/>
  <c r="BQ56" i="11" s="1"/>
  <c r="AV108" i="11"/>
  <c r="AV70" i="11"/>
  <c r="AZ82" i="11"/>
  <c r="AV78" i="11"/>
  <c r="AV29" i="11"/>
  <c r="BO44" i="11"/>
  <c r="BQ44" i="11" s="1"/>
  <c r="BO49" i="11"/>
  <c r="BQ49" i="11" s="1"/>
  <c r="DB78" i="11"/>
  <c r="DD78" i="11" s="1"/>
  <c r="DB76" i="11"/>
  <c r="DD76" i="11" s="1"/>
  <c r="AV85" i="11"/>
  <c r="BO109" i="11"/>
  <c r="BQ109" i="11" s="1"/>
  <c r="BO62" i="11"/>
  <c r="BQ62" i="11" s="1"/>
  <c r="DE8" i="11"/>
  <c r="AZ93" i="11"/>
  <c r="AZ71" i="11"/>
  <c r="AZ75" i="11"/>
  <c r="AZ32" i="11"/>
  <c r="AZ90" i="11"/>
  <c r="AV104" i="11"/>
  <c r="DB52" i="11"/>
  <c r="DD52" i="11" s="1"/>
  <c r="DB70" i="11"/>
  <c r="DD70" i="11" s="1"/>
  <c r="DB20" i="11"/>
  <c r="DD20" i="11" s="1"/>
  <c r="DB56" i="11"/>
  <c r="DD56" i="11" s="1"/>
  <c r="DB83" i="11"/>
  <c r="DD83" i="11" s="1"/>
  <c r="DB40" i="11"/>
  <c r="DD40" i="11" s="1"/>
  <c r="DB98" i="11"/>
  <c r="DD98" i="11" s="1"/>
  <c r="DB73" i="11"/>
  <c r="DD73" i="11" s="1"/>
  <c r="AV58" i="11"/>
  <c r="AZ79" i="11"/>
  <c r="AZ88" i="11"/>
  <c r="DB111" i="11"/>
  <c r="DD111" i="11" s="1"/>
  <c r="BO93" i="11"/>
  <c r="BQ93" i="11" s="1"/>
  <c r="DB106" i="11"/>
  <c r="DD106" i="11" s="1"/>
  <c r="AV80" i="11"/>
  <c r="AZ47" i="11"/>
  <c r="DB67" i="11"/>
  <c r="DD67" i="11" s="1"/>
  <c r="AV67" i="11"/>
  <c r="BO46" i="11"/>
  <c r="BQ46" i="11" s="1"/>
  <c r="AZ42" i="11"/>
  <c r="AV57" i="11"/>
  <c r="DB51" i="11"/>
  <c r="DD51" i="11" s="1"/>
  <c r="AV51" i="11"/>
  <c r="AZ96" i="11"/>
  <c r="AV22" i="11"/>
  <c r="DB109" i="11"/>
  <c r="DD109" i="11" s="1"/>
  <c r="AV109" i="11"/>
  <c r="DB66" i="11"/>
  <c r="DD66" i="11" s="1"/>
  <c r="BO111" i="11"/>
  <c r="BQ111" i="11" s="1"/>
  <c r="AZ43" i="11"/>
  <c r="DB41" i="11"/>
  <c r="DD41" i="11" s="1"/>
  <c r="AV41" i="11"/>
  <c r="AZ86" i="11"/>
  <c r="BO40" i="11"/>
  <c r="BQ40" i="11" s="1"/>
  <c r="DB81" i="11"/>
  <c r="DD81" i="11" s="1"/>
  <c r="AZ115" i="11"/>
  <c r="AV69" i="11"/>
  <c r="AZ36" i="11"/>
  <c r="AV65" i="11"/>
  <c r="AV113" i="11"/>
  <c r="DB39" i="11"/>
  <c r="DD39" i="11" s="1"/>
  <c r="DB65" i="11"/>
  <c r="DD65" i="11" s="1"/>
  <c r="AZ44" i="11"/>
  <c r="BO34" i="11"/>
  <c r="BQ34" i="11" s="1"/>
  <c r="AZ55" i="11"/>
  <c r="AZ66" i="11"/>
  <c r="AV76" i="11"/>
  <c r="BO108" i="11"/>
  <c r="BQ108" i="11" s="1"/>
  <c r="AZ49" i="11"/>
  <c r="BO45" i="11"/>
  <c r="BQ45" i="11" s="1"/>
  <c r="DB74" i="11"/>
  <c r="DD74" i="11" s="1"/>
  <c r="AZ87" i="11"/>
  <c r="BO94" i="11"/>
  <c r="BQ94" i="11" s="1"/>
  <c r="BO71" i="11"/>
  <c r="BQ71" i="11" s="1"/>
  <c r="AZ24" i="11"/>
  <c r="AZ94" i="11"/>
  <c r="AV34" i="11"/>
  <c r="AZ60" i="11"/>
  <c r="BO43" i="11"/>
  <c r="BQ43" i="11" s="1"/>
  <c r="AV24" i="11"/>
  <c r="DB28" i="11"/>
  <c r="DD28" i="11" s="1"/>
  <c r="AV36" i="11"/>
  <c r="DB58" i="11"/>
  <c r="DD58" i="11" s="1"/>
  <c r="BO23" i="11"/>
  <c r="BQ23" i="11" s="1"/>
  <c r="BO90" i="11"/>
  <c r="BQ90" i="11" s="1"/>
  <c r="DB95" i="11"/>
  <c r="DD95" i="11" s="1"/>
  <c r="AZ52" i="11"/>
  <c r="AV46" i="11"/>
  <c r="BO64" i="11"/>
  <c r="BQ64" i="11" s="1"/>
  <c r="AZ30" i="11"/>
  <c r="AV25" i="11"/>
  <c r="AZ38" i="11"/>
  <c r="DB85" i="11"/>
  <c r="DD85" i="11" s="1"/>
  <c r="DB19" i="11"/>
  <c r="DD19" i="11" s="1"/>
  <c r="AV107" i="11"/>
  <c r="DB68" i="11"/>
  <c r="DD68" i="11" s="1"/>
  <c r="BO31" i="11"/>
  <c r="BQ31" i="11" s="1"/>
  <c r="AV19" i="11"/>
  <c r="BO50" i="11"/>
  <c r="BQ50" i="11" s="1"/>
  <c r="BO76" i="11"/>
  <c r="BQ76" i="11" s="1"/>
  <c r="DB72" i="11"/>
  <c r="DD72" i="11" s="1"/>
  <c r="AV45" i="11"/>
  <c r="AV105" i="11"/>
  <c r="AV90" i="11"/>
  <c r="DB113" i="11"/>
  <c r="DD113" i="11" s="1"/>
  <c r="AV59" i="11"/>
  <c r="BO99" i="11"/>
  <c r="BQ99" i="11" s="1"/>
  <c r="DB60" i="11"/>
  <c r="DD60" i="11" s="1"/>
  <c r="DB99" i="11"/>
  <c r="DD99" i="11" s="1"/>
  <c r="AV96" i="11"/>
  <c r="AV83" i="11"/>
  <c r="BO78" i="11"/>
  <c r="BQ78" i="11" s="1"/>
  <c r="AZ101" i="11"/>
  <c r="BO116" i="11"/>
  <c r="BQ116" i="11" s="1"/>
  <c r="AZ118" i="11"/>
  <c r="DB79" i="11"/>
  <c r="DD79" i="11" s="1"/>
  <c r="DB43" i="11"/>
  <c r="DD43" i="11" s="1"/>
  <c r="DB92" i="11"/>
  <c r="DD92" i="11" s="1"/>
  <c r="AZ45" i="11"/>
  <c r="BO115" i="11"/>
  <c r="BQ115" i="11" s="1"/>
  <c r="BO112" i="11"/>
  <c r="BQ112" i="11" s="1"/>
  <c r="AZ112" i="11"/>
  <c r="AV33" i="11"/>
  <c r="DB82" i="11"/>
  <c r="DD82" i="11" s="1"/>
  <c r="DB57" i="11"/>
  <c r="DD57" i="11" s="1"/>
  <c r="AZ65" i="11"/>
  <c r="DB35" i="11"/>
  <c r="DD35" i="11" s="1"/>
  <c r="AV35" i="11"/>
  <c r="AZ80" i="11"/>
  <c r="AZ63" i="11"/>
  <c r="DB93" i="11"/>
  <c r="DD93" i="11" s="1"/>
  <c r="AV93" i="11"/>
  <c r="DB50" i="11"/>
  <c r="DD50" i="11" s="1"/>
  <c r="AV88" i="11"/>
  <c r="BO30" i="11"/>
  <c r="BQ30" i="11" s="1"/>
  <c r="AZ113" i="11"/>
  <c r="DB110" i="11"/>
  <c r="DD110" i="11" s="1"/>
  <c r="AZ70" i="11"/>
  <c r="BO25" i="11"/>
  <c r="BQ25" i="11" s="1"/>
  <c r="DB55" i="11"/>
  <c r="DD55" i="11" s="1"/>
  <c r="BO104" i="11"/>
  <c r="BQ104" i="11" s="1"/>
  <c r="AV43" i="11"/>
  <c r="BO22" i="11"/>
  <c r="BQ22" i="11" s="1"/>
  <c r="AV39" i="11"/>
  <c r="AV87" i="11"/>
  <c r="AZ95" i="11"/>
  <c r="AZ89" i="11"/>
  <c r="BO95" i="11"/>
  <c r="BQ95" i="11" s="1"/>
  <c r="AV72" i="11"/>
  <c r="DB22" i="11"/>
  <c r="DD22" i="11" s="1"/>
  <c r="BO87" i="11"/>
  <c r="BQ87" i="11" s="1"/>
  <c r="DB24" i="11"/>
  <c r="DD24" i="11" s="1"/>
  <c r="BO85" i="11"/>
  <c r="BQ85" i="11" s="1"/>
  <c r="AZ109" i="11"/>
  <c r="AZ51" i="11"/>
  <c r="AZ104" i="11"/>
  <c r="AV75" i="11"/>
  <c r="AZ53" i="11"/>
  <c r="BO39" i="11"/>
  <c r="BQ39" i="11" s="1"/>
  <c r="BO32" i="11"/>
  <c r="BQ32" i="11" s="1"/>
  <c r="AZ34" i="11"/>
  <c r="AV44" i="11"/>
  <c r="BO118" i="11"/>
  <c r="BQ118" i="11" s="1"/>
  <c r="AV54" i="11"/>
  <c r="BO53" i="11"/>
  <c r="BQ53" i="11" s="1"/>
  <c r="AV118" i="11"/>
  <c r="AZ116" i="11"/>
  <c r="AV102" i="11"/>
  <c r="AZ61" i="11"/>
  <c r="AZ111" i="11"/>
  <c r="BO110" i="11"/>
  <c r="BQ110" i="11" s="1"/>
  <c r="DB21" i="11"/>
  <c r="DD21" i="11" s="1"/>
  <c r="AZ20" i="11"/>
  <c r="BO88" i="11"/>
  <c r="BQ88" i="11" s="1"/>
  <c r="BO81" i="11"/>
  <c r="BQ81" i="11" s="1"/>
  <c r="AK13" i="13"/>
  <c r="AC13" i="13" s="1"/>
  <c r="AL13" i="13"/>
  <c r="AK12" i="13"/>
  <c r="AC12" i="1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平野 俊幸</author>
    <author>高橋 香織</author>
  </authors>
  <commentList>
    <comment ref="CP8" authorId="0" shapeId="0" xr:uid="{00000000-0006-0000-0300-000001000000}">
      <text>
        <r>
          <rPr>
            <b/>
            <sz val="9"/>
            <color indexed="81"/>
            <rFont val="Meiryo UI"/>
            <family val="3"/>
            <charset val="128"/>
          </rPr>
          <t>BEI
小数第２位未満を
切上げた数値</t>
        </r>
      </text>
    </comment>
    <comment ref="AT11" authorId="0" shapeId="0" xr:uid="{00000000-0006-0000-0300-000002000000}">
      <text>
        <r>
          <rPr>
            <b/>
            <sz val="9"/>
            <color indexed="81"/>
            <rFont val="Meiryo UI"/>
            <family val="3"/>
            <charset val="128"/>
          </rPr>
          <t>U</t>
        </r>
        <r>
          <rPr>
            <b/>
            <vertAlign val="subscript"/>
            <sz val="9"/>
            <color indexed="81"/>
            <rFont val="Meiryo UI"/>
            <family val="3"/>
            <charset val="128"/>
          </rPr>
          <t>A</t>
        </r>
        <r>
          <rPr>
            <b/>
            <sz val="9"/>
            <color indexed="81"/>
            <rFont val="Meiryo UI"/>
            <family val="3"/>
            <charset val="128"/>
          </rPr>
          <t>値
小数第２位未満を
切上げた数値</t>
        </r>
      </text>
    </comment>
    <comment ref="AX11" authorId="0" shapeId="0" xr:uid="{00000000-0006-0000-0300-000003000000}">
      <text>
        <r>
          <rPr>
            <b/>
            <sz val="9"/>
            <color indexed="81"/>
            <rFont val="Meiryo UI"/>
            <family val="3"/>
            <charset val="128"/>
          </rPr>
          <t>η</t>
        </r>
        <r>
          <rPr>
            <b/>
            <vertAlign val="subscript"/>
            <sz val="9"/>
            <color indexed="81"/>
            <rFont val="Meiryo UI"/>
            <family val="3"/>
            <charset val="128"/>
          </rPr>
          <t>AC</t>
        </r>
        <r>
          <rPr>
            <b/>
            <sz val="9"/>
            <color indexed="81"/>
            <rFont val="Meiryo UI"/>
            <family val="3"/>
            <charset val="128"/>
          </rPr>
          <t>値
小数第１位未満を
切上げた数値</t>
        </r>
      </text>
    </comment>
    <comment ref="BF11" authorId="0" shapeId="0" xr:uid="{00000000-0006-0000-0300-000004000000}">
      <text>
        <r>
          <rPr>
            <b/>
            <sz val="9"/>
            <color indexed="81"/>
            <rFont val="Meiryo UI"/>
            <family val="3"/>
            <charset val="128"/>
          </rPr>
          <t>BEI
小数第２位未満を
切上げた数値</t>
        </r>
      </text>
    </comment>
    <comment ref="BH11" authorId="0" shapeId="0" xr:uid="{00000000-0006-0000-0300-000005000000}">
      <text>
        <r>
          <rPr>
            <b/>
            <sz val="9"/>
            <color indexed="81"/>
            <rFont val="Meiryo UI"/>
            <family val="3"/>
            <charset val="128"/>
          </rPr>
          <t>一次エネルギー消費量
小数以下１位未満
切上げた数値</t>
        </r>
      </text>
    </comment>
    <comment ref="BK11" authorId="0" shapeId="0" xr:uid="{00000000-0006-0000-0300-000006000000}">
      <text>
        <r>
          <rPr>
            <b/>
            <sz val="9"/>
            <color indexed="81"/>
            <rFont val="Meiryo UI"/>
            <family val="3"/>
            <charset val="128"/>
          </rPr>
          <t>一次エネルギー消費量
小数以下１位未満
切上げた数値</t>
        </r>
      </text>
    </comment>
    <comment ref="BR12" authorId="0" shapeId="0" xr:uid="{00000000-0006-0000-0300-000007000000}">
      <text>
        <r>
          <rPr>
            <b/>
            <sz val="9"/>
            <color indexed="81"/>
            <rFont val="Meiryo UI"/>
            <family val="3"/>
            <charset val="128"/>
          </rPr>
          <t>一次エネルギー消費量
小数以下１位未満
切上げた数値</t>
        </r>
      </text>
    </comment>
    <comment ref="BU12" authorId="0" shapeId="0" xr:uid="{00000000-0006-0000-0300-000008000000}">
      <text>
        <r>
          <rPr>
            <b/>
            <sz val="9"/>
            <color indexed="81"/>
            <rFont val="Meiryo UI"/>
            <family val="3"/>
            <charset val="128"/>
          </rPr>
          <t>削減率
１未満の端数は
切り捨てた数値</t>
        </r>
      </text>
    </comment>
    <comment ref="BX12" authorId="0" shapeId="0" xr:uid="{00000000-0006-0000-0300-000009000000}">
      <text>
        <r>
          <rPr>
            <b/>
            <sz val="9"/>
            <color indexed="81"/>
            <rFont val="Meiryo UI"/>
            <family val="3"/>
            <charset val="128"/>
          </rPr>
          <t>一次エネルギー消費量
小数以下１位未満
切上げた数値</t>
        </r>
      </text>
    </comment>
    <comment ref="CA12" authorId="0" shapeId="0" xr:uid="{00000000-0006-0000-0300-00000A000000}">
      <text>
        <r>
          <rPr>
            <b/>
            <sz val="9"/>
            <color indexed="81"/>
            <rFont val="Meiryo UI"/>
            <family val="3"/>
            <charset val="128"/>
          </rPr>
          <t>削減率
１未満の端数は
切り捨てた数値</t>
        </r>
      </text>
    </comment>
    <comment ref="CI12" authorId="0" shapeId="0" xr:uid="{00000000-0006-0000-0300-00000B000000}">
      <text>
        <r>
          <rPr>
            <b/>
            <sz val="9"/>
            <color indexed="81"/>
            <rFont val="Meiryo UI"/>
            <family val="3"/>
            <charset val="128"/>
          </rPr>
          <t>一次エネルギー消費量
設計値合計値
MJ を入力</t>
        </r>
      </text>
    </comment>
    <comment ref="CL12" authorId="0" shapeId="0" xr:uid="{00000000-0006-0000-0300-00000C000000}">
      <text>
        <r>
          <rPr>
            <b/>
            <sz val="9"/>
            <color indexed="81"/>
            <rFont val="Meiryo UI"/>
            <family val="3"/>
            <charset val="128"/>
          </rPr>
          <t>一次エネルギー消費量
基準値合計値
MJ を入力</t>
        </r>
      </text>
    </comment>
    <comment ref="CO12" authorId="0" shapeId="0" xr:uid="{00000000-0006-0000-0300-00000D000000}">
      <text>
        <r>
          <rPr>
            <b/>
            <sz val="9"/>
            <color indexed="81"/>
            <rFont val="Meiryo UI"/>
            <family val="3"/>
            <charset val="128"/>
          </rPr>
          <t>一次エネルギー消費量
その他設備
MJ を入力</t>
        </r>
      </text>
    </comment>
    <comment ref="AC13" authorId="0" shapeId="0" xr:uid="{00000000-0006-0000-0300-00000E000000}">
      <text>
        <r>
          <rPr>
            <b/>
            <sz val="9"/>
            <color indexed="81"/>
            <rFont val="Meiryo UI"/>
            <family val="3"/>
            <charset val="128"/>
          </rPr>
          <t>改修前のBEIの記載を
必要とする場合、
「</t>
        </r>
        <r>
          <rPr>
            <b/>
            <sz val="9"/>
            <color indexed="81"/>
            <rFont val="HGｺﾞｼｯｸM"/>
            <family val="3"/>
            <charset val="128"/>
          </rPr>
          <t>■</t>
        </r>
        <r>
          <rPr>
            <b/>
            <sz val="9"/>
            <color indexed="81"/>
            <rFont val="Meiryo UI"/>
            <family val="3"/>
            <charset val="128"/>
          </rPr>
          <t>」としてください。
（別途、
　審査と費用がかかります）</t>
        </r>
      </text>
    </comment>
    <comment ref="U15" authorId="0" shapeId="0" xr:uid="{00000000-0006-0000-0300-00000F000000}">
      <text>
        <r>
          <rPr>
            <b/>
            <sz val="9"/>
            <color indexed="81"/>
            <rFont val="Meiryo UI"/>
            <family val="3"/>
            <charset val="128"/>
          </rPr>
          <t>国土交通大臣が
認める方法</t>
        </r>
      </text>
    </comment>
    <comment ref="V15" authorId="0" shapeId="0" xr:uid="{00000000-0006-0000-0300-000010000000}">
      <text>
        <r>
          <rPr>
            <b/>
            <sz val="9"/>
            <color indexed="81"/>
            <rFont val="Meiryo UI"/>
            <family val="3"/>
            <charset val="128"/>
          </rPr>
          <t>国土交通大臣が
認める方法の場合、
その方法を
記述してください</t>
        </r>
      </text>
    </comment>
    <comment ref="Y15" authorId="1" shapeId="0" xr:uid="{44CA6583-7E3A-459F-9901-44280E820699}">
      <text>
        <r>
          <rPr>
            <b/>
            <sz val="9"/>
            <color indexed="81"/>
            <rFont val="Meiryo UI"/>
            <family val="3"/>
            <charset val="128"/>
          </rPr>
          <t>性能基準の場合は
「■」としてください</t>
        </r>
      </text>
    </comment>
    <comment ref="AA15" authorId="0" shapeId="0" xr:uid="{00000000-0006-0000-0300-000011000000}">
      <text>
        <r>
          <rPr>
            <b/>
            <sz val="9"/>
            <color indexed="81"/>
            <rFont val="Meiryo UI"/>
            <family val="3"/>
            <charset val="128"/>
          </rPr>
          <t>U</t>
        </r>
        <r>
          <rPr>
            <b/>
            <vertAlign val="subscript"/>
            <sz val="9"/>
            <color indexed="81"/>
            <rFont val="Meiryo UI"/>
            <family val="3"/>
            <charset val="128"/>
          </rPr>
          <t>A</t>
        </r>
        <r>
          <rPr>
            <b/>
            <sz val="9"/>
            <color indexed="81"/>
            <rFont val="Meiryo UI"/>
            <family val="3"/>
            <charset val="128"/>
          </rPr>
          <t>値の記載を
必要とする場合、
「</t>
        </r>
        <r>
          <rPr>
            <b/>
            <sz val="9"/>
            <color indexed="81"/>
            <rFont val="HGｺﾞｼｯｸM"/>
            <family val="3"/>
            <charset val="128"/>
          </rPr>
          <t>■</t>
        </r>
        <r>
          <rPr>
            <b/>
            <sz val="9"/>
            <color indexed="81"/>
            <rFont val="Meiryo UI"/>
            <family val="3"/>
            <charset val="128"/>
          </rPr>
          <t>」としてください。</t>
        </r>
      </text>
    </comment>
    <comment ref="AB15" authorId="0" shapeId="0" xr:uid="{00000000-0006-0000-0300-000012000000}">
      <text>
        <r>
          <rPr>
            <b/>
            <sz val="9"/>
            <color indexed="81"/>
            <rFont val="Meiryo UI"/>
            <family val="3"/>
            <charset val="128"/>
          </rPr>
          <t>η</t>
        </r>
        <r>
          <rPr>
            <b/>
            <vertAlign val="subscript"/>
            <sz val="9"/>
            <color indexed="81"/>
            <rFont val="Meiryo UI"/>
            <family val="3"/>
            <charset val="128"/>
          </rPr>
          <t>AC</t>
        </r>
        <r>
          <rPr>
            <b/>
            <sz val="9"/>
            <color indexed="81"/>
            <rFont val="Meiryo UI"/>
            <family val="3"/>
            <charset val="128"/>
          </rPr>
          <t>値の記載を
必要とする場合、
「</t>
        </r>
        <r>
          <rPr>
            <b/>
            <sz val="9"/>
            <color indexed="81"/>
            <rFont val="HGｺﾞｼｯｸM"/>
            <family val="3"/>
            <charset val="128"/>
          </rPr>
          <t>■</t>
        </r>
        <r>
          <rPr>
            <b/>
            <sz val="9"/>
            <color indexed="81"/>
            <rFont val="Meiryo UI"/>
            <family val="3"/>
            <charset val="128"/>
          </rPr>
          <t>」としてください。</t>
        </r>
      </text>
    </comment>
  </commentList>
</comments>
</file>

<file path=xl/sharedStrings.xml><?xml version="1.0" encoding="utf-8"?>
<sst xmlns="http://schemas.openxmlformats.org/spreadsheetml/2006/main" count="3238" uniqueCount="621">
  <si>
    <t>項目</t>
    <rPh sb="0" eb="2">
      <t>コウモク</t>
    </rPh>
    <phoneticPr fontId="2"/>
  </si>
  <si>
    <t>記載図書</t>
    <rPh sb="0" eb="2">
      <t>キサイ</t>
    </rPh>
    <rPh sb="2" eb="4">
      <t>トショ</t>
    </rPh>
    <phoneticPr fontId="2"/>
  </si>
  <si>
    <t>１ 地域</t>
    <rPh sb="2" eb="4">
      <t>チイキ</t>
    </rPh>
    <phoneticPr fontId="2"/>
  </si>
  <si>
    <t>２ 地域</t>
    <rPh sb="2" eb="4">
      <t>チイキ</t>
    </rPh>
    <phoneticPr fontId="2"/>
  </si>
  <si>
    <t>３ 地域</t>
    <rPh sb="2" eb="4">
      <t>チイキ</t>
    </rPh>
    <phoneticPr fontId="2"/>
  </si>
  <si>
    <t>４ 地域</t>
    <rPh sb="2" eb="4">
      <t>チイキ</t>
    </rPh>
    <phoneticPr fontId="2"/>
  </si>
  <si>
    <t>５ 地域</t>
    <rPh sb="2" eb="4">
      <t>チイキ</t>
    </rPh>
    <phoneticPr fontId="2"/>
  </si>
  <si>
    <t>６ 地域</t>
    <rPh sb="2" eb="4">
      <t>チイキ</t>
    </rPh>
    <phoneticPr fontId="2"/>
  </si>
  <si>
    <t>７ 地域</t>
    <rPh sb="2" eb="4">
      <t>チイキ</t>
    </rPh>
    <phoneticPr fontId="2"/>
  </si>
  <si>
    <t>８ 地域</t>
    <rPh sb="2" eb="4">
      <t>チイキ</t>
    </rPh>
    <phoneticPr fontId="2"/>
  </si>
  <si>
    <t>住宅の構造</t>
    <rPh sb="0" eb="2">
      <t>ジュウタク</t>
    </rPh>
    <rPh sb="3" eb="5">
      <t>コウゾウ</t>
    </rPh>
    <phoneticPr fontId="2"/>
  </si>
  <si>
    <t>軸組構法</t>
    <rPh sb="0" eb="1">
      <t>ジク</t>
    </rPh>
    <rPh sb="1" eb="2">
      <t>グ</t>
    </rPh>
    <rPh sb="2" eb="3">
      <t>コウ</t>
    </rPh>
    <rPh sb="3" eb="4">
      <t>ホウ</t>
    </rPh>
    <phoneticPr fontId="2"/>
  </si>
  <si>
    <t>枠組工法</t>
    <rPh sb="0" eb="2">
      <t>ワクグ</t>
    </rPh>
    <rPh sb="2" eb="3">
      <t>コウ</t>
    </rPh>
    <rPh sb="3" eb="4">
      <t>ホウ</t>
    </rPh>
    <phoneticPr fontId="2"/>
  </si>
  <si>
    <t>確認
項目※</t>
    <rPh sb="0" eb="2">
      <t>カクニン</t>
    </rPh>
    <rPh sb="3" eb="5">
      <t>コウモク</t>
    </rPh>
    <phoneticPr fontId="2"/>
  </si>
  <si>
    <t>鉄骨造住宅</t>
    <phoneticPr fontId="2"/>
  </si>
  <si>
    <t>その他</t>
    <phoneticPr fontId="2"/>
  </si>
  <si>
    <t>基本事項</t>
    <phoneticPr fontId="2"/>
  </si>
  <si>
    <t>日射熱</t>
    <phoneticPr fontId="2"/>
  </si>
  <si>
    <t>暖房設備</t>
    <phoneticPr fontId="2"/>
  </si>
  <si>
    <t>自然風</t>
    <phoneticPr fontId="2"/>
  </si>
  <si>
    <t>自然風の検討方法</t>
    <phoneticPr fontId="2"/>
  </si>
  <si>
    <t>冷房設備</t>
    <phoneticPr fontId="2"/>
  </si>
  <si>
    <t>換気</t>
    <phoneticPr fontId="2"/>
  </si>
  <si>
    <t>換気設備方式</t>
    <phoneticPr fontId="2"/>
  </si>
  <si>
    <t>熱交換</t>
    <phoneticPr fontId="2"/>
  </si>
  <si>
    <t>給湯</t>
    <phoneticPr fontId="2"/>
  </si>
  <si>
    <t>給湯熱源機</t>
    <phoneticPr fontId="2"/>
  </si>
  <si>
    <t>水栓について</t>
    <phoneticPr fontId="2"/>
  </si>
  <si>
    <t>□</t>
  </si>
  <si>
    <t>（</t>
    <phoneticPr fontId="2"/>
  </si>
  <si>
    <t>□</t>
    <phoneticPr fontId="2"/>
  </si>
  <si>
    <t>）</t>
    <phoneticPr fontId="2"/>
  </si>
  <si>
    <t>木造住宅</t>
    <phoneticPr fontId="2"/>
  </si>
  <si>
    <t>計算書</t>
    <rPh sb="0" eb="3">
      <t>ケイサンショ</t>
    </rPh>
    <phoneticPr fontId="2"/>
  </si>
  <si>
    <t>一戸建ての住宅</t>
    <rPh sb="0" eb="2">
      <t>イッコ</t>
    </rPh>
    <rPh sb="2" eb="3">
      <t>ダ</t>
    </rPh>
    <rPh sb="5" eb="7">
      <t>ジュウタク</t>
    </rPh>
    <phoneticPr fontId="2"/>
  </si>
  <si>
    <t>）</t>
    <phoneticPr fontId="2"/>
  </si>
  <si>
    <t>延床面積</t>
    <rPh sb="0" eb="1">
      <t>ノ</t>
    </rPh>
    <rPh sb="1" eb="2">
      <t>ユカ</t>
    </rPh>
    <rPh sb="2" eb="3">
      <t>メン</t>
    </rPh>
    <rPh sb="3" eb="4">
      <t>セキ</t>
    </rPh>
    <phoneticPr fontId="2"/>
  </si>
  <si>
    <t>主居室の面積</t>
    <rPh sb="0" eb="1">
      <t>シュ</t>
    </rPh>
    <rPh sb="1" eb="3">
      <t>キョシツ</t>
    </rPh>
    <rPh sb="4" eb="6">
      <t>メンセキ</t>
    </rPh>
    <phoneticPr fontId="2"/>
  </si>
  <si>
    <t>その他の居室の面積の合計</t>
    <rPh sb="2" eb="3">
      <t>タ</t>
    </rPh>
    <rPh sb="4" eb="6">
      <t>キョシツ</t>
    </rPh>
    <rPh sb="7" eb="9">
      <t>メンセキ</t>
    </rPh>
    <rPh sb="10" eb="12">
      <t>ゴウケイ</t>
    </rPh>
    <phoneticPr fontId="2"/>
  </si>
  <si>
    <t>面積表</t>
    <rPh sb="0" eb="2">
      <t>メンセキ</t>
    </rPh>
    <rPh sb="2" eb="3">
      <t>ヒョウ</t>
    </rPh>
    <phoneticPr fontId="2"/>
  </si>
  <si>
    <t>各階平面図</t>
    <rPh sb="0" eb="2">
      <t>カクカイ</t>
    </rPh>
    <rPh sb="2" eb="5">
      <t>ヘイメンズ</t>
    </rPh>
    <phoneticPr fontId="2"/>
  </si>
  <si>
    <t>外皮</t>
    <rPh sb="0" eb="2">
      <t>ガイヒ</t>
    </rPh>
    <phoneticPr fontId="2"/>
  </si>
  <si>
    <t>暖冷房設備</t>
    <rPh sb="0" eb="1">
      <t>ダン</t>
    </rPh>
    <rPh sb="1" eb="3">
      <t>レイボウ</t>
    </rPh>
    <rPh sb="3" eb="5">
      <t>セツビ</t>
    </rPh>
    <phoneticPr fontId="2"/>
  </si>
  <si>
    <t>換気設備</t>
    <rPh sb="0" eb="2">
      <t>カンキ</t>
    </rPh>
    <rPh sb="2" eb="4">
      <t>セツビ</t>
    </rPh>
    <phoneticPr fontId="2"/>
  </si>
  <si>
    <t>給湯設備</t>
    <rPh sb="0" eb="2">
      <t>キュウトウ</t>
    </rPh>
    <rPh sb="2" eb="4">
      <t>セツビ</t>
    </rPh>
    <phoneticPr fontId="2"/>
  </si>
  <si>
    <t>配管方式</t>
    <rPh sb="2" eb="4">
      <t>ホウシキ</t>
    </rPh>
    <phoneticPr fontId="2"/>
  </si>
  <si>
    <t>冬季における蓄熱を利用したパッシブ手法の採用</t>
    <phoneticPr fontId="2"/>
  </si>
  <si>
    <t>照明</t>
    <rPh sb="0" eb="2">
      <t>ショウメイ</t>
    </rPh>
    <phoneticPr fontId="2"/>
  </si>
  <si>
    <t>照明器具</t>
    <rPh sb="0" eb="2">
      <t>ショウメイ</t>
    </rPh>
    <rPh sb="2" eb="4">
      <t>キグ</t>
    </rPh>
    <phoneticPr fontId="2"/>
  </si>
  <si>
    <t>太陽光発電他</t>
    <rPh sb="0" eb="3">
      <t>タイヨウコウ</t>
    </rPh>
    <rPh sb="3" eb="5">
      <t>ハツデン</t>
    </rPh>
    <rPh sb="5" eb="6">
      <t>ホカ</t>
    </rPh>
    <phoneticPr fontId="2"/>
  </si>
  <si>
    <t>立面図</t>
    <rPh sb="0" eb="3">
      <t>リツメンズ</t>
    </rPh>
    <phoneticPr fontId="2"/>
  </si>
  <si>
    <t>※欄は設計者等が確認･記載する欄です</t>
    <rPh sb="1" eb="2">
      <t>ラン</t>
    </rPh>
    <rPh sb="3" eb="6">
      <t>セッケイシャ</t>
    </rPh>
    <rPh sb="6" eb="7">
      <t>ナド</t>
    </rPh>
    <rPh sb="8" eb="10">
      <t>カクニン</t>
    </rPh>
    <rPh sb="11" eb="13">
      <t>キサイ</t>
    </rPh>
    <rPh sb="15" eb="16">
      <t>ラン</t>
    </rPh>
    <phoneticPr fontId="2"/>
  </si>
  <si>
    <t>居室の面積</t>
    <phoneticPr fontId="2"/>
  </si>
  <si>
    <t>外皮平均熱貫流率</t>
    <rPh sb="0" eb="2">
      <t>ガイヒ</t>
    </rPh>
    <phoneticPr fontId="2"/>
  </si>
  <si>
    <t>住宅の種類※</t>
    <rPh sb="0" eb="2">
      <t>ジュウタク</t>
    </rPh>
    <rPh sb="3" eb="5">
      <t>シュルイ</t>
    </rPh>
    <phoneticPr fontId="2"/>
  </si>
  <si>
    <t>●変更履歴</t>
    <rPh sb="1" eb="3">
      <t>ヘンコウ</t>
    </rPh>
    <rPh sb="3" eb="5">
      <t>リレキ</t>
    </rPh>
    <phoneticPr fontId="2"/>
  </si>
  <si>
    <t>・新規作成</t>
    <rPh sb="1" eb="3">
      <t>シンキ</t>
    </rPh>
    <rPh sb="3" eb="5">
      <t>サクセイ</t>
    </rPh>
    <phoneticPr fontId="2"/>
  </si>
  <si>
    <r>
      <t>U</t>
    </r>
    <r>
      <rPr>
        <sz val="8"/>
        <rFont val="ＭＳ Ｐ明朝"/>
        <family val="1"/>
        <charset val="128"/>
      </rPr>
      <t>A</t>
    </r>
    <r>
      <rPr>
        <sz val="9"/>
        <rFont val="ＭＳ Ｐ明朝"/>
        <family val="1"/>
        <charset val="128"/>
      </rPr>
      <t>値計算書による</t>
    </r>
    <rPh sb="2" eb="3">
      <t>アタイ</t>
    </rPh>
    <rPh sb="3" eb="6">
      <t>ケイサンショ</t>
    </rPh>
    <phoneticPr fontId="2"/>
  </si>
  <si>
    <t>一次エネルギー消費量計算結果表による</t>
    <rPh sb="0" eb="2">
      <t>イチジ</t>
    </rPh>
    <rPh sb="7" eb="10">
      <t>ショウヒリョウ</t>
    </rPh>
    <rPh sb="10" eb="12">
      <t>ケイサン</t>
    </rPh>
    <rPh sb="12" eb="14">
      <t>ケッカ</t>
    </rPh>
    <rPh sb="14" eb="15">
      <t>ヒョウ</t>
    </rPh>
    <phoneticPr fontId="2"/>
  </si>
  <si>
    <t>各階平面図</t>
    <phoneticPr fontId="2"/>
  </si>
  <si>
    <t>仕様書・仕上表</t>
    <phoneticPr fontId="2"/>
  </si>
  <si>
    <t>矩計図</t>
    <phoneticPr fontId="2"/>
  </si>
  <si>
    <t>一次エネルギー消費量計算結果表による</t>
    <phoneticPr fontId="2"/>
  </si>
  <si>
    <t>太陽給湯</t>
    <rPh sb="0" eb="2">
      <t>タイヨウ</t>
    </rPh>
    <rPh sb="2" eb="4">
      <t>キュウトウ</t>
    </rPh>
    <phoneticPr fontId="2"/>
  </si>
  <si>
    <t>発電</t>
    <rPh sb="0" eb="2">
      <t>ハツデン</t>
    </rPh>
    <phoneticPr fontId="2"/>
  </si>
  <si>
    <t>コージェネレーション</t>
    <phoneticPr fontId="2"/>
  </si>
  <si>
    <t>太陽光発電設備の採用について</t>
    <phoneticPr fontId="2"/>
  </si>
  <si>
    <t>コージェネレーションの種類について</t>
    <phoneticPr fontId="2"/>
  </si>
  <si>
    <t>外皮の性能値</t>
    <rPh sb="0" eb="2">
      <t>ガイヒ</t>
    </rPh>
    <rPh sb="3" eb="5">
      <t>セイノウ</t>
    </rPh>
    <rPh sb="5" eb="6">
      <t>チ</t>
    </rPh>
    <phoneticPr fontId="2"/>
  </si>
  <si>
    <t>確認事項</t>
    <rPh sb="0" eb="2">
      <t>カクニン</t>
    </rPh>
    <rPh sb="2" eb="4">
      <t>ジコウ</t>
    </rPh>
    <phoneticPr fontId="2"/>
  </si>
  <si>
    <t>設計内容（現況）説明欄　※</t>
    <rPh sb="0" eb="2">
      <t>セッケイ</t>
    </rPh>
    <rPh sb="2" eb="4">
      <t>ナイヨウ</t>
    </rPh>
    <rPh sb="5" eb="7">
      <t>ゲンキョウ</t>
    </rPh>
    <rPh sb="8" eb="10">
      <t>セツメイ</t>
    </rPh>
    <rPh sb="10" eb="11">
      <t>ラン</t>
    </rPh>
    <phoneticPr fontId="2"/>
  </si>
  <si>
    <t>ＢＥＬＳ　設計内容（現況）説明書　＜住宅用＞</t>
    <rPh sb="10" eb="12">
      <t>ゲンキョウ</t>
    </rPh>
    <rPh sb="18" eb="20">
      <t>ジュウタク</t>
    </rPh>
    <rPh sb="20" eb="21">
      <t>ヨウ</t>
    </rPh>
    <phoneticPr fontId="2"/>
  </si>
  <si>
    <t>設計内容（現況）</t>
    <rPh sb="0" eb="2">
      <t>セッケイ</t>
    </rPh>
    <rPh sb="2" eb="4">
      <t>ナイヨウ</t>
    </rPh>
    <rPh sb="5" eb="7">
      <t>ゲンキョウ</t>
    </rPh>
    <phoneticPr fontId="2"/>
  </si>
  <si>
    <t>仕様書・仕上表</t>
    <rPh sb="0" eb="2">
      <t>シヨウ</t>
    </rPh>
    <rPh sb="2" eb="3">
      <t>ショ</t>
    </rPh>
    <rPh sb="4" eb="6">
      <t>シアゲ</t>
    </rPh>
    <rPh sb="6" eb="7">
      <t>ヒョウ</t>
    </rPh>
    <phoneticPr fontId="2"/>
  </si>
  <si>
    <t>適用する基準</t>
    <rPh sb="0" eb="2">
      <t>テキヨウ</t>
    </rPh>
    <rPh sb="4" eb="6">
      <t>キジュン</t>
    </rPh>
    <phoneticPr fontId="2"/>
  </si>
  <si>
    <t>外皮性能基準（計算）</t>
    <rPh sb="0" eb="2">
      <t>ガイヒ</t>
    </rPh>
    <rPh sb="2" eb="4">
      <t>セイノウ</t>
    </rPh>
    <rPh sb="4" eb="6">
      <t>キジュン</t>
    </rPh>
    <rPh sb="7" eb="9">
      <t>ケイサン</t>
    </rPh>
    <phoneticPr fontId="2"/>
  </si>
  <si>
    <t>※選択した基準に応じて、以下の項目に入力してください</t>
    <phoneticPr fontId="2"/>
  </si>
  <si>
    <t>□</t>
    <phoneticPr fontId="2"/>
  </si>
  <si>
    <t>W/m･K)</t>
    <phoneticPr fontId="2"/>
  </si>
  <si>
    <t>・</t>
    <phoneticPr fontId="2"/>
  </si>
  <si>
    <t>充填断熱工法</t>
    <rPh sb="0" eb="2">
      <t>ジュウテン</t>
    </rPh>
    <rPh sb="2" eb="4">
      <t>ダンネツ</t>
    </rPh>
    <rPh sb="4" eb="6">
      <t>コウホウ</t>
    </rPh>
    <phoneticPr fontId="2"/>
  </si>
  <si>
    <t>外張断熱工法又は内張断熱工法</t>
    <rPh sb="0" eb="1">
      <t>ガイ</t>
    </rPh>
    <rPh sb="1" eb="2">
      <t>バリ</t>
    </rPh>
    <rPh sb="2" eb="4">
      <t>ダンネツ</t>
    </rPh>
    <rPh sb="4" eb="6">
      <t>コウホウ</t>
    </rPh>
    <rPh sb="6" eb="7">
      <t>マタ</t>
    </rPh>
    <rPh sb="8" eb="9">
      <t>ウチ</t>
    </rPh>
    <rPh sb="9" eb="10">
      <t>バ</t>
    </rPh>
    <rPh sb="10" eb="12">
      <t>ダンネツ</t>
    </rPh>
    <rPh sb="12" eb="14">
      <t>コウホウ</t>
    </rPh>
    <phoneticPr fontId="2"/>
  </si>
  <si>
    <t>㎡･K/W）</t>
    <phoneticPr fontId="2"/>
  </si>
  <si>
    <t>W/㎡･K）</t>
    <phoneticPr fontId="2"/>
  </si>
  <si>
    <t>（</t>
    <phoneticPr fontId="2"/>
  </si>
  <si>
    <t>）</t>
    <phoneticPr fontId="2"/>
  </si>
  <si>
    <t>設計
内容
確認欄</t>
    <rPh sb="0" eb="2">
      <t>セッケイ</t>
    </rPh>
    <rPh sb="3" eb="5">
      <t>ナイヨウ</t>
    </rPh>
    <rPh sb="6" eb="8">
      <t>カクニン</t>
    </rPh>
    <rPh sb="8" eb="9">
      <t>ラン</t>
    </rPh>
    <phoneticPr fontId="2"/>
  </si>
  <si>
    <t>・</t>
    <phoneticPr fontId="2"/>
  </si>
  <si>
    <t>mm）</t>
    <phoneticPr fontId="2"/>
  </si>
  <si>
    <t>あり</t>
    <phoneticPr fontId="2"/>
  </si>
  <si>
    <t>なし</t>
    <phoneticPr fontId="2"/>
  </si>
  <si>
    <t>熱伝導率（</t>
    <phoneticPr fontId="2"/>
  </si>
  <si>
    <t>・屋根</t>
    <rPh sb="1" eb="3">
      <t>ヤネ</t>
    </rPh>
    <phoneticPr fontId="2"/>
  </si>
  <si>
    <t>・断熱材の施工方法</t>
    <phoneticPr fontId="2"/>
  </si>
  <si>
    <t>厚さ（</t>
    <rPh sb="0" eb="1">
      <t>アツ</t>
    </rPh>
    <phoneticPr fontId="2"/>
  </si>
  <si>
    <t>・天井</t>
    <rPh sb="1" eb="3">
      <t>テンジョウ</t>
    </rPh>
    <phoneticPr fontId="2"/>
  </si>
  <si>
    <t>・壁</t>
    <rPh sb="1" eb="2">
      <t>カベ</t>
    </rPh>
    <phoneticPr fontId="2"/>
  </si>
  <si>
    <t>・床</t>
    <rPh sb="1" eb="2">
      <t>ユカ</t>
    </rPh>
    <phoneticPr fontId="2"/>
  </si>
  <si>
    <t>・外気に接する部分</t>
    <rPh sb="1" eb="3">
      <t>ガイキ</t>
    </rPh>
    <rPh sb="4" eb="5">
      <t>セッ</t>
    </rPh>
    <rPh sb="7" eb="9">
      <t>ブブン</t>
    </rPh>
    <phoneticPr fontId="2"/>
  </si>
  <si>
    <t>・床面積５％以下の外気に接する床の緩和規定の適用</t>
    <rPh sb="1" eb="4">
      <t>ユカメンセキ</t>
    </rPh>
    <rPh sb="6" eb="8">
      <t>イカ</t>
    </rPh>
    <rPh sb="9" eb="11">
      <t>ガイキ</t>
    </rPh>
    <rPh sb="12" eb="13">
      <t>セッ</t>
    </rPh>
    <rPh sb="15" eb="16">
      <t>ユカ</t>
    </rPh>
    <rPh sb="17" eb="19">
      <t>カンワ</t>
    </rPh>
    <rPh sb="19" eb="21">
      <t>キテイ</t>
    </rPh>
    <rPh sb="22" eb="24">
      <t>テキヨウ</t>
    </rPh>
    <phoneticPr fontId="2"/>
  </si>
  <si>
    <t>・</t>
    <phoneticPr fontId="2"/>
  </si>
  <si>
    <t>設計値</t>
    <rPh sb="0" eb="2">
      <t>セッケイ</t>
    </rPh>
    <rPh sb="2" eb="3">
      <t>チ</t>
    </rPh>
    <phoneticPr fontId="2"/>
  </si>
  <si>
    <r>
      <t>外皮平均熱貫流率（U</t>
    </r>
    <r>
      <rPr>
        <sz val="8"/>
        <rFont val="ＭＳ Ｐ明朝"/>
        <family val="1"/>
        <charset val="128"/>
      </rPr>
      <t>A</t>
    </r>
    <r>
      <rPr>
        <sz val="9"/>
        <rFont val="ＭＳ Ｐ明朝"/>
        <family val="1"/>
        <charset val="128"/>
      </rPr>
      <t>値）</t>
    </r>
    <phoneticPr fontId="2"/>
  </si>
  <si>
    <r>
      <t>冷房期の平均日射熱取得率（η</t>
    </r>
    <r>
      <rPr>
        <sz val="8"/>
        <rFont val="ＭＳ Ｐ明朝"/>
        <family val="1"/>
        <charset val="128"/>
      </rPr>
      <t>AC</t>
    </r>
    <r>
      <rPr>
        <sz val="9"/>
        <rFont val="ＭＳ Ｐ明朝"/>
        <family val="1"/>
        <charset val="128"/>
      </rPr>
      <t>値）</t>
    </r>
    <phoneticPr fontId="2"/>
  </si>
  <si>
    <r>
      <t>η</t>
    </r>
    <r>
      <rPr>
        <sz val="8"/>
        <rFont val="ＭＳ Ｐ明朝"/>
        <family val="1"/>
        <charset val="128"/>
      </rPr>
      <t>AC</t>
    </r>
    <r>
      <rPr>
        <sz val="9"/>
        <rFont val="ＭＳ Ｐ明朝"/>
        <family val="1"/>
        <charset val="128"/>
      </rPr>
      <t>値計算書による</t>
    </r>
    <rPh sb="3" eb="4">
      <t>アタイ</t>
    </rPh>
    <rPh sb="4" eb="7">
      <t>ケイサンショ</t>
    </rPh>
    <phoneticPr fontId="2"/>
  </si>
  <si>
    <r>
      <t>断熱材の熱抵抗値</t>
    </r>
    <r>
      <rPr>
        <vertAlign val="superscript"/>
        <sz val="9"/>
        <color indexed="10"/>
        <rFont val="ＭＳ Ｐ明朝"/>
        <family val="1"/>
        <charset val="128"/>
      </rPr>
      <t>※１</t>
    </r>
    <r>
      <rPr>
        <sz val="9"/>
        <rFont val="ＭＳ Ｐ明朝"/>
        <family val="1"/>
        <charset val="128"/>
      </rPr>
      <t>（</t>
    </r>
    <phoneticPr fontId="2"/>
  </si>
  <si>
    <r>
      <t>部位の熱貫流率</t>
    </r>
    <r>
      <rPr>
        <vertAlign val="superscript"/>
        <sz val="9"/>
        <color indexed="10"/>
        <rFont val="ＭＳ Ｐ明朝"/>
        <family val="1"/>
        <charset val="128"/>
      </rPr>
      <t>※２</t>
    </r>
    <r>
      <rPr>
        <sz val="9"/>
        <rFont val="ＭＳ Ｐ明朝"/>
        <family val="1"/>
        <charset val="128"/>
      </rPr>
      <t>（</t>
    </r>
    <phoneticPr fontId="2"/>
  </si>
  <si>
    <t>W/㎡K)</t>
  </si>
  <si>
    <t>開口部の日射遮蔽仕様</t>
    <rPh sb="0" eb="3">
      <t>カイコウブ</t>
    </rPh>
    <rPh sb="4" eb="6">
      <t>ニッシャ</t>
    </rPh>
    <rPh sb="6" eb="8">
      <t>シャヘイ</t>
    </rPh>
    <rPh sb="8" eb="10">
      <t>シヨウ</t>
    </rPh>
    <phoneticPr fontId="2"/>
  </si>
  <si>
    <t>・その他の部分</t>
    <rPh sb="3" eb="4">
      <t>タ</t>
    </rPh>
    <rPh sb="5" eb="7">
      <t>ブブン</t>
    </rPh>
    <phoneticPr fontId="2"/>
  </si>
  <si>
    <t>・土間床等の外周部</t>
    <phoneticPr fontId="2"/>
  </si>
  <si>
    <t>・開口部の熱貫流率（U値）</t>
    <phoneticPr fontId="2"/>
  </si>
  <si>
    <t>・２％緩和適用（窓のみ対象）</t>
    <phoneticPr fontId="2"/>
  </si>
  <si>
    <t>・開口部の日射遮蔽仕様</t>
    <phoneticPr fontId="2"/>
  </si>
  <si>
    <t>・４％緩和適用（天窓以外の窓のみ対象）</t>
    <phoneticPr fontId="2"/>
  </si>
  <si>
    <r>
      <t>建具の種類若しくはその組合せ又は
付属部材</t>
    </r>
    <r>
      <rPr>
        <sz val="9"/>
        <color indexed="10"/>
        <rFont val="ＭＳ Ｐ明朝"/>
        <family val="1"/>
        <charset val="128"/>
      </rPr>
      <t>(※2)</t>
    </r>
    <r>
      <rPr>
        <sz val="9"/>
        <rFont val="ＭＳ Ｐ明朝"/>
        <family val="1"/>
        <charset val="128"/>
      </rPr>
      <t>、ひさし、軒等</t>
    </r>
    <r>
      <rPr>
        <sz val="9"/>
        <color indexed="10"/>
        <rFont val="ＭＳ Ｐ明朝"/>
        <family val="1"/>
        <charset val="128"/>
      </rPr>
      <t>(※3)</t>
    </r>
    <r>
      <rPr>
        <sz val="9"/>
        <rFont val="ＭＳ Ｐ明朝"/>
        <family val="1"/>
        <charset val="128"/>
      </rPr>
      <t>の設置</t>
    </r>
    <rPh sb="0" eb="2">
      <t>タテグ</t>
    </rPh>
    <rPh sb="3" eb="5">
      <t>シュルイ</t>
    </rPh>
    <rPh sb="5" eb="6">
      <t>モ</t>
    </rPh>
    <rPh sb="11" eb="13">
      <t>クミアワ</t>
    </rPh>
    <rPh sb="14" eb="15">
      <t>マタ</t>
    </rPh>
    <rPh sb="17" eb="19">
      <t>フゾク</t>
    </rPh>
    <rPh sb="19" eb="20">
      <t>ブ</t>
    </rPh>
    <rPh sb="20" eb="21">
      <t>ザイ</t>
    </rPh>
    <rPh sb="30" eb="31">
      <t>ノキ</t>
    </rPh>
    <rPh sb="31" eb="32">
      <t>トウ</t>
    </rPh>
    <rPh sb="37" eb="39">
      <t>セッチ</t>
    </rPh>
    <phoneticPr fontId="2"/>
  </si>
  <si>
    <t>適用する基準</t>
    <phoneticPr fontId="2"/>
  </si>
  <si>
    <t>一次エネルギー消費量性能基準（計算）</t>
    <rPh sb="0" eb="2">
      <t>イチジ</t>
    </rPh>
    <rPh sb="7" eb="10">
      <t>ショウヒリョウ</t>
    </rPh>
    <rPh sb="10" eb="12">
      <t>セイノウ</t>
    </rPh>
    <rPh sb="12" eb="14">
      <t>キジュン</t>
    </rPh>
    <rPh sb="15" eb="17">
      <t>ケイサン</t>
    </rPh>
    <phoneticPr fontId="2"/>
  </si>
  <si>
    <t>一次エネルギー消費量仕様基準</t>
    <rPh sb="0" eb="2">
      <t>イチジ</t>
    </rPh>
    <rPh sb="7" eb="10">
      <t>ショウヒリョウ</t>
    </rPh>
    <rPh sb="10" eb="12">
      <t>シヨウ</t>
    </rPh>
    <rPh sb="12" eb="14">
      <t>キジュン</t>
    </rPh>
    <phoneticPr fontId="2"/>
  </si>
  <si>
    <t>地域の区分</t>
    <rPh sb="0" eb="2">
      <t>チイキ</t>
    </rPh>
    <rPh sb="3" eb="5">
      <t>クブン</t>
    </rPh>
    <phoneticPr fontId="2"/>
  </si>
  <si>
    <t>断熱材</t>
    <rPh sb="0" eb="3">
      <t>ダンネツザイ</t>
    </rPh>
    <phoneticPr fontId="2"/>
  </si>
  <si>
    <t>開口部の熱貫流率</t>
    <rPh sb="0" eb="3">
      <t>カイコウブ</t>
    </rPh>
    <rPh sb="4" eb="5">
      <t>ネツ</t>
    </rPh>
    <rPh sb="5" eb="7">
      <t>カンリュウ</t>
    </rPh>
    <rPh sb="7" eb="8">
      <t>リツ</t>
    </rPh>
    <phoneticPr fontId="2"/>
  </si>
  <si>
    <t>基準一次エネルギー消費量</t>
    <rPh sb="0" eb="2">
      <t>キジュン</t>
    </rPh>
    <rPh sb="2" eb="4">
      <t>イチジ</t>
    </rPh>
    <rPh sb="9" eb="12">
      <t>ショウヒリョウ</t>
    </rPh>
    <phoneticPr fontId="2"/>
  </si>
  <si>
    <t>設計一次エネルギー消費量</t>
    <rPh sb="0" eb="2">
      <t>セッケイ</t>
    </rPh>
    <phoneticPr fontId="2"/>
  </si>
  <si>
    <t>一次エネルギー消費量計算結果表による</t>
    <phoneticPr fontId="2"/>
  </si>
  <si>
    <t>１．
住宅の
概要</t>
    <rPh sb="3" eb="5">
      <t>ジュウタク</t>
    </rPh>
    <rPh sb="7" eb="9">
      <t>ガイヨウ</t>
    </rPh>
    <phoneticPr fontId="2"/>
  </si>
  <si>
    <t>住宅に関する事項</t>
    <rPh sb="0" eb="2">
      <t>ジュウタク</t>
    </rPh>
    <rPh sb="3" eb="4">
      <t>カン</t>
    </rPh>
    <rPh sb="6" eb="8">
      <t>ジコウ</t>
    </rPh>
    <phoneticPr fontId="2"/>
  </si>
  <si>
    <t>ＢＥＩ</t>
    <phoneticPr fontId="2"/>
  </si>
  <si>
    <t>２．
外皮に関する事項</t>
    <rPh sb="3" eb="5">
      <t>ガイヒ</t>
    </rPh>
    <rPh sb="6" eb="7">
      <t>カン</t>
    </rPh>
    <rPh sb="9" eb="11">
      <t>ジコウ</t>
    </rPh>
    <phoneticPr fontId="2"/>
  </si>
  <si>
    <t>３．
一次エネルギー消費量に関する事項</t>
    <rPh sb="3" eb="5">
      <t>イチジ</t>
    </rPh>
    <rPh sb="10" eb="13">
      <t>ショウヒリョウ</t>
    </rPh>
    <rPh sb="14" eb="15">
      <t>カン</t>
    </rPh>
    <rPh sb="17" eb="19">
      <t>ジコウ</t>
    </rPh>
    <phoneticPr fontId="2"/>
  </si>
  <si>
    <t>外皮性能</t>
    <rPh sb="0" eb="2">
      <t>ガイヒ</t>
    </rPh>
    <rPh sb="2" eb="4">
      <t>セイノウ</t>
    </rPh>
    <phoneticPr fontId="2"/>
  </si>
  <si>
    <t>単位住戸全体を暖房する方式</t>
    <rPh sb="0" eb="2">
      <t>タンイ</t>
    </rPh>
    <rPh sb="2" eb="4">
      <t>ジュウコ</t>
    </rPh>
    <rPh sb="4" eb="6">
      <t>ゼンタイ</t>
    </rPh>
    <rPh sb="7" eb="9">
      <t>ダンボウ</t>
    </rPh>
    <rPh sb="11" eb="13">
      <t>ホウシキ</t>
    </rPh>
    <phoneticPr fontId="2"/>
  </si>
  <si>
    <t>ダクト式セントラル空調機であって、ヒートポンプが熱源</t>
    <rPh sb="11" eb="12">
      <t>キ</t>
    </rPh>
    <phoneticPr fontId="2"/>
  </si>
  <si>
    <t>居室のみを暖房する方式</t>
    <rPh sb="0" eb="2">
      <t>キョシツ</t>
    </rPh>
    <rPh sb="5" eb="7">
      <t>ダンボウ</t>
    </rPh>
    <rPh sb="9" eb="11">
      <t>ホウシキ</t>
    </rPh>
    <phoneticPr fontId="2"/>
  </si>
  <si>
    <t>５～７地域</t>
    <rPh sb="3" eb="5">
      <t>チイキ</t>
    </rPh>
    <phoneticPr fontId="2"/>
  </si>
  <si>
    <t>定められた仕様と同等以上の評価</t>
    <rPh sb="0" eb="1">
      <t>サダ</t>
    </rPh>
    <rPh sb="5" eb="7">
      <t>シヨウ</t>
    </rPh>
    <rPh sb="8" eb="10">
      <t>ドウトウ</t>
    </rPh>
    <rPh sb="10" eb="12">
      <t>イジョウ</t>
    </rPh>
    <rPh sb="13" eb="15">
      <t>ヒョウカ</t>
    </rPh>
    <phoneticPr fontId="2"/>
  </si>
  <si>
    <t>非居室に白熱灯を採用しない</t>
    <rPh sb="0" eb="1">
      <t>ヒ</t>
    </rPh>
    <rPh sb="1" eb="3">
      <t>キョシツ</t>
    </rPh>
    <rPh sb="4" eb="7">
      <t>ハクネツトウ</t>
    </rPh>
    <rPh sb="8" eb="10">
      <t>サイヨウ</t>
    </rPh>
    <phoneticPr fontId="2"/>
  </si>
  <si>
    <t>５～８地域</t>
    <rPh sb="3" eb="5">
      <t>チイキ</t>
    </rPh>
    <phoneticPr fontId="2"/>
  </si>
  <si>
    <t>定められた仕様と同等以上の評価</t>
    <phoneticPr fontId="2"/>
  </si>
  <si>
    <t>躯体・開口部の断熱性能等</t>
    <rPh sb="0" eb="2">
      <t>クタイ</t>
    </rPh>
    <rPh sb="3" eb="6">
      <t>カイコウブ</t>
    </rPh>
    <rPh sb="7" eb="9">
      <t>ダンネツ</t>
    </rPh>
    <rPh sb="9" eb="11">
      <t>セイノウ</t>
    </rPh>
    <rPh sb="11" eb="12">
      <t>トウ</t>
    </rPh>
    <phoneticPr fontId="2"/>
  </si>
  <si>
    <t>躯体の熱貫流率又は断熱材の熱抵抗値</t>
    <rPh sb="0" eb="2">
      <t>クタイ</t>
    </rPh>
    <rPh sb="3" eb="4">
      <t>ネツ</t>
    </rPh>
    <rPh sb="4" eb="6">
      <t>カンリュウ</t>
    </rPh>
    <rPh sb="6" eb="7">
      <t>リツ</t>
    </rPh>
    <rPh sb="7" eb="8">
      <t>マタ</t>
    </rPh>
    <rPh sb="9" eb="12">
      <t>ダンネツザイ</t>
    </rPh>
    <rPh sb="13" eb="14">
      <t>ネツ</t>
    </rPh>
    <rPh sb="14" eb="17">
      <t>テイコウチ</t>
    </rPh>
    <phoneticPr fontId="2"/>
  </si>
  <si>
    <t>※１、※２に関してはいずれかを入力</t>
    <phoneticPr fontId="2"/>
  </si>
  <si>
    <t>開口部の断熱性能等</t>
    <rPh sb="0" eb="3">
      <t>カイコウブ</t>
    </rPh>
    <rPh sb="4" eb="6">
      <t>ダンネツ</t>
    </rPh>
    <rPh sb="6" eb="8">
      <t>セイノウ</t>
    </rPh>
    <rPh sb="8" eb="9">
      <t>トウ</t>
    </rPh>
    <phoneticPr fontId="2"/>
  </si>
  <si>
    <t>適用条件</t>
    <rPh sb="0" eb="2">
      <t>テキヨウ</t>
    </rPh>
    <rPh sb="2" eb="4">
      <t>ジョウケン</t>
    </rPh>
    <phoneticPr fontId="2"/>
  </si>
  <si>
    <t>暖房設備</t>
    <rPh sb="0" eb="2">
      <t>ダンボウ</t>
    </rPh>
    <rPh sb="2" eb="4">
      <t>セツビ</t>
    </rPh>
    <phoneticPr fontId="2"/>
  </si>
  <si>
    <t>（8地域を除く）</t>
    <rPh sb="2" eb="4">
      <t>チイキ</t>
    </rPh>
    <rPh sb="5" eb="6">
      <t>ノゾ</t>
    </rPh>
    <phoneticPr fontId="2"/>
  </si>
  <si>
    <t>冷房設備</t>
    <rPh sb="0" eb="2">
      <t>レイボウ</t>
    </rPh>
    <rPh sb="2" eb="4">
      <t>セツビ</t>
    </rPh>
    <phoneticPr fontId="2"/>
  </si>
  <si>
    <t>照明設備</t>
    <rPh sb="0" eb="2">
      <t>ショウメイ</t>
    </rPh>
    <rPh sb="2" eb="4">
      <t>セツビ</t>
    </rPh>
    <phoneticPr fontId="2"/>
  </si>
  <si>
    <t>計算結果表</t>
    <rPh sb="0" eb="2">
      <t>ケイサン</t>
    </rPh>
    <rPh sb="2" eb="4">
      <t>ケッカ</t>
    </rPh>
    <rPh sb="4" eb="5">
      <t>ヒョウ</t>
    </rPh>
    <phoneticPr fontId="2"/>
  </si>
  <si>
    <t>平面図</t>
    <rPh sb="0" eb="3">
      <t>ヘイメンズ</t>
    </rPh>
    <phoneticPr fontId="2"/>
  </si>
  <si>
    <t>矩計図</t>
    <rPh sb="0" eb="3">
      <t>カナバカリズ</t>
    </rPh>
    <phoneticPr fontId="2"/>
  </si>
  <si>
    <t>部位詳細図</t>
    <rPh sb="0" eb="2">
      <t>ブイ</t>
    </rPh>
    <rPh sb="2" eb="5">
      <t>ショウサイズ</t>
    </rPh>
    <phoneticPr fontId="2"/>
  </si>
  <si>
    <t>試験成績書</t>
    <rPh sb="0" eb="2">
      <t>シケン</t>
    </rPh>
    <rPh sb="2" eb="5">
      <t>セイセキショ</t>
    </rPh>
    <phoneticPr fontId="2"/>
  </si>
  <si>
    <t>建具詳細図</t>
    <rPh sb="0" eb="2">
      <t>タテグ</t>
    </rPh>
    <rPh sb="2" eb="5">
      <t>ショウサイズ</t>
    </rPh>
    <phoneticPr fontId="2"/>
  </si>
  <si>
    <t>住宅の名称※</t>
    <rPh sb="0" eb="2">
      <t>ジュウタク</t>
    </rPh>
    <rPh sb="3" eb="5">
      <t>メイショウ</t>
    </rPh>
    <phoneticPr fontId="2"/>
  </si>
  <si>
    <t>共同住宅等または複合建築物　</t>
    <rPh sb="0" eb="2">
      <t>キョウドウ</t>
    </rPh>
    <rPh sb="2" eb="4">
      <t>ジュウタク</t>
    </rPh>
    <rPh sb="4" eb="5">
      <t>ナド</t>
    </rPh>
    <rPh sb="8" eb="10">
      <t>フクゴウ</t>
    </rPh>
    <rPh sb="10" eb="13">
      <t>ケンチクブツ</t>
    </rPh>
    <phoneticPr fontId="2"/>
  </si>
  <si>
    <t>（住戸番号</t>
    <phoneticPr fontId="2"/>
  </si>
  <si>
    <t>平均日射熱取得率
（冷房期）</t>
    <rPh sb="10" eb="12">
      <t>レイボウ</t>
    </rPh>
    <rPh sb="12" eb="13">
      <t>キ</t>
    </rPh>
    <phoneticPr fontId="2"/>
  </si>
  <si>
    <t>暖房方式の
選択</t>
    <phoneticPr fontId="2"/>
  </si>
  <si>
    <t>冷房方式の
選択</t>
    <rPh sb="0" eb="2">
      <t>レイボウ</t>
    </rPh>
    <phoneticPr fontId="2"/>
  </si>
  <si>
    <t>熱交換型
換気設備</t>
    <phoneticPr fontId="2"/>
  </si>
  <si>
    <t>ふろ機能の
種類</t>
    <rPh sb="2" eb="4">
      <t>キノウ</t>
    </rPh>
    <rPh sb="6" eb="8">
      <t>シュルイ</t>
    </rPh>
    <phoneticPr fontId="2"/>
  </si>
  <si>
    <t>浴槽の
保温措置</t>
    <rPh sb="0" eb="2">
      <t>ヨクソウ</t>
    </rPh>
    <rPh sb="4" eb="6">
      <t>ホオン</t>
    </rPh>
    <rPh sb="6" eb="8">
      <t>ソチ</t>
    </rPh>
    <phoneticPr fontId="2"/>
  </si>
  <si>
    <t>太陽熱
給湯装置</t>
    <phoneticPr fontId="2"/>
  </si>
  <si>
    <t>一次エネルギー消費量計算結果表による</t>
    <phoneticPr fontId="2"/>
  </si>
  <si>
    <t>□</t>
    <phoneticPr fontId="2"/>
  </si>
  <si>
    <t>HPJ-555-1</t>
    <phoneticPr fontId="2"/>
  </si>
  <si>
    <t>建築物のエネルギー性能</t>
    <rPh sb="0" eb="3">
      <t>ケンチクブツ</t>
    </rPh>
    <rPh sb="9" eb="11">
      <t>セイノウ</t>
    </rPh>
    <phoneticPr fontId="2"/>
  </si>
  <si>
    <t>性能基準</t>
    <rPh sb="0" eb="2">
      <t>セイノウ</t>
    </rPh>
    <rPh sb="2" eb="4">
      <t>キジュン</t>
    </rPh>
    <phoneticPr fontId="2"/>
  </si>
  <si>
    <t>適合</t>
    <rPh sb="0" eb="2">
      <t>テキゴウ</t>
    </rPh>
    <phoneticPr fontId="2"/>
  </si>
  <si>
    <t>－</t>
    <phoneticPr fontId="2"/>
  </si>
  <si>
    <t>ηAC値</t>
    <rPh sb="3" eb="4">
      <t>チ</t>
    </rPh>
    <phoneticPr fontId="2"/>
  </si>
  <si>
    <t>ＵA値</t>
    <rPh sb="2" eb="3">
      <t>チ</t>
    </rPh>
    <phoneticPr fontId="2"/>
  </si>
  <si>
    <t>W/(㎡･K)</t>
    <phoneticPr fontId="2"/>
  </si>
  <si>
    <t>基準値</t>
    <rPh sb="0" eb="3">
      <t>キジュンチ</t>
    </rPh>
    <phoneticPr fontId="2"/>
  </si>
  <si>
    <t>仕様基準</t>
    <rPh sb="0" eb="2">
      <t>シヨウ</t>
    </rPh>
    <rPh sb="2" eb="4">
      <t>キジュン</t>
    </rPh>
    <phoneticPr fontId="2"/>
  </si>
  <si>
    <t>計算対象床面積</t>
    <rPh sb="0" eb="2">
      <t>ケイサン</t>
    </rPh>
    <rPh sb="2" eb="4">
      <t>タイショウ</t>
    </rPh>
    <rPh sb="4" eb="7">
      <t>ユカメンセキ</t>
    </rPh>
    <phoneticPr fontId="2"/>
  </si>
  <si>
    <t>ＢＥＩ値</t>
    <rPh sb="3" eb="4">
      <t>チ</t>
    </rPh>
    <phoneticPr fontId="2"/>
  </si>
  <si>
    <t>設計一次エネルギー消費量（その他除く）</t>
    <phoneticPr fontId="2"/>
  </si>
  <si>
    <t>基準一次エネルギー消費量（その他除く）</t>
    <phoneticPr fontId="2"/>
  </si>
  <si>
    <t>）</t>
    <phoneticPr fontId="2"/>
  </si>
  <si>
    <t>㎡</t>
    <phoneticPr fontId="2"/>
  </si>
  <si>
    <t>GJ/年</t>
    <rPh sb="3" eb="4">
      <t>ネン</t>
    </rPh>
    <phoneticPr fontId="2"/>
  </si>
  <si>
    <t>　2.　一次エネルギー消費量に関する事項</t>
    <phoneticPr fontId="2"/>
  </si>
  <si>
    <t>％削減</t>
    <rPh sb="1" eb="3">
      <t>サクゲン</t>
    </rPh>
    <phoneticPr fontId="2"/>
  </si>
  <si>
    <t>確認項目　※</t>
    <rPh sb="0" eb="2">
      <t>カクニン</t>
    </rPh>
    <rPh sb="2" eb="4">
      <t>コウモク</t>
    </rPh>
    <phoneticPr fontId="2"/>
  </si>
  <si>
    <t>共同住宅等の住棟</t>
    <rPh sb="0" eb="2">
      <t>キョウドウ</t>
    </rPh>
    <rPh sb="2" eb="4">
      <t>ジュウタク</t>
    </rPh>
    <rPh sb="4" eb="5">
      <t>ナド</t>
    </rPh>
    <rPh sb="6" eb="7">
      <t>ジュウ</t>
    </rPh>
    <rPh sb="7" eb="8">
      <t>トウ</t>
    </rPh>
    <phoneticPr fontId="2"/>
  </si>
  <si>
    <t>・外皮基準</t>
    <rPh sb="1" eb="3">
      <t>ガイヒ</t>
    </rPh>
    <rPh sb="3" eb="5">
      <t>キジュン</t>
    </rPh>
    <phoneticPr fontId="2"/>
  </si>
  <si>
    <t>・一次エネ基準</t>
    <rPh sb="1" eb="3">
      <t>イチジ</t>
    </rPh>
    <rPh sb="5" eb="7">
      <t>キジュン</t>
    </rPh>
    <phoneticPr fontId="2"/>
  </si>
  <si>
    <t>基準一次エネルギー消費量への適否</t>
    <rPh sb="0" eb="2">
      <t>キジュン</t>
    </rPh>
    <rPh sb="2" eb="12">
      <t>イチジ</t>
    </rPh>
    <rPh sb="14" eb="16">
      <t>テキヒ</t>
    </rPh>
    <phoneticPr fontId="2"/>
  </si>
  <si>
    <t>※設計一次エネルギー消費量（その他除く）</t>
    <phoneticPr fontId="2"/>
  </si>
  <si>
    <t>※基準一次エネルギー消費量（その他除く）</t>
    <phoneticPr fontId="2"/>
  </si>
  <si>
    <t>　（１）　住宅部分</t>
    <rPh sb="5" eb="7">
      <t>ジュウタク</t>
    </rPh>
    <rPh sb="7" eb="9">
      <t>ブブン</t>
    </rPh>
    <phoneticPr fontId="2"/>
  </si>
  <si>
    <t>　（１）　共同住宅等の住戸部分</t>
    <rPh sb="5" eb="7">
      <t>キョウドウ</t>
    </rPh>
    <rPh sb="7" eb="9">
      <t>ジュウタク</t>
    </rPh>
    <rPh sb="9" eb="10">
      <t>ナド</t>
    </rPh>
    <rPh sb="11" eb="12">
      <t>ジュウ</t>
    </rPh>
    <rPh sb="12" eb="13">
      <t>コ</t>
    </rPh>
    <rPh sb="13" eb="15">
      <t>ブブン</t>
    </rPh>
    <phoneticPr fontId="2"/>
  </si>
  <si>
    <t>　（２）　共同住宅等の共用部分</t>
    <rPh sb="5" eb="7">
      <t>キョウドウ</t>
    </rPh>
    <rPh sb="7" eb="9">
      <t>ジュウタク</t>
    </rPh>
    <rPh sb="9" eb="10">
      <t>ナド</t>
    </rPh>
    <rPh sb="11" eb="13">
      <t>キョウヨウ</t>
    </rPh>
    <rPh sb="13" eb="15">
      <t>ブブン</t>
    </rPh>
    <phoneticPr fontId="2"/>
  </si>
  <si>
    <t>　（３）　共同住宅等の全体　　（１）＋（２）</t>
    <rPh sb="5" eb="7">
      <t>キョウドウ</t>
    </rPh>
    <rPh sb="7" eb="9">
      <t>ジュウタク</t>
    </rPh>
    <rPh sb="9" eb="10">
      <t>ナド</t>
    </rPh>
    <rPh sb="11" eb="13">
      <t>ゼンタイ</t>
    </rPh>
    <phoneticPr fontId="2"/>
  </si>
  <si>
    <t>　※ 共同住宅等で（１）で性能基準、（２）で通常の計算法を用いている場合のみ</t>
    <rPh sb="3" eb="5">
      <t>キョウドウ</t>
    </rPh>
    <rPh sb="5" eb="7">
      <t>ジュウタク</t>
    </rPh>
    <rPh sb="7" eb="8">
      <t>ナド</t>
    </rPh>
    <rPh sb="13" eb="15">
      <t>セイノウ</t>
    </rPh>
    <rPh sb="15" eb="17">
      <t>キジュン</t>
    </rPh>
    <rPh sb="22" eb="24">
      <t>ツウジョウ</t>
    </rPh>
    <rPh sb="25" eb="28">
      <t>ケイサンホウ</t>
    </rPh>
    <rPh sb="29" eb="30">
      <t>モチ</t>
    </rPh>
    <rPh sb="34" eb="36">
      <t>バアイ</t>
    </rPh>
    <phoneticPr fontId="2"/>
  </si>
  <si>
    <t>通常の計算法　（標準入力法）</t>
    <rPh sb="0" eb="2">
      <t>ツウジョウ</t>
    </rPh>
    <rPh sb="3" eb="6">
      <t>ケイサンホウ</t>
    </rPh>
    <rPh sb="8" eb="10">
      <t>ヒョウジュン</t>
    </rPh>
    <rPh sb="10" eb="12">
      <t>ニュウリョク</t>
    </rPh>
    <rPh sb="12" eb="13">
      <t>ホウ</t>
    </rPh>
    <phoneticPr fontId="2"/>
  </si>
  <si>
    <t>■</t>
  </si>
  <si>
    <t>共同住宅等の住戸</t>
    <rPh sb="0" eb="2">
      <t>キョウドウ</t>
    </rPh>
    <rPh sb="2" eb="4">
      <t>ジュウタク</t>
    </rPh>
    <rPh sb="4" eb="5">
      <t>ナド</t>
    </rPh>
    <rPh sb="6" eb="7">
      <t>ジュウ</t>
    </rPh>
    <rPh sb="7" eb="8">
      <t>コ</t>
    </rPh>
    <phoneticPr fontId="2"/>
  </si>
  <si>
    <t xml:space="preserve"> 1.住戸の番号</t>
    <rPh sb="3" eb="5">
      <t>ジュウコ</t>
    </rPh>
    <rPh sb="6" eb="8">
      <t>バンゴウ</t>
    </rPh>
    <phoneticPr fontId="2"/>
  </si>
  <si>
    <t xml:space="preserve"> 性能基準</t>
    <rPh sb="1" eb="3">
      <t>セイノウ</t>
    </rPh>
    <rPh sb="3" eb="5">
      <t>キジュン</t>
    </rPh>
    <phoneticPr fontId="2"/>
  </si>
  <si>
    <t xml:space="preserve"> 仕様基準</t>
    <rPh sb="1" eb="3">
      <t>シヨウ</t>
    </rPh>
    <rPh sb="3" eb="5">
      <t>キジュン</t>
    </rPh>
    <phoneticPr fontId="2"/>
  </si>
  <si>
    <t xml:space="preserve"> 適合</t>
    <rPh sb="1" eb="3">
      <t>テキゴウ</t>
    </rPh>
    <phoneticPr fontId="2"/>
  </si>
  <si>
    <t xml:space="preserve"> 改修前のBEI　記載</t>
    <rPh sb="1" eb="3">
      <t>カイシュウ</t>
    </rPh>
    <rPh sb="3" eb="4">
      <t>マエ</t>
    </rPh>
    <rPh sb="9" eb="11">
      <t>キサイ</t>
    </rPh>
    <phoneticPr fontId="2"/>
  </si>
  <si>
    <t xml:space="preserve"> 改修前BEIの値</t>
    <rPh sb="1" eb="3">
      <t>カイシュウ</t>
    </rPh>
    <rPh sb="3" eb="4">
      <t>マエ</t>
    </rPh>
    <rPh sb="8" eb="9">
      <t>アタイ</t>
    </rPh>
    <phoneticPr fontId="2"/>
  </si>
  <si>
    <t xml:space="preserve"> 記載なし</t>
    <rPh sb="1" eb="3">
      <t>キサイ</t>
    </rPh>
    <phoneticPr fontId="2"/>
  </si>
  <si>
    <t xml:space="preserve"> BEI</t>
    <phoneticPr fontId="2"/>
  </si>
  <si>
    <t>BELS　申請書第六面　兼　設計内容（現況）説明書　＜住宅用＞</t>
    <rPh sb="5" eb="8">
      <t>シンセイショ</t>
    </rPh>
    <rPh sb="8" eb="9">
      <t>ダイ</t>
    </rPh>
    <rPh sb="9" eb="10">
      <t>６</t>
    </rPh>
    <rPh sb="10" eb="11">
      <t>メン</t>
    </rPh>
    <rPh sb="12" eb="13">
      <t>ケン</t>
    </rPh>
    <rPh sb="19" eb="21">
      <t>ゲンキョウ</t>
    </rPh>
    <rPh sb="27" eb="29">
      <t>ジュウタク</t>
    </rPh>
    <rPh sb="29" eb="30">
      <t>ヨウ</t>
    </rPh>
    <phoneticPr fontId="2"/>
  </si>
  <si>
    <t>BELS　設計内容（現況）説明書　＜住宅用＞</t>
    <rPh sb="10" eb="12">
      <t>ゲンキョウ</t>
    </rPh>
    <rPh sb="18" eb="20">
      <t>ジュウタク</t>
    </rPh>
    <rPh sb="20" eb="21">
      <t>ヨウ</t>
    </rPh>
    <phoneticPr fontId="2"/>
  </si>
  <si>
    <t>▼ 申請書第六面</t>
    <rPh sb="2" eb="5">
      <t>シンセイショ</t>
    </rPh>
    <rPh sb="5" eb="6">
      <t>ダイ</t>
    </rPh>
    <rPh sb="6" eb="7">
      <t>６</t>
    </rPh>
    <rPh sb="7" eb="8">
      <t>メン</t>
    </rPh>
    <phoneticPr fontId="2"/>
  </si>
  <si>
    <t>複合建築物の住戸</t>
    <rPh sb="0" eb="2">
      <t>フクゴウ</t>
    </rPh>
    <rPh sb="2" eb="5">
      <t>ケンチクブツ</t>
    </rPh>
    <rPh sb="6" eb="7">
      <t>ジュウ</t>
    </rPh>
    <rPh sb="7" eb="8">
      <t>コ</t>
    </rPh>
    <phoneticPr fontId="2"/>
  </si>
  <si>
    <t>外皮性能計算書</t>
    <rPh sb="0" eb="2">
      <t>ガイヒ</t>
    </rPh>
    <rPh sb="2" eb="4">
      <t>セイノウ</t>
    </rPh>
    <rPh sb="4" eb="7">
      <t>ケイサンショ</t>
    </rPh>
    <phoneticPr fontId="2"/>
  </si>
  <si>
    <t>一次エネルギー消費量計算書</t>
    <rPh sb="0" eb="10">
      <t>イチジ</t>
    </rPh>
    <rPh sb="10" eb="13">
      <t>ケイサンショ</t>
    </rPh>
    <phoneticPr fontId="2"/>
  </si>
  <si>
    <t xml:space="preserve"> 記載図書</t>
    <rPh sb="1" eb="3">
      <t>キサイ</t>
    </rPh>
    <rPh sb="3" eb="5">
      <t>トショ</t>
    </rPh>
    <phoneticPr fontId="2"/>
  </si>
  <si>
    <t>2.一次エネルギー消費量
に関する事項
※</t>
    <rPh sb="2" eb="12">
      <t>イチジ</t>
    </rPh>
    <rPh sb="14" eb="15">
      <t>カン</t>
    </rPh>
    <rPh sb="17" eb="19">
      <t>ジコウ</t>
    </rPh>
    <phoneticPr fontId="2"/>
  </si>
  <si>
    <t>BELSに関して記載する数値は以下のとおりとします。</t>
    <phoneticPr fontId="2"/>
  </si>
  <si>
    <t>1未満の端数があるときは、これを切り捨てた数値を記載してください。</t>
    <phoneticPr fontId="2"/>
  </si>
  <si>
    <t>ＢＥＩ　</t>
    <phoneticPr fontId="2"/>
  </si>
  <si>
    <t>設計・基準一次エネルギー消費量</t>
    <phoneticPr fontId="2"/>
  </si>
  <si>
    <r>
      <t>Ｕ</t>
    </r>
    <r>
      <rPr>
        <vertAlign val="subscript"/>
        <sz val="8"/>
        <rFont val="Meiryo UI"/>
        <family val="3"/>
        <charset val="128"/>
      </rPr>
      <t>Ａ</t>
    </r>
    <r>
      <rPr>
        <sz val="8"/>
        <rFont val="Meiryo UI"/>
        <family val="3"/>
        <charset val="128"/>
      </rPr>
      <t>　</t>
    </r>
    <phoneticPr fontId="2"/>
  </si>
  <si>
    <r>
      <t>η</t>
    </r>
    <r>
      <rPr>
        <vertAlign val="subscript"/>
        <sz val="8"/>
        <rFont val="Meiryo UI"/>
        <family val="3"/>
        <charset val="128"/>
      </rPr>
      <t>ＡＣ</t>
    </r>
    <r>
      <rPr>
        <sz val="8"/>
        <rFont val="Meiryo UI"/>
        <family val="3"/>
        <charset val="128"/>
      </rPr>
      <t>　</t>
    </r>
    <phoneticPr fontId="2"/>
  </si>
  <si>
    <t>１地域</t>
    <rPh sb="1" eb="3">
      <t>チイキ</t>
    </rPh>
    <phoneticPr fontId="2"/>
  </si>
  <si>
    <t>２地域</t>
    <rPh sb="1" eb="3">
      <t>チイキ</t>
    </rPh>
    <phoneticPr fontId="2"/>
  </si>
  <si>
    <t>外皮性能の基準値</t>
    <rPh sb="0" eb="2">
      <t>ガイヒ</t>
    </rPh>
    <rPh sb="2" eb="4">
      <t>セイノウ</t>
    </rPh>
    <rPh sb="5" eb="7">
      <t>キジュン</t>
    </rPh>
    <rPh sb="7" eb="8">
      <t>チ</t>
    </rPh>
    <phoneticPr fontId="2"/>
  </si>
  <si>
    <t>地域区分</t>
    <rPh sb="0" eb="2">
      <t>チイキ</t>
    </rPh>
    <rPh sb="2" eb="4">
      <t>クブン</t>
    </rPh>
    <phoneticPr fontId="2"/>
  </si>
  <si>
    <t>３地域</t>
    <rPh sb="1" eb="3">
      <t>チイキ</t>
    </rPh>
    <phoneticPr fontId="2"/>
  </si>
  <si>
    <t>４地域</t>
    <rPh sb="1" eb="3">
      <t>チイキ</t>
    </rPh>
    <phoneticPr fontId="2"/>
  </si>
  <si>
    <t>５地域</t>
    <rPh sb="1" eb="3">
      <t>チイキ</t>
    </rPh>
    <phoneticPr fontId="2"/>
  </si>
  <si>
    <t>６地域</t>
    <rPh sb="1" eb="3">
      <t>チイキ</t>
    </rPh>
    <phoneticPr fontId="2"/>
  </si>
  <si>
    <t>７地域</t>
    <rPh sb="1" eb="3">
      <t>チイキ</t>
    </rPh>
    <phoneticPr fontId="2"/>
  </si>
  <si>
    <t>８地域</t>
    <rPh sb="1" eb="3">
      <t>チイキ</t>
    </rPh>
    <phoneticPr fontId="2"/>
  </si>
  <si>
    <t>外皮平均熱貫流率</t>
    <rPh sb="0" eb="2">
      <t>ガイヒ</t>
    </rPh>
    <rPh sb="2" eb="4">
      <t>ヘイキン</t>
    </rPh>
    <rPh sb="4" eb="5">
      <t>ネツ</t>
    </rPh>
    <rPh sb="5" eb="7">
      <t>カンリュウ</t>
    </rPh>
    <rPh sb="7" eb="8">
      <t>リツ</t>
    </rPh>
    <phoneticPr fontId="2"/>
  </si>
  <si>
    <t>外皮平均日射熱取得率</t>
    <rPh sb="0" eb="2">
      <t>ガイヒ</t>
    </rPh>
    <rPh sb="2" eb="4">
      <t>ヘイキン</t>
    </rPh>
    <rPh sb="4" eb="6">
      <t>ニッシャ</t>
    </rPh>
    <rPh sb="6" eb="7">
      <t>ネツ</t>
    </rPh>
    <rPh sb="7" eb="10">
      <t>シュトクリツ</t>
    </rPh>
    <phoneticPr fontId="2"/>
  </si>
  <si>
    <t>UA</t>
    <phoneticPr fontId="2"/>
  </si>
  <si>
    <t>－</t>
    <phoneticPr fontId="2"/>
  </si>
  <si>
    <t>版</t>
    <rPh sb="0" eb="1">
      <t>ハン</t>
    </rPh>
    <phoneticPr fontId="2"/>
  </si>
  <si>
    <t>日付</t>
    <rPh sb="0" eb="2">
      <t>ヒヅケ</t>
    </rPh>
    <phoneticPr fontId="2"/>
  </si>
  <si>
    <t>内容</t>
    <rPh sb="0" eb="2">
      <t>ナイヨウ</t>
    </rPh>
    <phoneticPr fontId="2"/>
  </si>
  <si>
    <t>HPJ-555-2</t>
    <phoneticPr fontId="2"/>
  </si>
  <si>
    <t>・別紙１、別紙２、別紙３を作成</t>
    <rPh sb="1" eb="3">
      <t>ベッシ</t>
    </rPh>
    <rPh sb="5" eb="7">
      <t>ベッシ</t>
    </rPh>
    <rPh sb="9" eb="11">
      <t>ベッシ</t>
    </rPh>
    <rPh sb="13" eb="15">
      <t>サクセイ</t>
    </rPh>
    <phoneticPr fontId="2"/>
  </si>
  <si>
    <t>BELS（住宅用）/　設計内容説明書マスタ</t>
    <rPh sb="5" eb="8">
      <t>ジュウタクヨウ</t>
    </rPh>
    <rPh sb="11" eb="13">
      <t>セッケイ</t>
    </rPh>
    <rPh sb="13" eb="15">
      <t>ナイヨウ</t>
    </rPh>
    <rPh sb="15" eb="18">
      <t>セツメイショ</t>
    </rPh>
    <phoneticPr fontId="2"/>
  </si>
  <si>
    <t>※本紙は、共同住宅等の住棟を対象としている</t>
    <rPh sb="1" eb="3">
      <t>ホンシ</t>
    </rPh>
    <rPh sb="14" eb="16">
      <t>タイショウ</t>
    </rPh>
    <phoneticPr fontId="2"/>
  </si>
  <si>
    <t>　１．　外壁、窓等を通しての熱の損失の防止に関する事項　（共同住宅等の共用部分は評価対象外）</t>
    <rPh sb="40" eb="42">
      <t>ヒョウカ</t>
    </rPh>
    <rPh sb="42" eb="44">
      <t>タイショウ</t>
    </rPh>
    <rPh sb="44" eb="45">
      <t>ガイ</t>
    </rPh>
    <phoneticPr fontId="2"/>
  </si>
  <si>
    <t>共同住宅等の共用部分</t>
    <rPh sb="0" eb="2">
      <t>キョウドウ</t>
    </rPh>
    <rPh sb="2" eb="4">
      <t>ジュウタク</t>
    </rPh>
    <rPh sb="4" eb="5">
      <t>ナド</t>
    </rPh>
    <rPh sb="6" eb="8">
      <t>キョウヨウ</t>
    </rPh>
    <rPh sb="8" eb="10">
      <t>ブブン</t>
    </rPh>
    <phoneticPr fontId="2"/>
  </si>
  <si>
    <t>主要室入力法、モデル建物法なし</t>
    <rPh sb="10" eb="12">
      <t>タテモノ</t>
    </rPh>
    <rPh sb="12" eb="13">
      <t>ホウ</t>
    </rPh>
    <phoneticPr fontId="2"/>
  </si>
  <si>
    <r>
      <t xml:space="preserve"> U</t>
    </r>
    <r>
      <rPr>
        <vertAlign val="subscript"/>
        <sz val="8"/>
        <rFont val="Meiryo UI"/>
        <family val="3"/>
        <charset val="128"/>
      </rPr>
      <t>A</t>
    </r>
    <r>
      <rPr>
        <sz val="8"/>
        <rFont val="Meiryo UI"/>
        <family val="3"/>
        <charset val="128"/>
      </rPr>
      <t>値記載</t>
    </r>
    <rPh sb="3" eb="4">
      <t>チ</t>
    </rPh>
    <rPh sb="4" eb="6">
      <t>キサイ</t>
    </rPh>
    <phoneticPr fontId="2"/>
  </si>
  <si>
    <r>
      <t xml:space="preserve"> η</t>
    </r>
    <r>
      <rPr>
        <vertAlign val="subscript"/>
        <sz val="8"/>
        <rFont val="Meiryo UI"/>
        <family val="3"/>
        <charset val="128"/>
      </rPr>
      <t>AC</t>
    </r>
    <r>
      <rPr>
        <sz val="8"/>
        <rFont val="Meiryo UI"/>
        <family val="3"/>
        <charset val="128"/>
      </rPr>
      <t>値記載</t>
    </r>
    <rPh sb="4" eb="5">
      <t>チ</t>
    </rPh>
    <rPh sb="5" eb="7">
      <t>キサイ</t>
    </rPh>
    <phoneticPr fontId="2"/>
  </si>
  <si>
    <r>
      <t xml:space="preserve"> U</t>
    </r>
    <r>
      <rPr>
        <vertAlign val="subscript"/>
        <sz val="8"/>
        <rFont val="Meiryo UI"/>
        <family val="3"/>
        <charset val="128"/>
      </rPr>
      <t>A</t>
    </r>
    <r>
      <rPr>
        <sz val="8"/>
        <rFont val="Meiryo UI"/>
        <family val="3"/>
        <charset val="128"/>
      </rPr>
      <t>値　設計値
 [ｗ/㎡･K]</t>
    </r>
    <rPh sb="3" eb="4">
      <t>チ</t>
    </rPh>
    <rPh sb="5" eb="7">
      <t>セッケイ</t>
    </rPh>
    <rPh sb="7" eb="8">
      <t>チ</t>
    </rPh>
    <phoneticPr fontId="2"/>
  </si>
  <si>
    <r>
      <t xml:space="preserve"> U</t>
    </r>
    <r>
      <rPr>
        <vertAlign val="subscript"/>
        <sz val="8"/>
        <rFont val="Meiryo UI"/>
        <family val="3"/>
        <charset val="128"/>
      </rPr>
      <t>A</t>
    </r>
    <r>
      <rPr>
        <sz val="8"/>
        <rFont val="Meiryo UI"/>
        <family val="3"/>
        <charset val="128"/>
      </rPr>
      <t>値　基準値
 [ｗ/㎡･K]</t>
    </r>
    <rPh sb="3" eb="4">
      <t>チ</t>
    </rPh>
    <rPh sb="5" eb="8">
      <t>キジュンチ</t>
    </rPh>
    <phoneticPr fontId="2"/>
  </si>
  <si>
    <r>
      <t xml:space="preserve"> η</t>
    </r>
    <r>
      <rPr>
        <vertAlign val="subscript"/>
        <sz val="8"/>
        <rFont val="Meiryo UI"/>
        <family val="3"/>
        <charset val="128"/>
      </rPr>
      <t>AC</t>
    </r>
    <r>
      <rPr>
        <sz val="8"/>
        <rFont val="Meiryo UI"/>
        <family val="3"/>
        <charset val="128"/>
      </rPr>
      <t>値　設計値</t>
    </r>
    <rPh sb="4" eb="5">
      <t>チ</t>
    </rPh>
    <rPh sb="6" eb="8">
      <t>セッケイ</t>
    </rPh>
    <rPh sb="8" eb="9">
      <t>チ</t>
    </rPh>
    <phoneticPr fontId="2"/>
  </si>
  <si>
    <r>
      <t xml:space="preserve"> η</t>
    </r>
    <r>
      <rPr>
        <vertAlign val="subscript"/>
        <sz val="8"/>
        <rFont val="Meiryo UI"/>
        <family val="3"/>
        <charset val="128"/>
      </rPr>
      <t>AC</t>
    </r>
    <r>
      <rPr>
        <sz val="8"/>
        <rFont val="Meiryo UI"/>
        <family val="3"/>
        <charset val="128"/>
      </rPr>
      <t>値　基準値</t>
    </r>
    <rPh sb="4" eb="5">
      <t>チ</t>
    </rPh>
    <rPh sb="6" eb="9">
      <t>キジュンチ</t>
    </rPh>
    <phoneticPr fontId="2"/>
  </si>
  <si>
    <t>1.外壁、窓等を通しての
熱の損失の防止に関する事項
※</t>
    <rPh sb="2" eb="4">
      <t>ガイヘキ</t>
    </rPh>
    <rPh sb="5" eb="7">
      <t>マドナド</t>
    </rPh>
    <rPh sb="8" eb="9">
      <t>トオ</t>
    </rPh>
    <rPh sb="13" eb="14">
      <t>ネツ</t>
    </rPh>
    <rPh sb="15" eb="17">
      <t>ソンシツ</t>
    </rPh>
    <rPh sb="18" eb="20">
      <t>ボウシ</t>
    </rPh>
    <rPh sb="21" eb="22">
      <t>カン</t>
    </rPh>
    <rPh sb="24" eb="26">
      <t>ジコウ</t>
    </rPh>
    <phoneticPr fontId="2"/>
  </si>
  <si>
    <t>　住戸の計算対象床面積　合計値</t>
    <rPh sb="1" eb="3">
      <t>ジュウコ</t>
    </rPh>
    <rPh sb="4" eb="6">
      <t>ケイサン</t>
    </rPh>
    <rPh sb="6" eb="8">
      <t>タイショウ</t>
    </rPh>
    <rPh sb="8" eb="11">
      <t>ユカメンセキ</t>
    </rPh>
    <rPh sb="12" eb="15">
      <t>ゴウケイチ</t>
    </rPh>
    <phoneticPr fontId="2"/>
  </si>
  <si>
    <t xml:space="preserve"> 『ZEH』</t>
    <phoneticPr fontId="2"/>
  </si>
  <si>
    <t xml:space="preserve"> NearlｙZEH</t>
    <phoneticPr fontId="2"/>
  </si>
  <si>
    <t xml:space="preserve"> ゼロエネ相当</t>
    <rPh sb="5" eb="7">
      <t>ソウトウ</t>
    </rPh>
    <phoneticPr fontId="2"/>
  </si>
  <si>
    <t xml:space="preserve">  設計一次エネ（その他除く）
 [GJ/年]</t>
    <rPh sb="2" eb="4">
      <t>セッケイ</t>
    </rPh>
    <rPh sb="4" eb="6">
      <t>イチジ</t>
    </rPh>
    <rPh sb="11" eb="12">
      <t>タ</t>
    </rPh>
    <rPh sb="12" eb="13">
      <t>ノゾ</t>
    </rPh>
    <phoneticPr fontId="2"/>
  </si>
  <si>
    <t xml:space="preserve"> 設計一次エネ（その他除く）
 [GJ/年]</t>
    <rPh sb="1" eb="3">
      <t>セッケイ</t>
    </rPh>
    <rPh sb="3" eb="5">
      <t>イチジ</t>
    </rPh>
    <rPh sb="10" eb="11">
      <t>タ</t>
    </rPh>
    <rPh sb="11" eb="12">
      <t>ノゾ</t>
    </rPh>
    <phoneticPr fontId="2"/>
  </si>
  <si>
    <t>　外皮基準</t>
    <rPh sb="1" eb="3">
      <t>ガイヒ</t>
    </rPh>
    <rPh sb="3" eb="5">
      <t>キジュン</t>
    </rPh>
    <phoneticPr fontId="2"/>
  </si>
  <si>
    <t>・第１面　ルームコンディショナー　⇒　ルームエアコンディショナーに修正</t>
    <rPh sb="1" eb="2">
      <t>ダイ</t>
    </rPh>
    <rPh sb="3" eb="4">
      <t>メン</t>
    </rPh>
    <rPh sb="33" eb="35">
      <t>シュウセイ</t>
    </rPh>
    <phoneticPr fontId="2"/>
  </si>
  <si>
    <t>削減率</t>
    <phoneticPr fontId="2"/>
  </si>
  <si>
    <t>削減率</t>
    <phoneticPr fontId="2"/>
  </si>
  <si>
    <t>1未満の端数があるときは、これを切り捨てた数値を記載してください。</t>
    <phoneticPr fontId="2"/>
  </si>
  <si>
    <t xml:space="preserve"> 大臣認定方法</t>
    <rPh sb="1" eb="3">
      <t>ダイジン</t>
    </rPh>
    <rPh sb="3" eb="5">
      <t>ニンテイ</t>
    </rPh>
    <rPh sb="5" eb="7">
      <t>ホウホウ</t>
    </rPh>
    <phoneticPr fontId="2"/>
  </si>
  <si>
    <t xml:space="preserve"> －</t>
    <phoneticPr fontId="2"/>
  </si>
  <si>
    <t>ηAC</t>
    <phoneticPr fontId="2"/>
  </si>
  <si>
    <t>ZEH外皮基準</t>
    <rPh sb="3" eb="5">
      <t>ガイヒ</t>
    </rPh>
    <rPh sb="5" eb="7">
      <t>キジュン</t>
    </rPh>
    <phoneticPr fontId="2"/>
  </si>
  <si>
    <t>性能基準等</t>
    <rPh sb="0" eb="2">
      <t>セイノウ</t>
    </rPh>
    <rPh sb="2" eb="4">
      <t>キジュン</t>
    </rPh>
    <rPh sb="4" eb="5">
      <t>ナド</t>
    </rPh>
    <phoneticPr fontId="2"/>
  </si>
  <si>
    <t xml:space="preserve"> 設計一次エネ（その他除く）の
 基準一次エネ（その他除く）
 からの削減率 [％削減]</t>
    <rPh sb="1" eb="3">
      <t>セッケイ</t>
    </rPh>
    <rPh sb="3" eb="5">
      <t>イチジ</t>
    </rPh>
    <rPh sb="10" eb="11">
      <t>タ</t>
    </rPh>
    <rPh sb="11" eb="12">
      <t>ノゾ</t>
    </rPh>
    <rPh sb="17" eb="19">
      <t>キジュン</t>
    </rPh>
    <rPh sb="19" eb="21">
      <t>イチジ</t>
    </rPh>
    <rPh sb="26" eb="27">
      <t>タ</t>
    </rPh>
    <rPh sb="27" eb="28">
      <t>ノゾ</t>
    </rPh>
    <rPh sb="35" eb="37">
      <t>サクゲン</t>
    </rPh>
    <rPh sb="37" eb="38">
      <t>リツ</t>
    </rPh>
    <rPh sb="41" eb="43">
      <t>サクゲン</t>
    </rPh>
    <phoneticPr fontId="2"/>
  </si>
  <si>
    <t xml:space="preserve"> 設計一次エネ（その他除く）の
 基準一次エネ（その他除く）
 からの削減率 [％削減]</t>
    <rPh sb="1" eb="3">
      <t>セッケイ</t>
    </rPh>
    <rPh sb="3" eb="5">
      <t>イチジ</t>
    </rPh>
    <rPh sb="10" eb="11">
      <t>タ</t>
    </rPh>
    <rPh sb="11" eb="12">
      <t>ノゾ</t>
    </rPh>
    <rPh sb="17" eb="19">
      <t>キジュン</t>
    </rPh>
    <rPh sb="19" eb="21">
      <t>イチジ</t>
    </rPh>
    <rPh sb="26" eb="27">
      <t>タ</t>
    </rPh>
    <rPh sb="27" eb="28">
      <t>ノゾ</t>
    </rPh>
    <rPh sb="35" eb="37">
      <t>サクゲン</t>
    </rPh>
    <rPh sb="37" eb="38">
      <t>リツ</t>
    </rPh>
    <phoneticPr fontId="2"/>
  </si>
  <si>
    <t>HPJ-555-3</t>
    <phoneticPr fontId="2"/>
  </si>
  <si>
    <t>・別紙３　8.参考情報　「二次エネルギー消費量に関する項目以外の情報」を追記</t>
    <rPh sb="1" eb="3">
      <t>ベッシ</t>
    </rPh>
    <rPh sb="7" eb="9">
      <t>サンコウ</t>
    </rPh>
    <rPh sb="9" eb="11">
      <t>ジョウホウ</t>
    </rPh>
    <rPh sb="36" eb="38">
      <t>ツイキ</t>
    </rPh>
    <phoneticPr fontId="2"/>
  </si>
  <si>
    <t>小数第二位未満を切り上げた数値を記載してください。</t>
  </si>
  <si>
    <t>小数第一位未満を切り上げた数値を記載してください。</t>
  </si>
  <si>
    <t xml:space="preserve">小数以下一位未満を切り上げた数値を記載してください。 </t>
  </si>
  <si>
    <t>HPJ-555-4</t>
    <phoneticPr fontId="2"/>
  </si>
  <si>
    <t>店舗等併用住宅の住戸</t>
    <rPh sb="0" eb="2">
      <t>テンポ</t>
    </rPh>
    <rPh sb="2" eb="3">
      <t>ナド</t>
    </rPh>
    <rPh sb="3" eb="5">
      <t>ヘイヨウ</t>
    </rPh>
    <rPh sb="5" eb="7">
      <t>ジュウタク</t>
    </rPh>
    <rPh sb="8" eb="10">
      <t>ジュウコ</t>
    </rPh>
    <phoneticPr fontId="2"/>
  </si>
  <si>
    <t>複合建築物（住宅部分全体）</t>
    <rPh sb="0" eb="2">
      <t>フクゴウ</t>
    </rPh>
    <rPh sb="2" eb="5">
      <t>ケンチクブツ</t>
    </rPh>
    <rPh sb="6" eb="8">
      <t>ジュウタク</t>
    </rPh>
    <rPh sb="8" eb="10">
      <t>ブブン</t>
    </rPh>
    <rPh sb="10" eb="12">
      <t>ゼンタイ</t>
    </rPh>
    <phoneticPr fontId="2"/>
  </si>
  <si>
    <t xml:space="preserve"> 3.住戸の存する階</t>
    <rPh sb="3" eb="5">
      <t>ジュウコ</t>
    </rPh>
    <rPh sb="6" eb="7">
      <t>ゾン</t>
    </rPh>
    <rPh sb="9" eb="10">
      <t>カイ</t>
    </rPh>
    <phoneticPr fontId="2"/>
  </si>
  <si>
    <t xml:space="preserve"> 4.住戸の計算対象床面積
 [㎡]</t>
    <rPh sb="3" eb="5">
      <t>ジュウコ</t>
    </rPh>
    <rPh sb="6" eb="8">
      <t>ケイサン</t>
    </rPh>
    <rPh sb="8" eb="10">
      <t>タイショウ</t>
    </rPh>
    <rPh sb="10" eb="13">
      <t>ユカメンセキ</t>
    </rPh>
    <phoneticPr fontId="2"/>
  </si>
  <si>
    <t xml:space="preserve"> 5.評価手法
　（一次エネルギー消費量基準）</t>
    <rPh sb="10" eb="12">
      <t>イチジ</t>
    </rPh>
    <rPh sb="17" eb="20">
      <t>ショウヒリョウ</t>
    </rPh>
    <rPh sb="20" eb="22">
      <t>キジュン</t>
    </rPh>
    <phoneticPr fontId="2"/>
  </si>
  <si>
    <t xml:space="preserve"> 6.外皮性能に関する表示</t>
    <rPh sb="3" eb="5">
      <t>ガイヒ</t>
    </rPh>
    <rPh sb="5" eb="7">
      <t>セイノウ</t>
    </rPh>
    <rPh sb="8" eb="9">
      <t>カン</t>
    </rPh>
    <rPh sb="11" eb="13">
      <t>ヒョウジ</t>
    </rPh>
    <phoneticPr fontId="2"/>
  </si>
  <si>
    <t xml:space="preserve"> 7.改修前のBEIの値</t>
    <rPh sb="3" eb="5">
      <t>カイシュウ</t>
    </rPh>
    <rPh sb="5" eb="6">
      <t>マエ</t>
    </rPh>
    <rPh sb="11" eb="12">
      <t>アタイ</t>
    </rPh>
    <phoneticPr fontId="2"/>
  </si>
  <si>
    <t xml:space="preserve"> 8.｢ZEHマーク｣、
    ｢ゼロエネ相当｣等
    に関する表示</t>
    <rPh sb="22" eb="24">
      <t>ソウトウ</t>
    </rPh>
    <rPh sb="25" eb="26">
      <t>トウ</t>
    </rPh>
    <rPh sb="32" eb="33">
      <t>カン</t>
    </rPh>
    <rPh sb="35" eb="37">
      <t>ヒョウジ</t>
    </rPh>
    <phoneticPr fontId="2"/>
  </si>
  <si>
    <t xml:space="preserve"> 9.参考情報
 二次エネルギー消費量に
 関する項目以外の情報</t>
    <rPh sb="3" eb="5">
      <t>サンコウ</t>
    </rPh>
    <rPh sb="5" eb="7">
      <t>ジョウホウ</t>
    </rPh>
    <rPh sb="9" eb="11">
      <t>ニジ</t>
    </rPh>
    <rPh sb="16" eb="19">
      <t>ショウヒリョウ</t>
    </rPh>
    <rPh sb="22" eb="23">
      <t>カン</t>
    </rPh>
    <rPh sb="25" eb="27">
      <t>コウモク</t>
    </rPh>
    <rPh sb="27" eb="29">
      <t>イガイ</t>
    </rPh>
    <rPh sb="30" eb="32">
      <t>ジョウホウ</t>
    </rPh>
    <phoneticPr fontId="2"/>
  </si>
  <si>
    <t xml:space="preserve"> 記載しない</t>
    <rPh sb="1" eb="3">
      <t>キサイ</t>
    </rPh>
    <phoneticPr fontId="2"/>
  </si>
  <si>
    <t xml:space="preserve"> 別紙による</t>
    <rPh sb="1" eb="3">
      <t>ベッシ</t>
    </rPh>
    <phoneticPr fontId="2"/>
  </si>
  <si>
    <t xml:space="preserve"> 第四面 参考情報と同じ</t>
    <rPh sb="1" eb="2">
      <t>ダイ</t>
    </rPh>
    <rPh sb="2" eb="3">
      <t>ヨン</t>
    </rPh>
    <rPh sb="3" eb="4">
      <t>メン</t>
    </rPh>
    <rPh sb="5" eb="7">
      <t>サンコウ</t>
    </rPh>
    <rPh sb="7" eb="9">
      <t>ジョウホウ</t>
    </rPh>
    <rPh sb="10" eb="11">
      <t>オナ</t>
    </rPh>
    <phoneticPr fontId="2"/>
  </si>
  <si>
    <t>　3.　「ZEHマーク」、「ゼロエネ相当」等に関する事項
　　　（選択をした場合）※</t>
    <rPh sb="33" eb="35">
      <t>センタク</t>
    </rPh>
    <rPh sb="38" eb="40">
      <t>バアイ</t>
    </rPh>
    <phoneticPr fontId="2"/>
  </si>
  <si>
    <t>長屋</t>
    <rPh sb="0" eb="2">
      <t>ナガヤ</t>
    </rPh>
    <phoneticPr fontId="2"/>
  </si>
  <si>
    <t>共同住宅</t>
    <rPh sb="0" eb="2">
      <t>キョウドウ</t>
    </rPh>
    <rPh sb="2" eb="4">
      <t>ジュウタク</t>
    </rPh>
    <phoneticPr fontId="2"/>
  </si>
  <si>
    <t>■ 選択なし（自由記述）</t>
    <rPh sb="2" eb="4">
      <t>センタク</t>
    </rPh>
    <rPh sb="7" eb="9">
      <t>ジユウ</t>
    </rPh>
    <rPh sb="9" eb="11">
      <t>キジュツ</t>
    </rPh>
    <phoneticPr fontId="2"/>
  </si>
  <si>
    <t>建築物の用途</t>
    <rPh sb="0" eb="3">
      <t>ケンチクブツ</t>
    </rPh>
    <rPh sb="4" eb="6">
      <t>ヨウト</t>
    </rPh>
    <phoneticPr fontId="2"/>
  </si>
  <si>
    <t xml:space="preserve"> 2.申請対象となる住戸の存する建築物の用途
　　建築基準法施行規則
　　　　　　　（昭和25年建設省令第40号）
　　別紙の表の用途の区分</t>
    <rPh sb="3" eb="5">
      <t>シンセイ</t>
    </rPh>
    <phoneticPr fontId="2"/>
  </si>
  <si>
    <t xml:space="preserve"> ZEH Ready</t>
    <phoneticPr fontId="2"/>
  </si>
  <si>
    <t xml:space="preserve"> ZEH Oriented</t>
    <phoneticPr fontId="2"/>
  </si>
  <si>
    <t>　住戸の番号</t>
    <rPh sb="1" eb="3">
      <t>ジュウコ</t>
    </rPh>
    <rPh sb="4" eb="6">
      <t>バンゴウ</t>
    </rPh>
    <phoneticPr fontId="2"/>
  </si>
  <si>
    <t>申請書第六面部分</t>
    <rPh sb="0" eb="3">
      <t>シンセイショ</t>
    </rPh>
    <rPh sb="3" eb="4">
      <t>ダイ</t>
    </rPh>
    <rPh sb="4" eb="5">
      <t>６</t>
    </rPh>
    <rPh sb="5" eb="6">
      <t>メン</t>
    </rPh>
    <rPh sb="6" eb="8">
      <t>ブブン</t>
    </rPh>
    <phoneticPr fontId="2"/>
  </si>
  <si>
    <t>・別紙１　3.　「ZEHマーク」、「ゼロエネ相当」等に関する事項　に修正</t>
    <rPh sb="1" eb="3">
      <t>ベッシ</t>
    </rPh>
    <rPh sb="34" eb="36">
      <t>シュウセイ</t>
    </rPh>
    <phoneticPr fontId="2"/>
  </si>
  <si>
    <t>・別紙１　住宅の種類　「店舗等併用住宅の住戸」の追加</t>
    <rPh sb="1" eb="3">
      <t>ベッシ</t>
    </rPh>
    <rPh sb="5" eb="7">
      <t>ジュウタク</t>
    </rPh>
    <rPh sb="8" eb="10">
      <t>シュルイ</t>
    </rPh>
    <rPh sb="12" eb="15">
      <t>テンポナド</t>
    </rPh>
    <rPh sb="15" eb="17">
      <t>ヘイヨウ</t>
    </rPh>
    <rPh sb="17" eb="19">
      <t>ジュウタク</t>
    </rPh>
    <rPh sb="20" eb="22">
      <t>ジュウコ</t>
    </rPh>
    <rPh sb="24" eb="26">
      <t>ツイカ</t>
    </rPh>
    <phoneticPr fontId="2"/>
  </si>
  <si>
    <t>・別紙２　住宅の種類　「複合建築物（住宅部分全体）」の追加</t>
    <rPh sb="1" eb="3">
      <t>ベッシ</t>
    </rPh>
    <rPh sb="5" eb="7">
      <t>ジュウタク</t>
    </rPh>
    <rPh sb="8" eb="10">
      <t>シュルイ</t>
    </rPh>
    <rPh sb="12" eb="14">
      <t>フクゴウ</t>
    </rPh>
    <rPh sb="14" eb="17">
      <t>ケンチクブツ</t>
    </rPh>
    <rPh sb="18" eb="20">
      <t>ジュウタク</t>
    </rPh>
    <rPh sb="20" eb="22">
      <t>ブブン</t>
    </rPh>
    <rPh sb="22" eb="24">
      <t>ゼンタイ</t>
    </rPh>
    <rPh sb="27" eb="29">
      <t>ツイカ</t>
    </rPh>
    <phoneticPr fontId="2"/>
  </si>
  <si>
    <t>・別紙３　住宅の種類　「複合建築物 住宅部分全体のみ」の追加</t>
    <rPh sb="1" eb="3">
      <t>ベッシ</t>
    </rPh>
    <rPh sb="5" eb="7">
      <t>ジュウタク</t>
    </rPh>
    <rPh sb="8" eb="10">
      <t>シュルイ</t>
    </rPh>
    <rPh sb="12" eb="14">
      <t>フクゴウ</t>
    </rPh>
    <rPh sb="14" eb="17">
      <t>ケンチクブツ</t>
    </rPh>
    <rPh sb="18" eb="20">
      <t>ジュウタク</t>
    </rPh>
    <rPh sb="20" eb="22">
      <t>ブブン</t>
    </rPh>
    <rPh sb="22" eb="24">
      <t>ゼンタイ</t>
    </rPh>
    <rPh sb="28" eb="30">
      <t>ツイカ</t>
    </rPh>
    <phoneticPr fontId="2"/>
  </si>
  <si>
    <t>・別紙３シート　申請書第六面改定に伴う第六面部分全面修正、第６面・別紙３の印刷分離</t>
    <rPh sb="1" eb="3">
      <t>ベッシ</t>
    </rPh>
    <rPh sb="8" eb="11">
      <t>シンセイショ</t>
    </rPh>
    <rPh sb="11" eb="12">
      <t>ダイ</t>
    </rPh>
    <rPh sb="12" eb="14">
      <t>ロクメン</t>
    </rPh>
    <rPh sb="14" eb="16">
      <t>カイテイ</t>
    </rPh>
    <rPh sb="17" eb="18">
      <t>トモナ</t>
    </rPh>
    <rPh sb="19" eb="20">
      <t>ダイ</t>
    </rPh>
    <rPh sb="20" eb="21">
      <t>６</t>
    </rPh>
    <rPh sb="21" eb="22">
      <t>メン</t>
    </rPh>
    <rPh sb="22" eb="24">
      <t>ブブン</t>
    </rPh>
    <rPh sb="24" eb="26">
      <t>ゼンメン</t>
    </rPh>
    <rPh sb="26" eb="28">
      <t>シュウセイ</t>
    </rPh>
    <rPh sb="29" eb="30">
      <t>ダイ</t>
    </rPh>
    <rPh sb="31" eb="32">
      <t>メン</t>
    </rPh>
    <rPh sb="33" eb="35">
      <t>ベッシ</t>
    </rPh>
    <rPh sb="37" eb="39">
      <t>インサツ</t>
    </rPh>
    <rPh sb="39" eb="41">
      <t>ブンリ</t>
    </rPh>
    <phoneticPr fontId="2"/>
  </si>
  <si>
    <t>・別紙１、別紙２、別紙３　数値の注意事項　「小数点」⇒「小数」</t>
    <phoneticPr fontId="2"/>
  </si>
  <si>
    <t>・第１面　住宅の種類　「店舗等併用住宅の住戸」、　「複合建築物（住宅部分全体）」の追加</t>
    <rPh sb="1" eb="2">
      <t>ダイ</t>
    </rPh>
    <rPh sb="3" eb="4">
      <t>メン</t>
    </rPh>
    <rPh sb="5" eb="7">
      <t>ジュウタク</t>
    </rPh>
    <rPh sb="8" eb="10">
      <t>シュルイ</t>
    </rPh>
    <rPh sb="12" eb="15">
      <t>テンポナド</t>
    </rPh>
    <rPh sb="15" eb="17">
      <t>ヘイヨウ</t>
    </rPh>
    <rPh sb="17" eb="19">
      <t>ジュウタク</t>
    </rPh>
    <rPh sb="20" eb="22">
      <t>ジュウコ</t>
    </rPh>
    <rPh sb="41" eb="43">
      <t>ツイカ</t>
    </rPh>
    <phoneticPr fontId="2"/>
  </si>
  <si>
    <t>住宅の種類 ※</t>
    <rPh sb="0" eb="2">
      <t>ジュウタク</t>
    </rPh>
    <rPh sb="3" eb="5">
      <t>シュルイ</t>
    </rPh>
    <phoneticPr fontId="2"/>
  </si>
  <si>
    <t>住宅の名称 ※</t>
    <rPh sb="0" eb="2">
      <t>ジュウタク</t>
    </rPh>
    <rPh sb="3" eb="5">
      <t>メイショウ</t>
    </rPh>
    <phoneticPr fontId="2"/>
  </si>
  <si>
    <t>（改定2018/6/15）</t>
    <rPh sb="1" eb="3">
      <t>カイテイ</t>
    </rPh>
    <phoneticPr fontId="2"/>
  </si>
  <si>
    <t>　3.　「ZEH-Mマーク」に関する事項　（選択をした場合）</t>
    <rPh sb="15" eb="16">
      <t>カン</t>
    </rPh>
    <rPh sb="18" eb="20">
      <t>ジコウ</t>
    </rPh>
    <rPh sb="22" eb="24">
      <t>センタク</t>
    </rPh>
    <rPh sb="27" eb="29">
      <t>バアイ</t>
    </rPh>
    <phoneticPr fontId="2"/>
  </si>
  <si>
    <r>
      <t>複合建築物（住宅部分全体）　</t>
    </r>
    <r>
      <rPr>
        <sz val="7"/>
        <rFont val="Meiryo UI"/>
        <family val="3"/>
        <charset val="128"/>
      </rPr>
      <t>下記書面では共同住宅等の「等」に含みます</t>
    </r>
    <rPh sb="0" eb="2">
      <t>フクゴウ</t>
    </rPh>
    <rPh sb="2" eb="5">
      <t>ケンチクブツ</t>
    </rPh>
    <rPh sb="6" eb="8">
      <t>ジュウタク</t>
    </rPh>
    <rPh sb="8" eb="10">
      <t>ブブン</t>
    </rPh>
    <rPh sb="10" eb="12">
      <t>ゼンタイ</t>
    </rPh>
    <rPh sb="14" eb="16">
      <t>カキ</t>
    </rPh>
    <rPh sb="16" eb="18">
      <t>ショメン</t>
    </rPh>
    <rPh sb="20" eb="22">
      <t>キョウドウ</t>
    </rPh>
    <rPh sb="22" eb="24">
      <t>ジュウタク</t>
    </rPh>
    <rPh sb="24" eb="25">
      <t>ナド</t>
    </rPh>
    <rPh sb="27" eb="28">
      <t>ナド</t>
    </rPh>
    <rPh sb="30" eb="31">
      <t>フク</t>
    </rPh>
    <phoneticPr fontId="2"/>
  </si>
  <si>
    <t>・別紙２　3.　「ZEH-Mマーク」に関する事項　に修正</t>
    <rPh sb="1" eb="3">
      <t>ベッシ</t>
    </rPh>
    <rPh sb="26" eb="28">
      <t>シュウセイ</t>
    </rPh>
    <phoneticPr fontId="2"/>
  </si>
  <si>
    <t>　その他の設備
　設計・基準一次エネ
　[MJ/年]</t>
    <rPh sb="3" eb="4">
      <t>タ</t>
    </rPh>
    <rPh sb="5" eb="6">
      <t>セツ</t>
    </rPh>
    <rPh sb="6" eb="7">
      <t>ビ</t>
    </rPh>
    <rPh sb="9" eb="11">
      <t>セッケイ</t>
    </rPh>
    <rPh sb="12" eb="14">
      <t>キジュン</t>
    </rPh>
    <rPh sb="14" eb="16">
      <t>イチジ</t>
    </rPh>
    <rPh sb="24" eb="25">
      <t>ネン</t>
    </rPh>
    <phoneticPr fontId="2"/>
  </si>
  <si>
    <t>共同住宅等の住棟</t>
    <phoneticPr fontId="2"/>
  </si>
  <si>
    <t>ZEH
外皮基準</t>
    <rPh sb="4" eb="6">
      <t>ガイヒ</t>
    </rPh>
    <rPh sb="6" eb="8">
      <t>キジュン</t>
    </rPh>
    <phoneticPr fontId="2"/>
  </si>
  <si>
    <t>MJ/年</t>
    <rPh sb="3" eb="4">
      <t>ネン</t>
    </rPh>
    <phoneticPr fontId="2"/>
  </si>
  <si>
    <r>
      <t xml:space="preserve"> U</t>
    </r>
    <r>
      <rPr>
        <vertAlign val="subscript"/>
        <sz val="8"/>
        <rFont val="Meiryo UI"/>
        <family val="3"/>
        <charset val="128"/>
      </rPr>
      <t>A</t>
    </r>
    <r>
      <rPr>
        <sz val="8"/>
        <rFont val="Meiryo UI"/>
        <family val="3"/>
        <charset val="128"/>
      </rPr>
      <t>値　設計値　[ｗ/㎡･K]</t>
    </r>
    <rPh sb="3" eb="4">
      <t>チ</t>
    </rPh>
    <rPh sb="5" eb="7">
      <t>セッケイ</t>
    </rPh>
    <rPh sb="7" eb="8">
      <t>チ</t>
    </rPh>
    <phoneticPr fontId="2"/>
  </si>
  <si>
    <r>
      <t xml:space="preserve"> U</t>
    </r>
    <r>
      <rPr>
        <vertAlign val="subscript"/>
        <sz val="8"/>
        <rFont val="Meiryo UI"/>
        <family val="3"/>
        <charset val="128"/>
      </rPr>
      <t>A</t>
    </r>
    <r>
      <rPr>
        <sz val="8"/>
        <rFont val="Meiryo UI"/>
        <family val="3"/>
        <charset val="128"/>
      </rPr>
      <t>値　基準値　[ｗ/㎡･K]</t>
    </r>
    <rPh sb="3" eb="4">
      <t>チ</t>
    </rPh>
    <rPh sb="5" eb="8">
      <t>キジュンチ</t>
    </rPh>
    <phoneticPr fontId="2"/>
  </si>
  <si>
    <t>　設計一次エネ（その他除く） 
　[GJ/年]</t>
    <rPh sb="1" eb="3">
      <t>セッケイ</t>
    </rPh>
    <rPh sb="3" eb="5">
      <t>イチジ</t>
    </rPh>
    <rPh sb="10" eb="11">
      <t>タ</t>
    </rPh>
    <rPh sb="11" eb="12">
      <t>ノゾ</t>
    </rPh>
    <rPh sb="21" eb="22">
      <t>ネン</t>
    </rPh>
    <phoneticPr fontId="2"/>
  </si>
  <si>
    <t>　基準一次エネ（その他除く） 
　[GJ/年]</t>
    <rPh sb="1" eb="3">
      <t>キジュン</t>
    </rPh>
    <rPh sb="3" eb="5">
      <t>イチジ</t>
    </rPh>
    <rPh sb="10" eb="11">
      <t>タ</t>
    </rPh>
    <rPh sb="11" eb="12">
      <t>ノゾ</t>
    </rPh>
    <rPh sb="21" eb="22">
      <t>ネン</t>
    </rPh>
    <phoneticPr fontId="2"/>
  </si>
  <si>
    <t xml:space="preserve"> 基準一次エネ（その他除く）
 [GJ/年]</t>
    <rPh sb="1" eb="3">
      <t>キジュン</t>
    </rPh>
    <rPh sb="3" eb="5">
      <t>イチジ</t>
    </rPh>
    <rPh sb="10" eb="11">
      <t>タ</t>
    </rPh>
    <rPh sb="11" eb="12">
      <t>ノゾ</t>
    </rPh>
    <phoneticPr fontId="2"/>
  </si>
  <si>
    <t>　共同住宅等の住戸部分　BEI値</t>
    <rPh sb="1" eb="3">
      <t>キョウドウ</t>
    </rPh>
    <rPh sb="3" eb="6">
      <t>ジュウタクナド</t>
    </rPh>
    <rPh sb="7" eb="9">
      <t>ジュウコ</t>
    </rPh>
    <rPh sb="9" eb="11">
      <t>ブブン</t>
    </rPh>
    <rPh sb="15" eb="16">
      <t>チ</t>
    </rPh>
    <phoneticPr fontId="2"/>
  </si>
  <si>
    <t>　設計一次エネルギー消費量（その他除く）</t>
    <rPh sb="1" eb="3">
      <t>セッケイ</t>
    </rPh>
    <rPh sb="3" eb="13">
      <t>イチジ</t>
    </rPh>
    <rPh sb="16" eb="17">
      <t>タ</t>
    </rPh>
    <rPh sb="17" eb="18">
      <t>ノゾ</t>
    </rPh>
    <phoneticPr fontId="2"/>
  </si>
  <si>
    <t>　基準一次エネルギー消費量（その他除く）</t>
    <rPh sb="1" eb="3">
      <t>キジュン</t>
    </rPh>
    <rPh sb="3" eb="13">
      <t>イチジ</t>
    </rPh>
    <rPh sb="16" eb="17">
      <t>タ</t>
    </rPh>
    <rPh sb="17" eb="18">
      <t>ノゾ</t>
    </rPh>
    <phoneticPr fontId="2"/>
  </si>
  <si>
    <t>ZEH-M</t>
    <phoneticPr fontId="2"/>
  </si>
  <si>
    <t>　基準一次エネ（その他除く）</t>
    <phoneticPr fontId="2"/>
  </si>
  <si>
    <t>　再エネ除く 削減率</t>
    <rPh sb="1" eb="2">
      <t>サイ</t>
    </rPh>
    <rPh sb="4" eb="5">
      <t>ノゾ</t>
    </rPh>
    <rPh sb="7" eb="9">
      <t>サクゲン</t>
    </rPh>
    <rPh sb="9" eb="10">
      <t>リツ</t>
    </rPh>
    <phoneticPr fontId="2"/>
  </si>
  <si>
    <t>　再エネ含む 削減率</t>
    <rPh sb="1" eb="2">
      <t>サイ</t>
    </rPh>
    <rPh sb="4" eb="5">
      <t>フク</t>
    </rPh>
    <rPh sb="7" eb="9">
      <t>サクゲン</t>
    </rPh>
    <rPh sb="9" eb="10">
      <t>リツ</t>
    </rPh>
    <phoneticPr fontId="2"/>
  </si>
  <si>
    <r>
      <t xml:space="preserve"> U</t>
    </r>
    <r>
      <rPr>
        <vertAlign val="subscript"/>
        <sz val="8"/>
        <rFont val="Meiryo UI"/>
        <family val="3"/>
        <charset val="128"/>
      </rPr>
      <t>A</t>
    </r>
    <r>
      <rPr>
        <sz val="8"/>
        <rFont val="Meiryo UI"/>
        <family val="3"/>
        <charset val="128"/>
      </rPr>
      <t>値　基準値　判定</t>
    </r>
    <rPh sb="3" eb="4">
      <t>チ</t>
    </rPh>
    <rPh sb="5" eb="8">
      <t>キジュンチ</t>
    </rPh>
    <rPh sb="9" eb="11">
      <t>ハンテイ</t>
    </rPh>
    <phoneticPr fontId="2"/>
  </si>
  <si>
    <t>　ZEH外皮基準　全住戸適合</t>
    <rPh sb="4" eb="6">
      <t>ガイヒ</t>
    </rPh>
    <rPh sb="6" eb="8">
      <t>キジュン</t>
    </rPh>
    <rPh sb="9" eb="10">
      <t>ゼン</t>
    </rPh>
    <rPh sb="10" eb="12">
      <t>ジュウコ</t>
    </rPh>
    <rPh sb="12" eb="14">
      <t>テキゴウ</t>
    </rPh>
    <phoneticPr fontId="2"/>
  </si>
  <si>
    <t>　設計一一次エネルギー消費量
（その他を含む） 
　[MJ/年]</t>
    <rPh sb="1" eb="3">
      <t>セッケイ</t>
    </rPh>
    <rPh sb="3" eb="4">
      <t>イッ</t>
    </rPh>
    <rPh sb="4" eb="14">
      <t>イチジ</t>
    </rPh>
    <rPh sb="18" eb="19">
      <t>タ</t>
    </rPh>
    <rPh sb="20" eb="21">
      <t>フク</t>
    </rPh>
    <rPh sb="30" eb="31">
      <t>ネン</t>
    </rPh>
    <phoneticPr fontId="2"/>
  </si>
  <si>
    <t>　基準一次エネルギー消費量
（その他を含む） 
　[MJ/年]</t>
    <rPh sb="1" eb="3">
      <t>キジュン</t>
    </rPh>
    <rPh sb="3" eb="13">
      <t>イチジ</t>
    </rPh>
    <rPh sb="17" eb="18">
      <t>タ</t>
    </rPh>
    <rPh sb="19" eb="20">
      <t>フク</t>
    </rPh>
    <rPh sb="29" eb="30">
      <t>ネン</t>
    </rPh>
    <phoneticPr fontId="2"/>
  </si>
  <si>
    <t>　設計一次エネルギー消費量
（その他除く） 
　[MJ/年]</t>
    <rPh sb="1" eb="3">
      <t>セッケイ</t>
    </rPh>
    <rPh sb="3" eb="13">
      <t>イチジ</t>
    </rPh>
    <rPh sb="17" eb="18">
      <t>タ</t>
    </rPh>
    <rPh sb="18" eb="19">
      <t>ノゾ</t>
    </rPh>
    <rPh sb="28" eb="29">
      <t>ネン</t>
    </rPh>
    <phoneticPr fontId="2"/>
  </si>
  <si>
    <t>　基準一次エネルギー消費量
（その他除く） 
　[MJ/年]</t>
    <rPh sb="1" eb="3">
      <t>キジュン</t>
    </rPh>
    <rPh sb="3" eb="13">
      <t>イチジ</t>
    </rPh>
    <rPh sb="17" eb="18">
      <t>タ</t>
    </rPh>
    <rPh sb="18" eb="19">
      <t>ノゾ</t>
    </rPh>
    <rPh sb="28" eb="29">
      <t>ネン</t>
    </rPh>
    <phoneticPr fontId="2"/>
  </si>
  <si>
    <t>『ZEH-M』</t>
    <phoneticPr fontId="2"/>
  </si>
  <si>
    <t>Nearly　ZEH-M</t>
    <phoneticPr fontId="2"/>
  </si>
  <si>
    <t>ZEH-M　Ready</t>
    <phoneticPr fontId="2"/>
  </si>
  <si>
    <t>ZEH-M　Oriented</t>
    <phoneticPr fontId="2"/>
  </si>
  <si>
    <t>複合建築物 住宅部分全体</t>
    <rPh sb="0" eb="2">
      <t>フクゴウ</t>
    </rPh>
    <rPh sb="2" eb="5">
      <t>ケンチクブツ</t>
    </rPh>
    <rPh sb="6" eb="8">
      <t>ジュウタク</t>
    </rPh>
    <rPh sb="8" eb="10">
      <t>ブブン</t>
    </rPh>
    <rPh sb="10" eb="12">
      <t>ゼンタイ</t>
    </rPh>
    <phoneticPr fontId="2"/>
  </si>
  <si>
    <t>共同住宅等の住棟</t>
    <rPh sb="6" eb="7">
      <t>ス</t>
    </rPh>
    <rPh sb="7" eb="8">
      <t>トウ</t>
    </rPh>
    <phoneticPr fontId="2"/>
  </si>
  <si>
    <t>複合建築物 住宅部分全体</t>
    <phoneticPr fontId="2"/>
  </si>
  <si>
    <t>BELS　申請書第六面　兼　設計内容（現況）説明書　＜住宅部分の合計用＞</t>
    <rPh sb="5" eb="8">
      <t>シンセイショ</t>
    </rPh>
    <rPh sb="8" eb="9">
      <t>ダイ</t>
    </rPh>
    <rPh sb="9" eb="10">
      <t>６</t>
    </rPh>
    <rPh sb="10" eb="11">
      <t>メン</t>
    </rPh>
    <rPh sb="12" eb="13">
      <t>ケン</t>
    </rPh>
    <rPh sb="19" eb="21">
      <t>ゲンキョウ</t>
    </rPh>
    <rPh sb="27" eb="29">
      <t>ジュウタク</t>
    </rPh>
    <rPh sb="29" eb="31">
      <t>ブブン</t>
    </rPh>
    <rPh sb="32" eb="34">
      <t>ゴウケイ</t>
    </rPh>
    <rPh sb="34" eb="35">
      <t>ヨウ</t>
    </rPh>
    <phoneticPr fontId="2"/>
  </si>
  <si>
    <t>HPJ-555-5</t>
    <phoneticPr fontId="2"/>
  </si>
  <si>
    <t>　再生可能エネルギー等を除いた設計一次エネルギー消費量（その他除く）</t>
    <rPh sb="10" eb="11">
      <t>ナド</t>
    </rPh>
    <phoneticPr fontId="2"/>
  </si>
  <si>
    <t>　再生可能エネルギー等を除いた設計一次エネルギー消費量（その他除く）の
　基準一次エネルギー消費量からの削減率</t>
    <rPh sb="10" eb="11">
      <t>ナド</t>
    </rPh>
    <phoneticPr fontId="2"/>
  </si>
  <si>
    <t>　再生可能エネルギー等を含む設計一次エネルギー消費量（その他除く）</t>
    <rPh sb="10" eb="11">
      <t>ナド</t>
    </rPh>
    <rPh sb="12" eb="13">
      <t>フク</t>
    </rPh>
    <phoneticPr fontId="2"/>
  </si>
  <si>
    <t>　再生可能エネルギー等を含む設計一次エネルギー消費量（その他除く）の
　基準一次エネルギー消費量からの削減率</t>
    <rPh sb="10" eb="11">
      <t>ナド</t>
    </rPh>
    <rPh sb="12" eb="13">
      <t>フク</t>
    </rPh>
    <phoneticPr fontId="2"/>
  </si>
  <si>
    <t>・別紙１　3.　「ZEHマーク」、「ゼロエネ相当」等に関する事項</t>
  </si>
  <si>
    <t>再生可能エネ等を除く</t>
    <rPh sb="0" eb="2">
      <t>サイセイ</t>
    </rPh>
    <rPh sb="2" eb="4">
      <t>カノウ</t>
    </rPh>
    <rPh sb="6" eb="7">
      <t>ナド</t>
    </rPh>
    <rPh sb="8" eb="9">
      <t>ノゾ</t>
    </rPh>
    <phoneticPr fontId="2"/>
  </si>
  <si>
    <t>再生可能エネ等を含む</t>
    <rPh sb="0" eb="2">
      <t>サイセイ</t>
    </rPh>
    <rPh sb="2" eb="4">
      <t>カノウ</t>
    </rPh>
    <rPh sb="6" eb="7">
      <t>ナド</t>
    </rPh>
    <rPh sb="8" eb="9">
      <t>フク</t>
    </rPh>
    <phoneticPr fontId="2"/>
  </si>
  <si>
    <t>　再エネ等除いた 設計一次エネルギー消費量（その他除く）</t>
    <rPh sb="1" eb="2">
      <t>サイ</t>
    </rPh>
    <rPh sb="4" eb="5">
      <t>ナド</t>
    </rPh>
    <rPh sb="5" eb="6">
      <t>ノゾ</t>
    </rPh>
    <rPh sb="9" eb="11">
      <t>セッケイ</t>
    </rPh>
    <rPh sb="11" eb="21">
      <t>イチジ</t>
    </rPh>
    <rPh sb="24" eb="25">
      <t>タ</t>
    </rPh>
    <rPh sb="25" eb="26">
      <t>ノゾ</t>
    </rPh>
    <phoneticPr fontId="2"/>
  </si>
  <si>
    <t>　再エネ等を含む 設計一次エネルギー消費量（その他除く）</t>
    <rPh sb="1" eb="2">
      <t>サイ</t>
    </rPh>
    <rPh sb="4" eb="5">
      <t>ナド</t>
    </rPh>
    <rPh sb="6" eb="7">
      <t>フク</t>
    </rPh>
    <rPh sb="9" eb="11">
      <t>セッケイ</t>
    </rPh>
    <rPh sb="11" eb="21">
      <t>イチジ</t>
    </rPh>
    <rPh sb="24" eb="25">
      <t>タ</t>
    </rPh>
    <rPh sb="25" eb="26">
      <t>ノゾ</t>
    </rPh>
    <phoneticPr fontId="2"/>
  </si>
  <si>
    <t xml:space="preserve">  設計一次エネ（その他除く）
　再生可能エネ等を除く
 [GJ/年]</t>
    <rPh sb="2" eb="4">
      <t>セッケイ</t>
    </rPh>
    <rPh sb="4" eb="6">
      <t>イチジ</t>
    </rPh>
    <rPh sb="11" eb="12">
      <t>タ</t>
    </rPh>
    <rPh sb="12" eb="13">
      <t>ノゾ</t>
    </rPh>
    <rPh sb="23" eb="24">
      <t>ナド</t>
    </rPh>
    <phoneticPr fontId="2"/>
  </si>
  <si>
    <t xml:space="preserve"> 設計一次エネ（その他除く）
 再生可能エネ等を含む
 [GJ/年]</t>
    <rPh sb="1" eb="3">
      <t>セッケイ</t>
    </rPh>
    <rPh sb="3" eb="5">
      <t>イチジ</t>
    </rPh>
    <rPh sb="10" eb="11">
      <t>タ</t>
    </rPh>
    <rPh sb="11" eb="12">
      <t>ノゾ</t>
    </rPh>
    <rPh sb="22" eb="23">
      <t>ナド</t>
    </rPh>
    <phoneticPr fontId="2"/>
  </si>
  <si>
    <t>・別紙３　３－１　3.　「ZEHマーク」、「ゼロエネ相当」等に関する事項、３－２内</t>
    <rPh sb="40" eb="41">
      <t>ナイ</t>
    </rPh>
    <phoneticPr fontId="2"/>
  </si>
  <si>
    <t>・別紙３について全面改訂（別紙３－１、３－２へ分割）</t>
    <rPh sb="1" eb="3">
      <t>ベッシ</t>
    </rPh>
    <rPh sb="8" eb="10">
      <t>ゼンメン</t>
    </rPh>
    <rPh sb="10" eb="12">
      <t>カイテイ</t>
    </rPh>
    <rPh sb="13" eb="15">
      <t>ベッシ</t>
    </rPh>
    <rPh sb="23" eb="25">
      <t>ブンカツ</t>
    </rPh>
    <phoneticPr fontId="2"/>
  </si>
  <si>
    <t>　　　住棟又は住宅部分の全体を評価する場合は、MJによる合計値での算定を行う必要がある</t>
    <rPh sb="3" eb="5">
      <t>ジュウトウ</t>
    </rPh>
    <rPh sb="5" eb="6">
      <t>マタ</t>
    </rPh>
    <rPh sb="7" eb="9">
      <t>ジュウタク</t>
    </rPh>
    <rPh sb="9" eb="11">
      <t>ブブン</t>
    </rPh>
    <rPh sb="12" eb="14">
      <t>ゼンタイ</t>
    </rPh>
    <rPh sb="15" eb="17">
      <t>ヒョウカ</t>
    </rPh>
    <rPh sb="19" eb="21">
      <t>バアイ</t>
    </rPh>
    <rPh sb="28" eb="31">
      <t>ゴウケイチ</t>
    </rPh>
    <rPh sb="33" eb="35">
      <t>サンテイ</t>
    </rPh>
    <rPh sb="36" eb="37">
      <t>オコナ</t>
    </rPh>
    <rPh sb="38" eb="40">
      <t>ヒツヨウ</t>
    </rPh>
    <phoneticPr fontId="2"/>
  </si>
  <si>
    <t>　　　ZEH-M用の各合計値等の欄の作成</t>
    <rPh sb="8" eb="9">
      <t>ヨウ</t>
    </rPh>
    <rPh sb="10" eb="11">
      <t>カク</t>
    </rPh>
    <rPh sb="11" eb="14">
      <t>ゴウケイチ</t>
    </rPh>
    <rPh sb="14" eb="15">
      <t>ナド</t>
    </rPh>
    <rPh sb="16" eb="17">
      <t>ラン</t>
    </rPh>
    <rPh sb="18" eb="20">
      <t>サクセイ</t>
    </rPh>
    <phoneticPr fontId="2"/>
  </si>
  <si>
    <t>　　　「再生可能エネルギー」　⇒　「再生可能エネルギー等」に修正</t>
    <rPh sb="4" eb="6">
      <t>サイセイ</t>
    </rPh>
    <rPh sb="6" eb="8">
      <t>カノウ</t>
    </rPh>
    <rPh sb="18" eb="20">
      <t>サイセイ</t>
    </rPh>
    <rPh sb="20" eb="22">
      <t>カノウ</t>
    </rPh>
    <rPh sb="27" eb="28">
      <t>ナド</t>
    </rPh>
    <rPh sb="30" eb="32">
      <t>シュウセイ</t>
    </rPh>
    <phoneticPr fontId="2"/>
  </si>
  <si>
    <t>住戸評価</t>
    <rPh sb="0" eb="2">
      <t>ジュウコ</t>
    </rPh>
    <rPh sb="2" eb="4">
      <t>ヒョウカ</t>
    </rPh>
    <phoneticPr fontId="2"/>
  </si>
  <si>
    <t>住棟評価</t>
    <rPh sb="0" eb="2">
      <t>ジュウトウ</t>
    </rPh>
    <rPh sb="2" eb="4">
      <t>ヒョウカ</t>
    </rPh>
    <phoneticPr fontId="2"/>
  </si>
  <si>
    <t>対象</t>
    <rPh sb="0" eb="2">
      <t>タイショウ</t>
    </rPh>
    <phoneticPr fontId="2"/>
  </si>
  <si>
    <t>除外</t>
    <rPh sb="0" eb="2">
      <t>ジョガイ</t>
    </rPh>
    <phoneticPr fontId="2"/>
  </si>
  <si>
    <t>共用部分の評価</t>
    <rPh sb="0" eb="2">
      <t>キョウヨウ</t>
    </rPh>
    <rPh sb="2" eb="4">
      <t>ブブン</t>
    </rPh>
    <rPh sb="5" eb="7">
      <t>ヒョウカ</t>
    </rPh>
    <phoneticPr fontId="2"/>
  </si>
  <si>
    <r>
      <t xml:space="preserve">ZEH-Mに関する部分
</t>
    </r>
    <r>
      <rPr>
        <sz val="9"/>
        <rFont val="Meiryo UI"/>
        <family val="3"/>
        <charset val="128"/>
      </rPr>
      <t>（</t>
    </r>
    <r>
      <rPr>
        <b/>
        <u/>
        <sz val="9"/>
        <rFont val="Meiryo UI"/>
        <family val="3"/>
        <charset val="128"/>
      </rPr>
      <t>住戸部分</t>
    </r>
    <r>
      <rPr>
        <sz val="9"/>
        <rFont val="Meiryo UI"/>
        <family val="3"/>
        <charset val="128"/>
      </rPr>
      <t>の合計）</t>
    </r>
    <rPh sb="13" eb="15">
      <t>ジュウコ</t>
    </rPh>
    <phoneticPr fontId="2"/>
  </si>
  <si>
    <t>住戸</t>
    <rPh sb="0" eb="2">
      <t>ジュウコ</t>
    </rPh>
    <phoneticPr fontId="2"/>
  </si>
  <si>
    <t xml:space="preserve"> ）W/(㎡･K)</t>
    <phoneticPr fontId="2"/>
  </si>
  <si>
    <t xml:space="preserve"> ）</t>
    <phoneticPr fontId="2"/>
  </si>
  <si>
    <t>※全住戸の合計の数値を記載</t>
    <rPh sb="1" eb="2">
      <t>ゼン</t>
    </rPh>
    <rPh sb="2" eb="4">
      <t>ジュウコ</t>
    </rPh>
    <rPh sb="5" eb="7">
      <t>ゴウケイ</t>
    </rPh>
    <rPh sb="8" eb="10">
      <t>スウチ</t>
    </rPh>
    <rPh sb="11" eb="13">
      <t>キサイ</t>
    </rPh>
    <phoneticPr fontId="2"/>
  </si>
  <si>
    <t>　「ZEH-Mマーク」を選択する場合は、除外を選択することはできません</t>
    <rPh sb="12" eb="14">
      <t>センタク</t>
    </rPh>
    <rPh sb="16" eb="18">
      <t>バアイ</t>
    </rPh>
    <rPh sb="20" eb="22">
      <t>ジョガイ</t>
    </rPh>
    <rPh sb="23" eb="25">
      <t>センタク</t>
    </rPh>
    <phoneticPr fontId="2"/>
  </si>
  <si>
    <t>・別紙２</t>
    <rPh sb="1" eb="3">
      <t>ベッシ</t>
    </rPh>
    <phoneticPr fontId="2"/>
  </si>
  <si>
    <t>1．（１）外皮基準を住戸評価、住棟評価により数値が表示されるように修正</t>
    <rPh sb="5" eb="7">
      <t>ガイヒ</t>
    </rPh>
    <rPh sb="7" eb="9">
      <t>キジュン</t>
    </rPh>
    <rPh sb="10" eb="12">
      <t>ジュウコ</t>
    </rPh>
    <rPh sb="12" eb="14">
      <t>ヒョウカ</t>
    </rPh>
    <rPh sb="15" eb="17">
      <t>ジュウトウ</t>
    </rPh>
    <rPh sb="17" eb="19">
      <t>ヒョウカ</t>
    </rPh>
    <rPh sb="22" eb="24">
      <t>スウチ</t>
    </rPh>
    <rPh sb="25" eb="27">
      <t>ヒョウジ</t>
    </rPh>
    <rPh sb="33" eb="35">
      <t>シュウセイ</t>
    </rPh>
    <phoneticPr fontId="2"/>
  </si>
  <si>
    <t>2.　（１）共同住宅等の住戸部分を別紙3-2より引用されるように修正</t>
    <rPh sb="17" eb="19">
      <t>ベッシ</t>
    </rPh>
    <rPh sb="24" eb="26">
      <t>インヨウ</t>
    </rPh>
    <rPh sb="32" eb="34">
      <t>シュウセイ</t>
    </rPh>
    <phoneticPr fontId="2"/>
  </si>
  <si>
    <t>2.　（２）共用部分の評価　対象・除外の追加</t>
    <rPh sb="14" eb="16">
      <t>タイショウ</t>
    </rPh>
    <rPh sb="17" eb="19">
      <t>ジョガイ</t>
    </rPh>
    <rPh sb="20" eb="22">
      <t>ツイカ</t>
    </rPh>
    <phoneticPr fontId="2"/>
  </si>
  <si>
    <t>1．（１）８地域のηAC値の基準値を追加（2020/4/1以降の【 】内の数値を基準値とする旨追記）</t>
    <rPh sb="6" eb="8">
      <t>チイキ</t>
    </rPh>
    <rPh sb="12" eb="13">
      <t>チ</t>
    </rPh>
    <rPh sb="14" eb="17">
      <t>キジュンチ</t>
    </rPh>
    <rPh sb="18" eb="20">
      <t>ツイカ</t>
    </rPh>
    <rPh sb="35" eb="36">
      <t>ナイ</t>
    </rPh>
    <rPh sb="37" eb="39">
      <t>スウチ</t>
    </rPh>
    <rPh sb="40" eb="43">
      <t>キジュンチ</t>
    </rPh>
    <rPh sb="46" eb="47">
      <t>ムネ</t>
    </rPh>
    <rPh sb="47" eb="49">
      <t>ツイキ</t>
    </rPh>
    <phoneticPr fontId="2"/>
  </si>
  <si>
    <t>・別紙２　3.　「ZEH-Mマーク」に関する事項</t>
    <rPh sb="1" eb="3">
      <t>ベッシ</t>
    </rPh>
    <phoneticPr fontId="2"/>
  </si>
  <si>
    <t>・第１面用　開口部の断熱性能等のプルダウン（2020/4/1以降の８地域変更分）を追加</t>
    <rPh sb="1" eb="2">
      <t>ダイ</t>
    </rPh>
    <rPh sb="3" eb="4">
      <t>メン</t>
    </rPh>
    <rPh sb="4" eb="5">
      <t>ヨウ</t>
    </rPh>
    <phoneticPr fontId="2"/>
  </si>
  <si>
    <t>同上プルダウン　2020/4/1以降利用ができないものにはその旨を追加</t>
    <rPh sb="0" eb="2">
      <t>ドウジョウ</t>
    </rPh>
    <rPh sb="16" eb="18">
      <t>イコウ</t>
    </rPh>
    <rPh sb="18" eb="20">
      <t>リヨウ</t>
    </rPh>
    <rPh sb="31" eb="32">
      <t>ムネ</t>
    </rPh>
    <rPh sb="33" eb="35">
      <t>ツイカ</t>
    </rPh>
    <phoneticPr fontId="2"/>
  </si>
  <si>
    <t>地域の区分※</t>
    <rPh sb="0" eb="2">
      <t>チイキ</t>
    </rPh>
    <rPh sb="3" eb="5">
      <t>クブン</t>
    </rPh>
    <phoneticPr fontId="2"/>
  </si>
  <si>
    <t>　共同住宅等の住戸部分（住宅部分合計）</t>
    <rPh sb="1" eb="3">
      <t>キョウドウ</t>
    </rPh>
    <rPh sb="3" eb="6">
      <t>ジュウタクナド</t>
    </rPh>
    <rPh sb="7" eb="9">
      <t>ジュウコ</t>
    </rPh>
    <rPh sb="9" eb="11">
      <t>ブブン</t>
    </rPh>
    <rPh sb="12" eb="14">
      <t>ジュウタク</t>
    </rPh>
    <rPh sb="14" eb="16">
      <t>ブブン</t>
    </rPh>
    <rPh sb="16" eb="18">
      <t>ゴウケイ</t>
    </rPh>
    <phoneticPr fontId="2"/>
  </si>
  <si>
    <t>誘導仕様基準</t>
    <rPh sb="0" eb="2">
      <t>ユウドウ</t>
    </rPh>
    <rPh sb="2" eb="4">
      <t>シヨウ</t>
    </rPh>
    <rPh sb="4" eb="6">
      <t>キジュン</t>
    </rPh>
    <phoneticPr fontId="2"/>
  </si>
  <si>
    <t>性能基準（計算）</t>
    <rPh sb="0" eb="2">
      <t>セイノウ</t>
    </rPh>
    <rPh sb="2" eb="4">
      <t>キジュン</t>
    </rPh>
    <rPh sb="5" eb="7">
      <t>ケイサン</t>
    </rPh>
    <phoneticPr fontId="2"/>
  </si>
  <si>
    <t>・第一面　２．外皮に関する事項 及び ３．一次エネルギー消費量に関する事項 の適用基準に「誘導仕様基準」を追加</t>
  </si>
  <si>
    <t>・別紙1　　１．　外壁、窓等を通しての熱の損失の防止に関する事項　及び　2.　一次エネルギー消費量に関する事項に
　　　　　　　「誘導仕様基準」を追加</t>
    <rPh sb="1" eb="3">
      <t>ベッシ</t>
    </rPh>
    <rPh sb="33" eb="34">
      <t>オヨ</t>
    </rPh>
    <rPh sb="65" eb="69">
      <t>ユウドウシヨウ</t>
    </rPh>
    <rPh sb="69" eb="71">
      <t>キジュン</t>
    </rPh>
    <rPh sb="73" eb="75">
      <t>ツイカ</t>
    </rPh>
    <phoneticPr fontId="2"/>
  </si>
  <si>
    <t>HPJ-555-6</t>
    <phoneticPr fontId="2"/>
  </si>
  <si>
    <t>外皮仕様基準・外皮誘導仕様基準</t>
    <rPh sb="0" eb="2">
      <t>ガイヒ</t>
    </rPh>
    <rPh sb="2" eb="4">
      <t>シヨウ</t>
    </rPh>
    <rPh sb="4" eb="6">
      <t>キジュン</t>
    </rPh>
    <rPh sb="7" eb="9">
      <t>ガイヒ</t>
    </rPh>
    <rPh sb="9" eb="11">
      <t>ユウドウ</t>
    </rPh>
    <rPh sb="11" eb="13">
      <t>シヨウ</t>
    </rPh>
    <rPh sb="13" eb="15">
      <t>キジュン</t>
    </rPh>
    <phoneticPr fontId="2"/>
  </si>
  <si>
    <t>※２
付属部材等とは、紙障子、外付けブラインド等開口部に建築的に取り付けられるものをいいます。</t>
    <phoneticPr fontId="2"/>
  </si>
  <si>
    <t>開口部計算U値資料</t>
    <phoneticPr fontId="2"/>
  </si>
  <si>
    <t>※３
「ひさし、軒等」
オーバーハング型の日除けで、
Ｚ≧Ｙ1×0.3のものをいいます。</t>
    <phoneticPr fontId="2"/>
  </si>
  <si>
    <t>一次エネルギー消費量誘導仕様基準</t>
    <rPh sb="0" eb="2">
      <t>イチジ</t>
    </rPh>
    <rPh sb="7" eb="10">
      <t>ショウヒリョウ</t>
    </rPh>
    <rPh sb="10" eb="12">
      <t>ユウドウ</t>
    </rPh>
    <rPh sb="12" eb="14">
      <t>シヨウ</t>
    </rPh>
    <rPh sb="14" eb="16">
      <t>キジュン</t>
    </rPh>
    <phoneticPr fontId="2"/>
  </si>
  <si>
    <t>適用条件</t>
    <phoneticPr fontId="2"/>
  </si>
  <si>
    <t>仕様書・仕上表</t>
    <phoneticPr fontId="2"/>
  </si>
  <si>
    <t>誘導仕様基準に適合</t>
    <rPh sb="0" eb="2">
      <t>ユウドウ</t>
    </rPh>
    <rPh sb="2" eb="4">
      <t>シヨウ</t>
    </rPh>
    <rPh sb="4" eb="6">
      <t>キジュン</t>
    </rPh>
    <rPh sb="7" eb="9">
      <t>テキゴウ</t>
    </rPh>
    <phoneticPr fontId="2"/>
  </si>
  <si>
    <t>（８地域を除く）</t>
    <rPh sb="2" eb="4">
      <t>チイキ</t>
    </rPh>
    <rPh sb="5" eb="6">
      <t>ノゾ</t>
    </rPh>
    <phoneticPr fontId="2"/>
  </si>
  <si>
    <t>ダクト式セントラル空調機であって、次のイからハまでのいずれにも該当するもの（単位住戸に熱交換換気設備を採用する場合に限る）</t>
    <rPh sb="11" eb="12">
      <t>キ</t>
    </rPh>
    <rPh sb="17" eb="18">
      <t>ツギ</t>
    </rPh>
    <rPh sb="31" eb="33">
      <t>ガイトウ</t>
    </rPh>
    <rPh sb="38" eb="40">
      <t>タンイ</t>
    </rPh>
    <rPh sb="40" eb="42">
      <t>ジュウコ</t>
    </rPh>
    <rPh sb="43" eb="46">
      <t>ネツコウカン</t>
    </rPh>
    <rPh sb="46" eb="48">
      <t>カンキ</t>
    </rPh>
    <rPh sb="48" eb="50">
      <t>セツビ</t>
    </rPh>
    <rPh sb="51" eb="53">
      <t>サイヨウ</t>
    </rPh>
    <rPh sb="55" eb="57">
      <t>バアイ</t>
    </rPh>
    <rPh sb="58" eb="59">
      <t>カギ</t>
    </rPh>
    <phoneticPr fontId="2"/>
  </si>
  <si>
    <t>イ</t>
    <phoneticPr fontId="2"/>
  </si>
  <si>
    <t>ヒートポンプを熱源とするもの</t>
    <rPh sb="7" eb="9">
      <t>ネツゲン</t>
    </rPh>
    <phoneticPr fontId="2"/>
  </si>
  <si>
    <t>ロ</t>
    <phoneticPr fontId="2"/>
  </si>
  <si>
    <t>可変風量制御方式であるもの</t>
    <rPh sb="0" eb="2">
      <t>カヘン</t>
    </rPh>
    <rPh sb="2" eb="4">
      <t>フウリョウ</t>
    </rPh>
    <rPh sb="4" eb="6">
      <t>セイギョ</t>
    </rPh>
    <rPh sb="6" eb="8">
      <t>ホウシキ</t>
    </rPh>
    <phoneticPr fontId="2"/>
  </si>
  <si>
    <t>ハ</t>
    <phoneticPr fontId="2"/>
  </si>
  <si>
    <t>外皮の室内側に全てのダクトを設置するもの</t>
    <rPh sb="0" eb="2">
      <t>ガイヒ</t>
    </rPh>
    <rPh sb="3" eb="5">
      <t>シツナイ</t>
    </rPh>
    <rPh sb="5" eb="6">
      <t>ガワ</t>
    </rPh>
    <rPh sb="7" eb="8">
      <t>スベ</t>
    </rPh>
    <rPh sb="14" eb="16">
      <t>セッチ</t>
    </rPh>
    <phoneticPr fontId="2"/>
  </si>
  <si>
    <t>温水暖房用パネルラジエーターであって、次のいずれかの熱源機を用い、かつ、配管に断熱被覆あり</t>
    <rPh sb="19" eb="20">
      <t>ツギ</t>
    </rPh>
    <rPh sb="26" eb="29">
      <t>ネツゲンキ</t>
    </rPh>
    <rPh sb="30" eb="31">
      <t>モチ</t>
    </rPh>
    <rPh sb="36" eb="38">
      <t>ハイカン</t>
    </rPh>
    <rPh sb="39" eb="41">
      <t>ダンネツ</t>
    </rPh>
    <rPh sb="41" eb="43">
      <t>ヒフク</t>
    </rPh>
    <phoneticPr fontId="2"/>
  </si>
  <si>
    <t>※熱源機を以下の項目より選択してください</t>
    <rPh sb="1" eb="4">
      <t>ネツゲンキ</t>
    </rPh>
    <rPh sb="5" eb="7">
      <t>イカ</t>
    </rPh>
    <rPh sb="8" eb="10">
      <t>コウモク</t>
    </rPh>
    <rPh sb="12" eb="14">
      <t>センタク</t>
    </rPh>
    <phoneticPr fontId="2"/>
  </si>
  <si>
    <t>熱源機</t>
    <rPh sb="0" eb="2">
      <t>ネツゲン</t>
    </rPh>
    <rPh sb="2" eb="3">
      <t>キ</t>
    </rPh>
    <phoneticPr fontId="2"/>
  </si>
  <si>
    <t>潜熱回収型の石油熱源機</t>
    <rPh sb="0" eb="2">
      <t>センネツ</t>
    </rPh>
    <rPh sb="2" eb="5">
      <t>カイシュウガタ</t>
    </rPh>
    <rPh sb="6" eb="8">
      <t>セキユ</t>
    </rPh>
    <rPh sb="8" eb="11">
      <t>ネツゲンキ</t>
    </rPh>
    <phoneticPr fontId="2"/>
  </si>
  <si>
    <t>潜熱回収型のガス熱源機</t>
    <rPh sb="0" eb="2">
      <t>センネツ</t>
    </rPh>
    <rPh sb="2" eb="5">
      <t>カイシュウガタ</t>
    </rPh>
    <rPh sb="8" eb="11">
      <t>ネツゲンキ</t>
    </rPh>
    <phoneticPr fontId="2"/>
  </si>
  <si>
    <t>フロン類が冷媒として使用された電気ヒートポンプ熱源機</t>
    <rPh sb="3" eb="4">
      <t>ルイ</t>
    </rPh>
    <rPh sb="5" eb="7">
      <t>レイバイ</t>
    </rPh>
    <rPh sb="10" eb="12">
      <t>シヨウ</t>
    </rPh>
    <rPh sb="15" eb="17">
      <t>デンキ</t>
    </rPh>
    <rPh sb="23" eb="26">
      <t>ネツゲンキ</t>
    </rPh>
    <phoneticPr fontId="2"/>
  </si>
  <si>
    <r>
      <t xml:space="preserve">ルームエアコンディショナーであって、JIS B8615-1に規定する暖房能力を消費電力で除した数値が、
-0.352×暖房能力（KW）+6.51以上
</t>
    </r>
    <r>
      <rPr>
        <sz val="8"/>
        <rFont val="ＭＳ Ｐ明朝"/>
        <family val="1"/>
        <charset val="128"/>
      </rPr>
      <t>（１地域又は２地域に存する単位住戸にあっては、当該単位住戸に熱交換換気設備を採用する場合に限る）</t>
    </r>
    <rPh sb="30" eb="32">
      <t>キテイ</t>
    </rPh>
    <rPh sb="34" eb="36">
      <t>ダンボウ</t>
    </rPh>
    <rPh sb="36" eb="38">
      <t>ノウリョク</t>
    </rPh>
    <rPh sb="39" eb="41">
      <t>ショウヒ</t>
    </rPh>
    <rPh sb="41" eb="43">
      <t>デンリョク</t>
    </rPh>
    <rPh sb="44" eb="45">
      <t>ジョ</t>
    </rPh>
    <rPh sb="47" eb="49">
      <t>スウチ</t>
    </rPh>
    <rPh sb="59" eb="61">
      <t>ダンボウ</t>
    </rPh>
    <rPh sb="61" eb="63">
      <t>ノウリョク</t>
    </rPh>
    <rPh sb="72" eb="74">
      <t>イジョウ</t>
    </rPh>
    <rPh sb="78" eb="80">
      <t>チイキ</t>
    </rPh>
    <rPh sb="80" eb="81">
      <t>マタ</t>
    </rPh>
    <rPh sb="83" eb="85">
      <t>チイキ</t>
    </rPh>
    <rPh sb="86" eb="87">
      <t>ソン</t>
    </rPh>
    <rPh sb="89" eb="91">
      <t>タンイ</t>
    </rPh>
    <rPh sb="91" eb="93">
      <t>ジュウコ</t>
    </rPh>
    <rPh sb="99" eb="101">
      <t>トウガイ</t>
    </rPh>
    <rPh sb="101" eb="103">
      <t>タンイ</t>
    </rPh>
    <rPh sb="103" eb="105">
      <t>ジュウコ</t>
    </rPh>
    <rPh sb="106" eb="109">
      <t>ネツコウカン</t>
    </rPh>
    <rPh sb="109" eb="111">
      <t>カンキ</t>
    </rPh>
    <rPh sb="111" eb="113">
      <t>セツビ</t>
    </rPh>
    <rPh sb="114" eb="116">
      <t>サイヨウ</t>
    </rPh>
    <rPh sb="118" eb="120">
      <t>バアイ</t>
    </rPh>
    <rPh sb="121" eb="122">
      <t>カギ</t>
    </rPh>
    <phoneticPr fontId="2"/>
  </si>
  <si>
    <t>単位住戸全体を冷房する方式</t>
    <rPh sb="0" eb="2">
      <t>タンイ</t>
    </rPh>
    <rPh sb="2" eb="4">
      <t>ジュウコ</t>
    </rPh>
    <rPh sb="4" eb="6">
      <t>ゼンタイ</t>
    </rPh>
    <rPh sb="7" eb="9">
      <t>レイボウ</t>
    </rPh>
    <rPh sb="11" eb="13">
      <t>ホウシキ</t>
    </rPh>
    <phoneticPr fontId="2"/>
  </si>
  <si>
    <t>ダクト式セントラル空調機であって、次のイからハまでのいずれにも該当するもの</t>
    <rPh sb="11" eb="12">
      <t>キ</t>
    </rPh>
    <rPh sb="17" eb="18">
      <t>ツギ</t>
    </rPh>
    <rPh sb="31" eb="33">
      <t>ガイトウ</t>
    </rPh>
    <phoneticPr fontId="2"/>
  </si>
  <si>
    <t>居室のみを冷房する方式</t>
    <rPh sb="0" eb="2">
      <t>キョシツ</t>
    </rPh>
    <rPh sb="5" eb="7">
      <t>レイボウ</t>
    </rPh>
    <rPh sb="9" eb="11">
      <t>ホウシキ</t>
    </rPh>
    <phoneticPr fontId="2"/>
  </si>
  <si>
    <t>ルームエアコンディショナーであって、JIS B8615-1に規定する冷房能力を消費電力で除した数値が、
-0.553×冷房能力（KW）+6.34以上</t>
    <rPh sb="34" eb="36">
      <t>レイボウ</t>
    </rPh>
    <rPh sb="59" eb="61">
      <t>レイボウ</t>
    </rPh>
    <phoneticPr fontId="2"/>
  </si>
  <si>
    <t>換気設備</t>
    <phoneticPr fontId="2"/>
  </si>
  <si>
    <t>熱交換型換気設備を採用しない</t>
    <rPh sb="0" eb="1">
      <t>ネツ</t>
    </rPh>
    <rPh sb="3" eb="4">
      <t>ガタ</t>
    </rPh>
    <rPh sb="4" eb="6">
      <t>カンキ</t>
    </rPh>
    <rPh sb="6" eb="8">
      <t>セツビ</t>
    </rPh>
    <rPh sb="9" eb="11">
      <t>サイヨウ</t>
    </rPh>
    <phoneticPr fontId="2"/>
  </si>
  <si>
    <t>比消費電力が0.3W/(㎥/ｈ）以下の換気設備</t>
    <rPh sb="0" eb="1">
      <t>ヒ</t>
    </rPh>
    <rPh sb="1" eb="3">
      <t>ショウヒ</t>
    </rPh>
    <rPh sb="3" eb="5">
      <t>デンリョク</t>
    </rPh>
    <rPh sb="16" eb="18">
      <t>イカ</t>
    </rPh>
    <rPh sb="19" eb="21">
      <t>カンキ</t>
    </rPh>
    <rPh sb="21" eb="23">
      <t>セツビ</t>
    </rPh>
    <phoneticPr fontId="2"/>
  </si>
  <si>
    <t>内径75㎜以上のダクト及び直流電動機を用いるダクト式第一種換気設備</t>
    <rPh sb="0" eb="2">
      <t>ナイケイ</t>
    </rPh>
    <rPh sb="5" eb="7">
      <t>イジョウ</t>
    </rPh>
    <rPh sb="11" eb="12">
      <t>オヨ</t>
    </rPh>
    <rPh sb="13" eb="15">
      <t>チョクリュウ</t>
    </rPh>
    <rPh sb="15" eb="18">
      <t>デンドウキ</t>
    </rPh>
    <rPh sb="19" eb="20">
      <t>モチ</t>
    </rPh>
    <rPh sb="25" eb="26">
      <t>シキ</t>
    </rPh>
    <rPh sb="26" eb="29">
      <t>ダイイッシュ</t>
    </rPh>
    <rPh sb="29" eb="31">
      <t>カンキ</t>
    </rPh>
    <rPh sb="31" eb="33">
      <t>セツビ</t>
    </rPh>
    <phoneticPr fontId="2"/>
  </si>
  <si>
    <t>内径75㎜以上のダクトを用いるダクト式第二種換気設備又はダクト式第三種換気設備</t>
    <rPh sb="0" eb="2">
      <t>ナイケイ</t>
    </rPh>
    <rPh sb="5" eb="7">
      <t>イジョウ</t>
    </rPh>
    <rPh sb="12" eb="13">
      <t>モチ</t>
    </rPh>
    <rPh sb="18" eb="19">
      <t>シキ</t>
    </rPh>
    <rPh sb="19" eb="20">
      <t>ダイ</t>
    </rPh>
    <rPh sb="20" eb="21">
      <t>ニ</t>
    </rPh>
    <rPh sb="21" eb="22">
      <t>シュ</t>
    </rPh>
    <rPh sb="22" eb="24">
      <t>カンキ</t>
    </rPh>
    <rPh sb="24" eb="26">
      <t>セツビ</t>
    </rPh>
    <rPh sb="26" eb="27">
      <t>マタ</t>
    </rPh>
    <rPh sb="31" eb="32">
      <t>シキ</t>
    </rPh>
    <rPh sb="32" eb="33">
      <t>ダイ</t>
    </rPh>
    <rPh sb="33" eb="35">
      <t>サンシュ</t>
    </rPh>
    <rPh sb="35" eb="37">
      <t>カンキ</t>
    </rPh>
    <rPh sb="37" eb="39">
      <t>セツビ</t>
    </rPh>
    <phoneticPr fontId="2"/>
  </si>
  <si>
    <t>壁付式第二種換気設備又は壁付式第三種換気設備</t>
    <rPh sb="0" eb="1">
      <t>カベ</t>
    </rPh>
    <rPh sb="1" eb="2">
      <t>ツ</t>
    </rPh>
    <rPh sb="2" eb="3">
      <t>シキ</t>
    </rPh>
    <rPh sb="3" eb="5">
      <t>ダイニ</t>
    </rPh>
    <rPh sb="5" eb="6">
      <t>シュ</t>
    </rPh>
    <rPh sb="6" eb="8">
      <t>カンキ</t>
    </rPh>
    <rPh sb="8" eb="10">
      <t>セツビ</t>
    </rPh>
    <rPh sb="10" eb="11">
      <t>マタ</t>
    </rPh>
    <rPh sb="12" eb="13">
      <t>カベ</t>
    </rPh>
    <rPh sb="13" eb="14">
      <t>ツ</t>
    </rPh>
    <rPh sb="14" eb="15">
      <t>シキ</t>
    </rPh>
    <rPh sb="15" eb="16">
      <t>ダイ</t>
    </rPh>
    <rPh sb="16" eb="18">
      <t>サンシュ</t>
    </rPh>
    <rPh sb="18" eb="20">
      <t>カンキ</t>
    </rPh>
    <rPh sb="20" eb="22">
      <t>セツビ</t>
    </rPh>
    <phoneticPr fontId="2"/>
  </si>
  <si>
    <t>熱交換型換気設備を採用する（イ及びロのいずれにも該当）</t>
    <rPh sb="0" eb="1">
      <t>ネツ</t>
    </rPh>
    <rPh sb="3" eb="4">
      <t>ガタ</t>
    </rPh>
    <rPh sb="4" eb="6">
      <t>カンキ</t>
    </rPh>
    <rPh sb="6" eb="8">
      <t>セツビ</t>
    </rPh>
    <rPh sb="9" eb="11">
      <t>サイヨウ</t>
    </rPh>
    <rPh sb="15" eb="16">
      <t>オヨ</t>
    </rPh>
    <rPh sb="24" eb="26">
      <t>ガイトウ</t>
    </rPh>
    <phoneticPr fontId="2"/>
  </si>
  <si>
    <t>内径75㎜以上のダクト及び直流電動機を用いるダクト式第一種換気設備であって、有効換気量率が0.8以上</t>
    <rPh sb="0" eb="2">
      <t>ナイケイ</t>
    </rPh>
    <rPh sb="5" eb="7">
      <t>イジョウ</t>
    </rPh>
    <rPh sb="25" eb="26">
      <t>シキ</t>
    </rPh>
    <rPh sb="26" eb="29">
      <t>ダイイッシュ</t>
    </rPh>
    <rPh sb="29" eb="31">
      <t>カンキ</t>
    </rPh>
    <rPh sb="31" eb="33">
      <t>セツビ</t>
    </rPh>
    <rPh sb="38" eb="40">
      <t>ユウコウ</t>
    </rPh>
    <rPh sb="40" eb="42">
      <t>カンキ</t>
    </rPh>
    <rPh sb="42" eb="43">
      <t>リョウ</t>
    </rPh>
    <rPh sb="43" eb="44">
      <t>リツ</t>
    </rPh>
    <rPh sb="48" eb="50">
      <t>イジョウ</t>
    </rPh>
    <phoneticPr fontId="2"/>
  </si>
  <si>
    <t>熱交換型換気設備が、JIS B8628に規定する温度交換効率が70％以上</t>
    <rPh sb="0" eb="3">
      <t>ネツコウカン</t>
    </rPh>
    <rPh sb="3" eb="4">
      <t>ガタ</t>
    </rPh>
    <rPh sb="4" eb="6">
      <t>カンキ</t>
    </rPh>
    <rPh sb="6" eb="8">
      <t>セツビ</t>
    </rPh>
    <rPh sb="20" eb="22">
      <t>キテイ</t>
    </rPh>
    <rPh sb="24" eb="26">
      <t>オンド</t>
    </rPh>
    <rPh sb="26" eb="28">
      <t>コウカン</t>
    </rPh>
    <rPh sb="28" eb="30">
      <t>コウリツ</t>
    </rPh>
    <rPh sb="34" eb="36">
      <t>イジョウ</t>
    </rPh>
    <phoneticPr fontId="2"/>
  </si>
  <si>
    <t>すべての照明設備にLEDを採用</t>
    <rPh sb="4" eb="6">
      <t>ショウメイ</t>
    </rPh>
    <rPh sb="6" eb="8">
      <t>セツビ</t>
    </rPh>
    <rPh sb="13" eb="15">
      <t>サイヨウ</t>
    </rPh>
    <phoneticPr fontId="2"/>
  </si>
  <si>
    <t>石油給湯機であって、JIS S2075に規定するモード熱効率が
84.9％以上（８地域を除く）</t>
    <rPh sb="20" eb="22">
      <t>キテイ</t>
    </rPh>
    <rPh sb="41" eb="43">
      <t>チイキ</t>
    </rPh>
    <rPh sb="44" eb="45">
      <t>ノゾ</t>
    </rPh>
    <phoneticPr fontId="2"/>
  </si>
  <si>
    <t>ガス給湯機であって、JIS S2075に規定するモード熱効率が
86.6％以上（８地域を除く）</t>
    <rPh sb="20" eb="22">
      <t>キテイ</t>
    </rPh>
    <rPh sb="44" eb="45">
      <t>ノゾ</t>
    </rPh>
    <phoneticPr fontId="2"/>
  </si>
  <si>
    <r>
      <t>CO</t>
    </r>
    <r>
      <rPr>
        <vertAlign val="subscript"/>
        <sz val="9"/>
        <rFont val="ＭＳ Ｐ明朝"/>
        <family val="1"/>
        <charset val="128"/>
      </rPr>
      <t>２</t>
    </r>
    <r>
      <rPr>
        <sz val="9"/>
        <rFont val="ＭＳ Ｐ明朝"/>
        <family val="1"/>
        <charset val="128"/>
      </rPr>
      <t>が冷媒として使用された電気ヒートポンプ給湯機であって、JIS C9220に規定するふろ熱回収機能を使用しない場合の年間給湯保温効率又は年間給湯効率が3.3以上</t>
    </r>
    <rPh sb="14" eb="16">
      <t>デンキ</t>
    </rPh>
    <rPh sb="22" eb="24">
      <t>キュウトウ</t>
    </rPh>
    <rPh sb="24" eb="25">
      <t>キ</t>
    </rPh>
    <rPh sb="40" eb="42">
      <t>キテイ</t>
    </rPh>
    <rPh sb="46" eb="47">
      <t>ネツ</t>
    </rPh>
    <rPh sb="47" eb="49">
      <t>カイシュウ</t>
    </rPh>
    <rPh sb="49" eb="51">
      <t>キノウ</t>
    </rPh>
    <rPh sb="52" eb="54">
      <t>シヨウ</t>
    </rPh>
    <rPh sb="57" eb="59">
      <t>バアイ</t>
    </rPh>
    <rPh sb="60" eb="62">
      <t>ネンカン</t>
    </rPh>
    <rPh sb="62" eb="64">
      <t>キュウトウ</t>
    </rPh>
    <rPh sb="64" eb="66">
      <t>ホオン</t>
    </rPh>
    <rPh sb="66" eb="68">
      <t>コウリツ</t>
    </rPh>
    <rPh sb="68" eb="69">
      <t>マタ</t>
    </rPh>
    <rPh sb="70" eb="72">
      <t>ネンカン</t>
    </rPh>
    <rPh sb="72" eb="74">
      <t>キュウトウ</t>
    </rPh>
    <rPh sb="74" eb="76">
      <t>コウリツ</t>
    </rPh>
    <rPh sb="80" eb="82">
      <t>イジョウ</t>
    </rPh>
    <phoneticPr fontId="2"/>
  </si>
  <si>
    <t xml:space="preserve"> 誘導仕様基準</t>
    <rPh sb="1" eb="3">
      <t>ユウドウ</t>
    </rPh>
    <rPh sb="3" eb="5">
      <t>シヨウ</t>
    </rPh>
    <rPh sb="5" eb="7">
      <t>キジュン</t>
    </rPh>
    <phoneticPr fontId="2"/>
  </si>
  <si>
    <t>□</t>
    <phoneticPr fontId="2"/>
  </si>
  <si>
    <t>□</t>
    <phoneticPr fontId="2"/>
  </si>
  <si>
    <t>仕様基準に適合</t>
    <rPh sb="0" eb="2">
      <t>シヨウ</t>
    </rPh>
    <rPh sb="2" eb="4">
      <t>キジュン</t>
    </rPh>
    <rPh sb="5" eb="7">
      <t>テキゴウ</t>
    </rPh>
    <phoneticPr fontId="2"/>
  </si>
  <si>
    <t>（外皮性能が外皮仕様基準に適合している場合のみ選択が可能）（適合）</t>
    <rPh sb="1" eb="3">
      <t>ガイヒ</t>
    </rPh>
    <rPh sb="3" eb="5">
      <t>セイノウ</t>
    </rPh>
    <rPh sb="6" eb="8">
      <t>ガイヒ</t>
    </rPh>
    <rPh sb="8" eb="10">
      <t>シヨウ</t>
    </rPh>
    <rPh sb="10" eb="12">
      <t>キジュン</t>
    </rPh>
    <rPh sb="13" eb="15">
      <t>テキゴウ</t>
    </rPh>
    <rPh sb="19" eb="21">
      <t>バアイ</t>
    </rPh>
    <rPh sb="23" eb="25">
      <t>センタク</t>
    </rPh>
    <rPh sb="26" eb="28">
      <t>カノウ</t>
    </rPh>
    <rPh sb="30" eb="32">
      <t>テキゴウ</t>
    </rPh>
    <phoneticPr fontId="2"/>
  </si>
  <si>
    <t>（外皮性能が外皮誘導仕様基準に適合している場合のみ選択が可能）（適合）</t>
    <rPh sb="1" eb="3">
      <t>ガイヒ</t>
    </rPh>
    <rPh sb="3" eb="5">
      <t>セイノウ</t>
    </rPh>
    <rPh sb="6" eb="8">
      <t>ガイヒ</t>
    </rPh>
    <rPh sb="8" eb="10">
      <t>ユウドウ</t>
    </rPh>
    <rPh sb="10" eb="12">
      <t>シヨウ</t>
    </rPh>
    <rPh sb="12" eb="14">
      <t>キジュン</t>
    </rPh>
    <rPh sb="15" eb="17">
      <t>テキゴウ</t>
    </rPh>
    <rPh sb="21" eb="23">
      <t>バアイ</t>
    </rPh>
    <rPh sb="25" eb="27">
      <t>センタク</t>
    </rPh>
    <rPh sb="28" eb="30">
      <t>カノウ</t>
    </rPh>
    <rPh sb="32" eb="34">
      <t>テキゴウ</t>
    </rPh>
    <phoneticPr fontId="2"/>
  </si>
  <si>
    <t>仕様基準（適合）</t>
    <rPh sb="0" eb="2">
      <t>シヨウ</t>
    </rPh>
    <rPh sb="2" eb="4">
      <t>キジュン</t>
    </rPh>
    <rPh sb="5" eb="7">
      <t>テキゴウ</t>
    </rPh>
    <phoneticPr fontId="2"/>
  </si>
  <si>
    <t>誘導仕様基準（適合）</t>
    <rPh sb="0" eb="2">
      <t>ユウドウ</t>
    </rPh>
    <rPh sb="2" eb="4">
      <t>シヨウ</t>
    </rPh>
    <rPh sb="4" eb="6">
      <t>キジュン</t>
    </rPh>
    <rPh sb="7" eb="9">
      <t>テキゴウ</t>
    </rPh>
    <phoneticPr fontId="2"/>
  </si>
  <si>
    <t>給湯設備（イ及びロのいずれにも該当）</t>
    <rPh sb="0" eb="2">
      <t>キュウトウ</t>
    </rPh>
    <rPh sb="2" eb="4">
      <t>セツビ</t>
    </rPh>
    <phoneticPr fontId="2"/>
  </si>
  <si>
    <t>イ　給湯機 （いずれか選択）</t>
    <phoneticPr fontId="2"/>
  </si>
  <si>
    <t>※給湯機を以下の項目より選択してください</t>
    <rPh sb="1" eb="3">
      <t>キュウトウ</t>
    </rPh>
    <phoneticPr fontId="2"/>
  </si>
  <si>
    <t>□</t>
    <phoneticPr fontId="2"/>
  </si>
  <si>
    <r>
      <t xml:space="preserve"> ロ　下記の(イ)～(ハ）の</t>
    </r>
    <r>
      <rPr>
        <u/>
        <sz val="9"/>
        <rFont val="ＭＳ Ｐ明朝"/>
        <family val="1"/>
        <charset val="128"/>
      </rPr>
      <t>すべてに適合</t>
    </r>
    <rPh sb="3" eb="5">
      <t>カキ</t>
    </rPh>
    <rPh sb="18" eb="20">
      <t>テキゴウ</t>
    </rPh>
    <phoneticPr fontId="2"/>
  </si>
  <si>
    <t>(イ)</t>
    <phoneticPr fontId="2"/>
  </si>
  <si>
    <t>ヘッダー方式でヘッダーから分岐する全ての配管の呼び径が13A以下</t>
  </si>
  <si>
    <t>(ロ)</t>
    <phoneticPr fontId="2"/>
  </si>
  <si>
    <t>浴室シャワー水栓に手元止水機構及び小流量吐水機構が設けられた節湯水栓</t>
  </si>
  <si>
    <t>(ハ)</t>
    <phoneticPr fontId="2"/>
  </si>
  <si>
    <t>高断熱浴槽を採用</t>
  </si>
  <si>
    <t>□</t>
    <phoneticPr fontId="2"/>
  </si>
  <si>
    <t>該当箇所なし</t>
  </si>
  <si>
    <t>グラスウール断熱材　10K相当</t>
  </si>
  <si>
    <t>グラスウール断熱材　16K相当</t>
  </si>
  <si>
    <t>グラスウール断熱材　20K相当</t>
    <phoneticPr fontId="13"/>
  </si>
  <si>
    <t>グラスウール断熱材　24K相当</t>
    <phoneticPr fontId="2"/>
  </si>
  <si>
    <t>グラスウール断熱材　32K相当</t>
  </si>
  <si>
    <t>高性能グラスウール断熱材　16K相当</t>
  </si>
  <si>
    <t>高性能グラスウール断熱材　24K相当</t>
    <phoneticPr fontId="2"/>
  </si>
  <si>
    <t>高性能グラスウール断熱材　32K相当</t>
  </si>
  <si>
    <t>高性能グラスウール断熱材　40K相当</t>
  </si>
  <si>
    <t>高性能グラスウール断熱材　48K相当</t>
    <phoneticPr fontId="2"/>
  </si>
  <si>
    <t>吹込み用グラスウール　13K相当</t>
  </si>
  <si>
    <t>吹込み用グラスウール　18K相当</t>
  </si>
  <si>
    <t>吹込み用グラスウール　30K相当</t>
  </si>
  <si>
    <t>吹込み用グラスウール　35K相当</t>
  </si>
  <si>
    <t>吹付けロックウール</t>
  </si>
  <si>
    <t>ロックウール断熱材（マット）</t>
  </si>
  <si>
    <t>ロックウール断熱材（フェルト）</t>
  </si>
  <si>
    <t>ロックウール断熱材（ボード）</t>
  </si>
  <si>
    <t>吹込み用ロックウール　65K相当</t>
  </si>
  <si>
    <t>吹込み用セルローズファイバー　25K</t>
  </si>
  <si>
    <t>吹込み用セルローズファイバー　45K</t>
  </si>
  <si>
    <t>吹込み用セルローズファイバー　55K</t>
  </si>
  <si>
    <t>押出法ポリスチレンフォーム　保温板　1種</t>
  </si>
  <si>
    <t>押出法ポリスチレンフォーム　保温板　2種</t>
  </si>
  <si>
    <t>押出法ポリスチレンフォーム　保温板　3種</t>
  </si>
  <si>
    <t>A種ポリエチレンフォーム　保温板　1種2号</t>
  </si>
  <si>
    <t>A種ポリエチレンフォーム　保温板　2種</t>
  </si>
  <si>
    <t>ビーズ法ポリスチレンフォーム　保温板　特号</t>
  </si>
  <si>
    <t>ビーズ法ポリスチレンフォーム　保温板　1号</t>
  </si>
  <si>
    <t>ビーズ法ポリスチレンフォーム　保温板　2号</t>
  </si>
  <si>
    <t>ビーズ法ポリスチレンフォーム　保温板　3号</t>
  </si>
  <si>
    <t>ビーズ法ポリスチレンフォーム　保温板　4号</t>
  </si>
  <si>
    <t>硬質ウレタンフォーム　保温板　2種1号</t>
  </si>
  <si>
    <t>硬質ウレタンフォーム　保温板　2種2号</t>
  </si>
  <si>
    <t>吹付け硬質ウレタンフォームA種1</t>
  </si>
  <si>
    <t>吹付け硬質ウレタンフォームA種3</t>
  </si>
  <si>
    <t>フェノールフォーム　保温板　1種1号</t>
  </si>
  <si>
    <t>フェノールフォーム　保温板　1種2号</t>
  </si>
  <si>
    <t>・</t>
    <phoneticPr fontId="2"/>
  </si>
  <si>
    <t>□</t>
    <phoneticPr fontId="2"/>
  </si>
  <si>
    <t>１～４地域</t>
    <phoneticPr fontId="2"/>
  </si>
  <si>
    <t>ガス熱源機であって、JIS S2112に規定する熱効率が78.9％以上</t>
    <rPh sb="2" eb="5">
      <t>ネツゲンキ</t>
    </rPh>
    <rPh sb="24" eb="25">
      <t>ネツ</t>
    </rPh>
    <rPh sb="25" eb="27">
      <t>コウリツ</t>
    </rPh>
    <rPh sb="33" eb="35">
      <t>イジョウ</t>
    </rPh>
    <phoneticPr fontId="2"/>
  </si>
  <si>
    <t>ルームエアコンディショナーであって、JIS B8615-1に規定する暖房能力を消費電力で除した数値が、
-0.321×暖房能力（KW）+6.16以上</t>
    <rPh sb="30" eb="32">
      <t>キテイ</t>
    </rPh>
    <rPh sb="34" eb="36">
      <t>ダンボウ</t>
    </rPh>
    <rPh sb="36" eb="38">
      <t>ノウリョク</t>
    </rPh>
    <rPh sb="39" eb="41">
      <t>ショウヒ</t>
    </rPh>
    <rPh sb="41" eb="43">
      <t>デンリョク</t>
    </rPh>
    <rPh sb="44" eb="45">
      <t>ジョ</t>
    </rPh>
    <rPh sb="47" eb="49">
      <t>スウチ</t>
    </rPh>
    <rPh sb="59" eb="61">
      <t>ダンボウ</t>
    </rPh>
    <rPh sb="61" eb="63">
      <t>ノウリョク</t>
    </rPh>
    <rPh sb="72" eb="74">
      <t>イジョウ</t>
    </rPh>
    <phoneticPr fontId="2"/>
  </si>
  <si>
    <t>石油熱源機であって、JIS S3031に規定する熱効率が87.8％以上</t>
    <rPh sb="0" eb="2">
      <t>セキユ</t>
    </rPh>
    <rPh sb="2" eb="5">
      <t>ネツゲンキ</t>
    </rPh>
    <rPh sb="24" eb="25">
      <t>ネツ</t>
    </rPh>
    <rPh sb="25" eb="27">
      <t>コウリツ</t>
    </rPh>
    <rPh sb="33" eb="35">
      <t>イジョウ</t>
    </rPh>
    <phoneticPr fontId="2"/>
  </si>
  <si>
    <t>ガス熱源機であって、JIS S2112に規定する熱効率が 82.5％以上</t>
    <rPh sb="2" eb="5">
      <t>ネツゲンキ</t>
    </rPh>
    <rPh sb="20" eb="22">
      <t>キテイ</t>
    </rPh>
    <phoneticPr fontId="2"/>
  </si>
  <si>
    <t>・</t>
    <phoneticPr fontId="2"/>
  </si>
  <si>
    <t>１～４地域</t>
    <phoneticPr fontId="2"/>
  </si>
  <si>
    <t>石油熱源機であって、JIS S3031に規定する熱効率 が83.0％以上</t>
    <phoneticPr fontId="2"/>
  </si>
  <si>
    <t>密閉式石油ストーブ（強制対流式）であって、
JIS S3031に規定する熱効率が 86.0％以上</t>
    <phoneticPr fontId="2"/>
  </si>
  <si>
    <t>・</t>
    <phoneticPr fontId="2"/>
  </si>
  <si>
    <t>□</t>
    <phoneticPr fontId="2"/>
  </si>
  <si>
    <t>ダクト式セントラル空調機であって、ヒートポンプが熱源</t>
    <phoneticPr fontId="2"/>
  </si>
  <si>
    <t>□</t>
    <phoneticPr fontId="2"/>
  </si>
  <si>
    <t>ルームエアコンディショナーであって、JIS B8615-1に規定する冷房能力を消費電力で除した数値が、
-0.504×冷房能力（KW）+5.88以上</t>
    <phoneticPr fontId="2"/>
  </si>
  <si>
    <t>定められた仕様と同等以上の評価</t>
    <phoneticPr fontId="2"/>
  </si>
  <si>
    <t>比消費電力（熱交換換気設備を採用する場合にあっては、比消費電力を有効換気量率で除した値）が0.3（W/（m3/h））以下の換気設備</t>
    <rPh sb="0" eb="1">
      <t>ヒ</t>
    </rPh>
    <rPh sb="1" eb="3">
      <t>ショウヒ</t>
    </rPh>
    <rPh sb="3" eb="5">
      <t>デンリョク</t>
    </rPh>
    <rPh sb="6" eb="9">
      <t>ネツコウカン</t>
    </rPh>
    <rPh sb="9" eb="11">
      <t>カンキ</t>
    </rPh>
    <rPh sb="11" eb="13">
      <t>セツビ</t>
    </rPh>
    <rPh sb="14" eb="16">
      <t>サイヨウ</t>
    </rPh>
    <rPh sb="18" eb="20">
      <t>バアイ</t>
    </rPh>
    <rPh sb="26" eb="27">
      <t>ヒ</t>
    </rPh>
    <rPh sb="27" eb="29">
      <t>ショウヒ</t>
    </rPh>
    <rPh sb="29" eb="31">
      <t>デンリョク</t>
    </rPh>
    <rPh sb="32" eb="34">
      <t>ユウコウ</t>
    </rPh>
    <rPh sb="34" eb="37">
      <t>カンキリョウ</t>
    </rPh>
    <rPh sb="37" eb="38">
      <t>リツ</t>
    </rPh>
    <rPh sb="39" eb="40">
      <t>ジョ</t>
    </rPh>
    <rPh sb="42" eb="43">
      <t>アタイ</t>
    </rPh>
    <rPh sb="61" eb="63">
      <t>カンキ</t>
    </rPh>
    <rPh sb="63" eb="65">
      <t>セツビ</t>
    </rPh>
    <phoneticPr fontId="2"/>
  </si>
  <si>
    <t>内径75㎜以上のダクト及び直流電動機を用いるダクト式第一種換気設備（熱交換換気設備を採用しない場合に限る）</t>
    <rPh sb="0" eb="2">
      <t>ナイケイ</t>
    </rPh>
    <rPh sb="5" eb="7">
      <t>イジョウ</t>
    </rPh>
    <rPh sb="11" eb="12">
      <t>オヨ</t>
    </rPh>
    <rPh sb="13" eb="15">
      <t>チョクリュウ</t>
    </rPh>
    <rPh sb="15" eb="18">
      <t>デンドウキ</t>
    </rPh>
    <rPh sb="19" eb="20">
      <t>モチ</t>
    </rPh>
    <rPh sb="25" eb="26">
      <t>シキ</t>
    </rPh>
    <rPh sb="26" eb="29">
      <t>ダイイッシュ</t>
    </rPh>
    <rPh sb="29" eb="31">
      <t>カンキ</t>
    </rPh>
    <rPh sb="31" eb="33">
      <t>セツビ</t>
    </rPh>
    <rPh sb="34" eb="35">
      <t>ネツ</t>
    </rPh>
    <rPh sb="37" eb="39">
      <t>カンキ</t>
    </rPh>
    <rPh sb="39" eb="41">
      <t>セツビ</t>
    </rPh>
    <rPh sb="42" eb="44">
      <t>サイヨウ</t>
    </rPh>
    <rPh sb="47" eb="49">
      <t>バアイ</t>
    </rPh>
    <rPh sb="50" eb="51">
      <t>カギ</t>
    </rPh>
    <phoneticPr fontId="2"/>
  </si>
  <si>
    <t>定められた仕様と同等以上の評価</t>
    <phoneticPr fontId="2"/>
  </si>
  <si>
    <t>石油給湯機であって、JIS S2075に規定するモード熱効率が
81.3％以上</t>
    <rPh sb="20" eb="22">
      <t>キテイ</t>
    </rPh>
    <phoneticPr fontId="2"/>
  </si>
  <si>
    <t>ガス給湯機であって、JIS S2075に規定するモード熱効率が
83.7％以上</t>
    <rPh sb="20" eb="22">
      <t>キテイ</t>
    </rPh>
    <phoneticPr fontId="2"/>
  </si>
  <si>
    <t>石油給湯機であって、JIS S2075に規定するモード熱効率が
77.8％以上</t>
    <rPh sb="20" eb="22">
      <t>キテイ</t>
    </rPh>
    <phoneticPr fontId="2"/>
  </si>
  <si>
    <t>ガス給湯機であって、JIS S2075に規定するモード熱効率が
78.2％以上</t>
    <rPh sb="20" eb="22">
      <t>キテイ</t>
    </rPh>
    <phoneticPr fontId="2"/>
  </si>
  <si>
    <r>
      <t>CO</t>
    </r>
    <r>
      <rPr>
        <vertAlign val="subscript"/>
        <sz val="9"/>
        <rFont val="ＭＳ Ｐ明朝"/>
        <family val="1"/>
        <charset val="128"/>
      </rPr>
      <t>２</t>
    </r>
    <r>
      <rPr>
        <sz val="9"/>
        <rFont val="ＭＳ Ｐ明朝"/>
        <family val="1"/>
        <charset val="128"/>
      </rPr>
      <t>が冷媒として使用された電気ヒートポンプ給湯機であって、JIS C9220に規定するふろ熱回収機能を使用しない場合の年間給湯保温効率又は年間給湯効率が、1地域において3.5以上、2地域において3.2以上、3地域において3.0以上、4地域において2.9以上</t>
    </r>
    <rPh sb="4" eb="6">
      <t>レイバイ</t>
    </rPh>
    <rPh sb="9" eb="11">
      <t>シヨウ</t>
    </rPh>
    <rPh sb="14" eb="16">
      <t>デンキ</t>
    </rPh>
    <rPh sb="22" eb="24">
      <t>キュウトウ</t>
    </rPh>
    <rPh sb="24" eb="25">
      <t>キ</t>
    </rPh>
    <rPh sb="40" eb="42">
      <t>キテイ</t>
    </rPh>
    <rPh sb="46" eb="47">
      <t>ネツ</t>
    </rPh>
    <rPh sb="47" eb="49">
      <t>カイシュウ</t>
    </rPh>
    <rPh sb="49" eb="51">
      <t>キノウ</t>
    </rPh>
    <rPh sb="52" eb="54">
      <t>シヨウ</t>
    </rPh>
    <rPh sb="57" eb="59">
      <t>バアイ</t>
    </rPh>
    <rPh sb="60" eb="62">
      <t>ネンカン</t>
    </rPh>
    <rPh sb="62" eb="64">
      <t>キュウトウ</t>
    </rPh>
    <rPh sb="64" eb="66">
      <t>ホオン</t>
    </rPh>
    <rPh sb="66" eb="68">
      <t>コウリツ</t>
    </rPh>
    <rPh sb="68" eb="69">
      <t>マタ</t>
    </rPh>
    <rPh sb="70" eb="72">
      <t>ネンカン</t>
    </rPh>
    <rPh sb="72" eb="74">
      <t>キュウトウ</t>
    </rPh>
    <rPh sb="74" eb="76">
      <t>コウリツ</t>
    </rPh>
    <rPh sb="79" eb="81">
      <t>チイキ</t>
    </rPh>
    <rPh sb="88" eb="90">
      <t>イジョウ</t>
    </rPh>
    <rPh sb="92" eb="94">
      <t>チイキ</t>
    </rPh>
    <rPh sb="101" eb="103">
      <t>イジョウ</t>
    </rPh>
    <rPh sb="105" eb="107">
      <t>チイキ</t>
    </rPh>
    <rPh sb="114" eb="116">
      <t>イジョウ</t>
    </rPh>
    <rPh sb="118" eb="120">
      <t>チイキ</t>
    </rPh>
    <rPh sb="127" eb="129">
      <t>イジョウ</t>
    </rPh>
    <phoneticPr fontId="2"/>
  </si>
  <si>
    <r>
      <t>CO</t>
    </r>
    <r>
      <rPr>
        <vertAlign val="subscript"/>
        <sz val="9"/>
        <rFont val="ＭＳ Ｐ明朝"/>
        <family val="1"/>
        <charset val="128"/>
      </rPr>
      <t>２</t>
    </r>
    <r>
      <rPr>
        <sz val="9"/>
        <rFont val="ＭＳ Ｐ明朝"/>
        <family val="1"/>
        <charset val="128"/>
      </rPr>
      <t>が冷媒として使用された電気ヒートポンプ給湯機</t>
    </r>
    <rPh sb="14" eb="16">
      <t>デンキ</t>
    </rPh>
    <rPh sb="22" eb="24">
      <t>キュウトウ</t>
    </rPh>
    <rPh sb="24" eb="25">
      <t>キ</t>
    </rPh>
    <phoneticPr fontId="2"/>
  </si>
  <si>
    <t>吹込み用ロックウール　25K相当</t>
    <phoneticPr fontId="2"/>
  </si>
  <si>
    <t>---▼JIS A9521：2014 建築用断熱材</t>
    <rPh sb="19" eb="22">
      <t>ケンチクヨウ</t>
    </rPh>
    <rPh sb="22" eb="25">
      <t>ダンネツザイ</t>
    </rPh>
    <phoneticPr fontId="1"/>
  </si>
  <si>
    <t>JIS値 ビーズ法ポリスチレンフォーム断熱材 1号</t>
    <rPh sb="3" eb="4">
      <t>チ</t>
    </rPh>
    <phoneticPr fontId="1"/>
  </si>
  <si>
    <t>JIS値 ビーズ法ポリスチレンフォーム断熱材 2号</t>
  </si>
  <si>
    <t>JIS値 ビーズ法ポリスチレンフォーム断熱材 3号</t>
  </si>
  <si>
    <t>JIS値 ビーズ法ポリスチレンフォーム断熱材 4号</t>
  </si>
  <si>
    <t>JIS値 押出法ポリスチレンフォーム断熱材 1種 bA</t>
    <rPh sb="3" eb="4">
      <t>チ</t>
    </rPh>
    <phoneticPr fontId="1"/>
  </si>
  <si>
    <t>JIS値 押出法ポリスチレンフォーム断熱材 1種 bB</t>
  </si>
  <si>
    <t>JIS値 押出法ポリスチレンフォーム断熱材 1種 bC</t>
  </si>
  <si>
    <t>JIS値 押出法ポリスチレンフォーム断熱材 2種 bA</t>
  </si>
  <si>
    <t>JIS値 押出法ポリスチレンフォーム断熱材 2種 bB</t>
  </si>
  <si>
    <t>JIS値 押出法ポリスチレンフォーム断熱材 2種 bC</t>
  </si>
  <si>
    <t>JIS値 押出法ポリスチレンフォーム断熱材 3種 aA</t>
  </si>
  <si>
    <t>JIS値 押出法ポリスチレンフォーム断熱材 3種 aB</t>
  </si>
  <si>
    <t>JIS値 押出法ポリスチレンフォーム断熱材 3種 aC</t>
  </si>
  <si>
    <t>JIS値 押出法ポリスチレンフォーム断熱材 3種 aD</t>
  </si>
  <si>
    <t>JIS値 押出法ポリスチレンフォーム断熱材 3種 bA</t>
  </si>
  <si>
    <t>JIS値 押出法ポリスチレンフォーム断熱材 3種 bB</t>
  </si>
  <si>
    <t>JIS値 押出法ポリスチレンフォーム断熱材 3種 bC</t>
  </si>
  <si>
    <t>JIS値 押出法ポリスチレンフォーム断熱材 3種 bD</t>
  </si>
  <si>
    <t>JIS値 硬質ウレタンフォーム断熱材 1種</t>
    <rPh sb="3" eb="4">
      <t>チ</t>
    </rPh>
    <phoneticPr fontId="1"/>
  </si>
  <si>
    <t>JIS値 硬質ウレタンフォーム断熱材 2種 1号</t>
  </si>
  <si>
    <t>JIS値 硬質ウレタンフォーム断熱材 2種 2号</t>
  </si>
  <si>
    <t>JIS値 硬質ウレタンフォーム断熱材 2種 3号</t>
  </si>
  <si>
    <t>JIS値 硬質ウレタンフォーム断熱材 2種 4号</t>
  </si>
  <si>
    <t>JIS値 ポリエチレンフォーム断熱材 1種 1号</t>
    <rPh sb="3" eb="4">
      <t>チ</t>
    </rPh>
    <phoneticPr fontId="1"/>
  </si>
  <si>
    <t>JIS値 ポリエチレンフォーム断熱材 1種 2号</t>
  </si>
  <si>
    <t>JIS値 ポリエチレンフォーム断熱材 2種</t>
  </si>
  <si>
    <t>JIS値 ポリエチレンフォーム断熱材 3種</t>
  </si>
  <si>
    <t>JIS値 フェノールフォーム断熱材 1種 1号　AⅠ､AⅡ</t>
    <rPh sb="3" eb="4">
      <t>チ</t>
    </rPh>
    <phoneticPr fontId="1"/>
  </si>
  <si>
    <t>JIS値 フェノールフォーム断熱材 1種 1号　BⅠ､BⅡ</t>
  </si>
  <si>
    <t>JIS値 フェノールフォーム断熱材 1種 1号　CⅠ､CⅡ</t>
  </si>
  <si>
    <t>JIS値 フェノールフォーム断熱材 1種 1号　DⅠ､DⅡ</t>
  </si>
  <si>
    <t>JIS値 フェノールフォーム断熱材 1種 1号　EⅠ､EⅡ</t>
  </si>
  <si>
    <t>JIS値 フェノールフォーム断熱材 1種 2号　AⅠ､AⅡ</t>
  </si>
  <si>
    <t>JIS値 フェノールフォーム断熱材 1種 2号　BⅠ､BⅡ</t>
  </si>
  <si>
    <t>JIS値 フェノールフォーム断熱材 1種 2号　CⅠ､CⅡ</t>
  </si>
  <si>
    <t>JIS値 フェノールフォーム断熱材 1種 2号　DⅠ､DⅡ</t>
  </si>
  <si>
    <t>JIS値 フェノールフォーム断熱材 1種 2号　EⅠ､EⅡ</t>
  </si>
  <si>
    <t>JIS値 フェノールフォーム断熱材 1種 3号　AⅠ､AⅡ</t>
  </si>
  <si>
    <t>JIS値 フェノールフォーム断熱材 1種 3号　BⅠ､BⅡ</t>
  </si>
  <si>
    <t>JIS値 フェノールフォーム断熱材 1種 3号　CⅠ､CⅡ</t>
  </si>
  <si>
    <t>JIS値 フェノールフォーム断熱材 1種 3号　DⅠ､DⅡ</t>
  </si>
  <si>
    <t>JIS値 フェノールフォーム断熱材 1種 3号　EⅠ､EⅡ</t>
  </si>
  <si>
    <t>JIS値 フェノールフォーム断熱材 2種 1号　AⅠ､AⅡ</t>
  </si>
  <si>
    <t>JIS値 フェノールフォーム断熱材 2種 2号　AⅠ､AⅡ</t>
  </si>
  <si>
    <t>JIS値 フェノールフォーム断熱材 2種 3号　AⅠ､AⅡ</t>
  </si>
  <si>
    <t>JIS値 フェノールフォーム断熱材 3種 1号　AⅠ､AⅡ</t>
  </si>
  <si>
    <t>---▼JIS A9526：2013 建築物断熱用吹付け硬質ウレタンフォーム</t>
    <rPh sb="19" eb="22">
      <t>ケンチクブツ</t>
    </rPh>
    <rPh sb="22" eb="25">
      <t>ダンネツヨウ</t>
    </rPh>
    <rPh sb="25" eb="27">
      <t>フキツ</t>
    </rPh>
    <rPh sb="28" eb="30">
      <t>コウシツ</t>
    </rPh>
    <phoneticPr fontId="1"/>
  </si>
  <si>
    <t>JIS値 建築物断熱用吹付け硬質ウレタンフォームA種1</t>
  </si>
  <si>
    <t>JIS値 建築物断熱用吹付け硬質ウレタンフォームA種2</t>
  </si>
  <si>
    <t>JIS値 建築物断熱用吹付け硬質ウレタンフォームA種3</t>
  </si>
  <si>
    <t>JIS値 建築物断熱用吹付け硬質ウレタンフォームB種</t>
  </si>
  <si>
    <t>内断熱</t>
    <rPh sb="0" eb="1">
      <t>ウチ</t>
    </rPh>
    <rPh sb="1" eb="3">
      <t>ダンネツ</t>
    </rPh>
    <phoneticPr fontId="2"/>
  </si>
  <si>
    <t>外断熱 又は 両面断熱</t>
    <rPh sb="0" eb="1">
      <t>ソト</t>
    </rPh>
    <rPh sb="1" eb="3">
      <t>ダンネツ</t>
    </rPh>
    <rPh sb="4" eb="5">
      <t>マタ</t>
    </rPh>
    <rPh sb="7" eb="9">
      <t>リョウメン</t>
    </rPh>
    <rPh sb="9" eb="11">
      <t>ダンネツ</t>
    </rPh>
    <phoneticPr fontId="2"/>
  </si>
  <si>
    <t>　断熱材の施工法</t>
    <rPh sb="1" eb="4">
      <t>ダンネツザイ</t>
    </rPh>
    <rPh sb="5" eb="7">
      <t>セコウ</t>
    </rPh>
    <rPh sb="7" eb="8">
      <t>ホウ</t>
    </rPh>
    <phoneticPr fontId="2"/>
  </si>
  <si>
    <t>内断熱 又は 両面断熱</t>
    <rPh sb="0" eb="1">
      <t>ウチ</t>
    </rPh>
    <rPh sb="1" eb="3">
      <t>ダンネツ</t>
    </rPh>
    <rPh sb="4" eb="5">
      <t>マタ</t>
    </rPh>
    <rPh sb="7" eb="9">
      <t>リョウメン</t>
    </rPh>
    <rPh sb="9" eb="11">
      <t>ダンネツ</t>
    </rPh>
    <phoneticPr fontId="2"/>
  </si>
  <si>
    <t>外断熱</t>
    <rPh sb="0" eb="1">
      <t>ソト</t>
    </rPh>
    <rPh sb="1" eb="3">
      <t>ダンネツ</t>
    </rPh>
    <phoneticPr fontId="2"/>
  </si>
  <si>
    <t>2.9以下</t>
    <phoneticPr fontId="2"/>
  </si>
  <si>
    <t>充填断熱</t>
    <rPh sb="0" eb="2">
      <t>ジュウテン</t>
    </rPh>
    <rPh sb="2" eb="4">
      <t>ダンネツ</t>
    </rPh>
    <phoneticPr fontId="2"/>
  </si>
  <si>
    <t>外張断熱 又は 内張断熱</t>
    <rPh sb="0" eb="1">
      <t>ソト</t>
    </rPh>
    <rPh sb="1" eb="2">
      <t>ハ</t>
    </rPh>
    <rPh sb="2" eb="4">
      <t>ダンネツ</t>
    </rPh>
    <rPh sb="5" eb="6">
      <t>マタ</t>
    </rPh>
    <rPh sb="8" eb="9">
      <t>ウチ</t>
    </rPh>
    <rPh sb="9" eb="10">
      <t>ハ</t>
    </rPh>
    <rPh sb="10" eb="12">
      <t>ダンネツ</t>
    </rPh>
    <phoneticPr fontId="2"/>
  </si>
  <si>
    <r>
      <t>・構造熱橋部</t>
    </r>
    <r>
      <rPr>
        <sz val="9"/>
        <rFont val="ＭＳ Ｐ明朝"/>
        <family val="1"/>
        <charset val="128"/>
      </rPr>
      <t xml:space="preserve"> （内断熱 又は 外断熱の場合に選択）</t>
    </r>
    <rPh sb="1" eb="3">
      <t>コウゾウ</t>
    </rPh>
    <rPh sb="3" eb="5">
      <t>ネッキョウ</t>
    </rPh>
    <rPh sb="5" eb="6">
      <t>ブ</t>
    </rPh>
    <rPh sb="8" eb="9">
      <t>ウチ</t>
    </rPh>
    <rPh sb="9" eb="11">
      <t>ダンネツ</t>
    </rPh>
    <rPh sb="12" eb="13">
      <t>マタ</t>
    </rPh>
    <rPh sb="15" eb="16">
      <t>ソト</t>
    </rPh>
    <rPh sb="16" eb="18">
      <t>ダンネツ</t>
    </rPh>
    <rPh sb="19" eb="21">
      <t>バアイ</t>
    </rPh>
    <rPh sb="22" eb="24">
      <t>センタク</t>
    </rPh>
    <phoneticPr fontId="2"/>
  </si>
  <si>
    <t>断熱補強の範囲（</t>
    <rPh sb="0" eb="2">
      <t>ダンネツ</t>
    </rPh>
    <rPh sb="2" eb="4">
      <t>ホキョウ</t>
    </rPh>
    <rPh sb="5" eb="7">
      <t>ハンイ</t>
    </rPh>
    <phoneticPr fontId="2"/>
  </si>
  <si>
    <t>断熱補強の熱抵抗値（</t>
    <rPh sb="0" eb="2">
      <t>ダンネツ</t>
    </rPh>
    <rPh sb="2" eb="4">
      <t>ホキョウ</t>
    </rPh>
    <rPh sb="5" eb="6">
      <t>ネツ</t>
    </rPh>
    <rPh sb="6" eb="8">
      <t>テイコウ</t>
    </rPh>
    <rPh sb="8" eb="9">
      <t>アタイ</t>
    </rPh>
    <phoneticPr fontId="2"/>
  </si>
  <si>
    <t>㎡･K/W）</t>
  </si>
  <si>
    <t xml:space="preserve">  外装材の熱抵抗</t>
    <rPh sb="2" eb="5">
      <t>ガイソウザイ</t>
    </rPh>
    <rPh sb="6" eb="7">
      <t>ネツ</t>
    </rPh>
    <rPh sb="7" eb="9">
      <t>テイコウ</t>
    </rPh>
    <phoneticPr fontId="2"/>
  </si>
  <si>
    <t xml:space="preserve">  外装材の熱抵抗（</t>
    <rPh sb="2" eb="5">
      <t>ガイソウザイ</t>
    </rPh>
    <rPh sb="6" eb="7">
      <t>ネツ</t>
    </rPh>
    <rPh sb="7" eb="9">
      <t>テイコウ</t>
    </rPh>
    <phoneticPr fontId="2"/>
  </si>
  <si>
    <t>　一般部の断熱層を貫通する金属部材の有無</t>
    <rPh sb="1" eb="3">
      <t>イッパン</t>
    </rPh>
    <rPh sb="3" eb="4">
      <t>ブ</t>
    </rPh>
    <rPh sb="5" eb="7">
      <t>ダンネツ</t>
    </rPh>
    <rPh sb="7" eb="8">
      <t>ソウ</t>
    </rPh>
    <rPh sb="9" eb="11">
      <t>カンツウ</t>
    </rPh>
    <rPh sb="13" eb="15">
      <t>キンゾク</t>
    </rPh>
    <rPh sb="15" eb="17">
      <t>ブザイ</t>
    </rPh>
    <rPh sb="18" eb="20">
      <t>ウム</t>
    </rPh>
    <phoneticPr fontId="2"/>
  </si>
  <si>
    <t>あり</t>
    <phoneticPr fontId="2"/>
  </si>
  <si>
    <t>なし</t>
    <phoneticPr fontId="2"/>
  </si>
  <si>
    <t>　断熱材の熱抵抗値（</t>
    <phoneticPr fontId="2"/>
  </si>
  <si>
    <t>S造
外装材の熱抵抗</t>
    <rPh sb="1" eb="2">
      <t>ゾウ</t>
    </rPh>
    <rPh sb="3" eb="6">
      <t>ガイソウザイ</t>
    </rPh>
    <rPh sb="7" eb="8">
      <t>ネツ</t>
    </rPh>
    <rPh sb="8" eb="10">
      <t>テイコウ</t>
    </rPh>
    <phoneticPr fontId="2"/>
  </si>
  <si>
    <t>0.5以上</t>
    <rPh sb="3" eb="5">
      <t>イジョウ</t>
    </rPh>
    <phoneticPr fontId="2"/>
  </si>
  <si>
    <t>0.1以上0.5未満</t>
    <rPh sb="3" eb="5">
      <t>イジョウ</t>
    </rPh>
    <rPh sb="8" eb="10">
      <t>ミマン</t>
    </rPh>
    <phoneticPr fontId="2"/>
  </si>
  <si>
    <t>0.1未満</t>
    <rPh sb="3" eb="5">
      <t>ミマン</t>
    </rPh>
    <phoneticPr fontId="2"/>
  </si>
  <si>
    <t>（㎡･K/W）</t>
    <phoneticPr fontId="2"/>
  </si>
  <si>
    <t>鉄筋コンクリート造（組積造含）住宅</t>
    <rPh sb="11" eb="12">
      <t>ツ</t>
    </rPh>
    <phoneticPr fontId="2"/>
  </si>
  <si>
    <t>　・鉄骨柱、鉄骨梁部分</t>
    <rPh sb="2" eb="4">
      <t>テッコツ</t>
    </rPh>
    <rPh sb="4" eb="5">
      <t>ハシラ</t>
    </rPh>
    <rPh sb="6" eb="8">
      <t>テッコツ</t>
    </rPh>
    <rPh sb="8" eb="9">
      <t>ハリ</t>
    </rPh>
    <rPh sb="9" eb="11">
      <t>ブブン</t>
    </rPh>
    <phoneticPr fontId="2"/>
  </si>
  <si>
    <t>　・一般部</t>
    <rPh sb="2" eb="4">
      <t>イッパン</t>
    </rPh>
    <rPh sb="4" eb="5">
      <t>ブ</t>
    </rPh>
    <phoneticPr fontId="2"/>
  </si>
  <si>
    <t>　・金属部分</t>
    <rPh sb="2" eb="4">
      <t>キンゾク</t>
    </rPh>
    <rPh sb="4" eb="6">
      <t>ブブン</t>
    </rPh>
    <phoneticPr fontId="2"/>
  </si>
  <si>
    <t>　・鉄骨造(充填断熱工法）の壁</t>
    <rPh sb="2" eb="4">
      <t>テッコツ</t>
    </rPh>
    <rPh sb="4" eb="5">
      <t>ゾウ</t>
    </rPh>
    <rPh sb="6" eb="8">
      <t>ジュウテン</t>
    </rPh>
    <rPh sb="8" eb="10">
      <t>ダンネツ</t>
    </rPh>
    <rPh sb="10" eb="12">
      <t>コウホウ</t>
    </rPh>
    <rPh sb="14" eb="15">
      <t>カベ</t>
    </rPh>
    <phoneticPr fontId="2"/>
  </si>
  <si>
    <t>開口部の日射熱取得率が0.52以下</t>
    <phoneticPr fontId="2"/>
  </si>
  <si>
    <t>開口部の日射熱取得率が0.65以下</t>
    <phoneticPr fontId="2"/>
  </si>
  <si>
    <t>---▼地域の区分が８地域の場合</t>
    <phoneticPr fontId="2"/>
  </si>
  <si>
    <t>---▼仕様基準</t>
    <phoneticPr fontId="2"/>
  </si>
  <si>
    <t>---▼誘導仕様基準</t>
    <rPh sb="4" eb="6">
      <t>ユウドウ</t>
    </rPh>
    <phoneticPr fontId="2"/>
  </si>
  <si>
    <t>1.9以下</t>
    <phoneticPr fontId="2"/>
  </si>
  <si>
    <t>2.3以下</t>
    <phoneticPr fontId="2"/>
  </si>
  <si>
    <t>3.5以下</t>
    <rPh sb="3" eb="5">
      <t>イカ</t>
    </rPh>
    <phoneticPr fontId="2"/>
  </si>
  <si>
    <t>4.7以下</t>
    <rPh sb="3" eb="5">
      <t>イカ</t>
    </rPh>
    <phoneticPr fontId="2"/>
  </si>
  <si>
    <t>付属部材を設ける</t>
    <phoneticPr fontId="2"/>
  </si>
  <si>
    <t>付属部材を設ける</t>
    <phoneticPr fontId="2"/>
  </si>
  <si>
    <t>---▼仕様基準</t>
    <phoneticPr fontId="2"/>
  </si>
  <si>
    <t>・住戸間の温度差係数</t>
    <rPh sb="1" eb="3">
      <t>ジュウコ</t>
    </rPh>
    <rPh sb="3" eb="4">
      <t>カン</t>
    </rPh>
    <rPh sb="5" eb="10">
      <t>オンドサケイスウ</t>
    </rPh>
    <phoneticPr fontId="2"/>
  </si>
  <si>
    <t>「0.05 または 0.15」を適用する</t>
    <rPh sb="16" eb="17">
      <t>テキ</t>
    </rPh>
    <phoneticPr fontId="2"/>
  </si>
  <si>
    <t>「0.0」を適用する</t>
    <rPh sb="6" eb="8">
      <t>テキヨウ</t>
    </rPh>
    <phoneticPr fontId="2"/>
  </si>
  <si>
    <t>住戸間の温度差係数</t>
    <rPh sb="0" eb="2">
      <t>ジュウコ</t>
    </rPh>
    <rPh sb="2" eb="3">
      <t>カン</t>
    </rPh>
    <rPh sb="4" eb="9">
      <t>オンドサケイスウ</t>
    </rPh>
    <phoneticPr fontId="2"/>
  </si>
  <si>
    <t>HPJ-555-7</t>
    <phoneticPr fontId="2"/>
  </si>
  <si>
    <t>・第一面　２．外皮に関する事項に「住戸間の温度差係数」に関する申告欄を追加</t>
    <rPh sb="28" eb="29">
      <t>カン</t>
    </rPh>
    <rPh sb="31" eb="33">
      <t>シンコク</t>
    </rPh>
    <rPh sb="33" eb="34">
      <t>ラン</t>
    </rPh>
    <rPh sb="35" eb="37">
      <t>ツイカ</t>
    </rPh>
    <phoneticPr fontId="2"/>
  </si>
  <si>
    <t>□</t>
    <phoneticPr fontId="2"/>
  </si>
  <si>
    <r>
      <rPr>
        <u/>
        <sz val="8"/>
        <color indexed="56"/>
        <rFont val="Meiryo UI"/>
        <family val="3"/>
        <charset val="128"/>
      </rPr>
      <t>住棟のみ</t>
    </r>
    <r>
      <rPr>
        <sz val="8"/>
        <color indexed="56"/>
        <rFont val="Meiryo UI"/>
        <family val="3"/>
        <charset val="128"/>
      </rPr>
      <t xml:space="preserve">／複合建築物 </t>
    </r>
    <r>
      <rPr>
        <u/>
        <sz val="8"/>
        <color indexed="56"/>
        <rFont val="Meiryo UI"/>
        <family val="3"/>
        <charset val="128"/>
      </rPr>
      <t>住宅部分全体のみ</t>
    </r>
    <r>
      <rPr>
        <sz val="8"/>
        <color indexed="56"/>
        <rFont val="Meiryo UI"/>
        <family val="3"/>
        <charset val="128"/>
      </rPr>
      <t>　の場合は不要な部分です</t>
    </r>
    <r>
      <rPr>
        <sz val="8"/>
        <color theme="3"/>
        <rFont val="Meiryo UI"/>
        <family val="3"/>
        <charset val="128"/>
      </rPr>
      <t>（</t>
    </r>
    <r>
      <rPr>
        <b/>
        <u/>
        <sz val="8"/>
        <color theme="3"/>
        <rFont val="Meiryo UI"/>
        <family val="3"/>
        <charset val="128"/>
      </rPr>
      <t>ZEH、ZEH－Mマークを表示する場合を除く</t>
    </r>
    <r>
      <rPr>
        <sz val="8"/>
        <color theme="3"/>
        <rFont val="Meiryo UI"/>
        <family val="3"/>
        <charset val="128"/>
      </rPr>
      <t>）</t>
    </r>
    <rPh sb="0" eb="2">
      <t>ジュウトウ</t>
    </rPh>
    <rPh sb="5" eb="7">
      <t>フクゴウ</t>
    </rPh>
    <rPh sb="7" eb="10">
      <t>ケンチクブツ</t>
    </rPh>
    <rPh sb="11" eb="13">
      <t>ジュウタク</t>
    </rPh>
    <rPh sb="13" eb="15">
      <t>ブブン</t>
    </rPh>
    <rPh sb="15" eb="17">
      <t>ゼンタイ</t>
    </rPh>
    <rPh sb="21" eb="23">
      <t>バアイ</t>
    </rPh>
    <rPh sb="24" eb="26">
      <t>フヨウ</t>
    </rPh>
    <rPh sb="27" eb="29">
      <t>ブブン</t>
    </rPh>
    <rPh sb="45" eb="47">
      <t>ヒョウジ</t>
    </rPh>
    <rPh sb="49" eb="51">
      <t>バアイ</t>
    </rPh>
    <rPh sb="52" eb="53">
      <t>ノゾ</t>
    </rPh>
    <phoneticPr fontId="2"/>
  </si>
  <si>
    <t>性能基準等（計算）</t>
    <rPh sb="0" eb="2">
      <t>セイノウ</t>
    </rPh>
    <rPh sb="2" eb="4">
      <t>キジュン</t>
    </rPh>
    <rPh sb="4" eb="5">
      <t>ナド</t>
    </rPh>
    <rPh sb="6" eb="8">
      <t>ケイサン</t>
    </rPh>
    <phoneticPr fontId="2"/>
  </si>
  <si>
    <t>大臣認定方法</t>
    <phoneticPr fontId="2"/>
  </si>
  <si>
    <t>大臣認定方法(評価方法の名称）</t>
    <rPh sb="7" eb="9">
      <t>ヒョウカ</t>
    </rPh>
    <rPh sb="9" eb="11">
      <t>ホウホウ</t>
    </rPh>
    <rPh sb="12" eb="14">
      <t>メイショウ</t>
    </rPh>
    <phoneticPr fontId="2"/>
  </si>
  <si>
    <t xml:space="preserve"> 大臣認定方法
（評価方法の名称）</t>
    <rPh sb="1" eb="3">
      <t>ダイジン</t>
    </rPh>
    <rPh sb="3" eb="5">
      <t>ニンテイ</t>
    </rPh>
    <rPh sb="5" eb="7">
      <t>ホウホウ</t>
    </rPh>
    <rPh sb="9" eb="11">
      <t>ヒョウカ</t>
    </rPh>
    <rPh sb="11" eb="13">
      <t>ホウホウ</t>
    </rPh>
    <rPh sb="14" eb="16">
      <t>メイショウ</t>
    </rPh>
    <phoneticPr fontId="2"/>
  </si>
  <si>
    <t>▼ 設計内容（現況）説明書　別紙２</t>
    <rPh sb="2" eb="4">
      <t>セッケイ</t>
    </rPh>
    <rPh sb="4" eb="6">
      <t>ナイヨウ</t>
    </rPh>
    <rPh sb="7" eb="9">
      <t>ゲンキョウ</t>
    </rPh>
    <rPh sb="10" eb="13">
      <t>セツメイショ</t>
    </rPh>
    <rPh sb="14" eb="16">
      <t>ベッシ</t>
    </rPh>
    <phoneticPr fontId="2"/>
  </si>
  <si>
    <t>別紙２-１部分</t>
    <phoneticPr fontId="2"/>
  </si>
  <si>
    <t>別紙２-２部分</t>
    <rPh sb="0" eb="2">
      <t>ベッシ</t>
    </rPh>
    <rPh sb="5" eb="7">
      <t>ブブン</t>
    </rPh>
    <phoneticPr fontId="2"/>
  </si>
  <si>
    <r>
      <t>住棟</t>
    </r>
    <r>
      <rPr>
        <u/>
        <sz val="8"/>
        <color indexed="56"/>
        <rFont val="Meiryo UI"/>
        <family val="3"/>
        <charset val="128"/>
      </rPr>
      <t>のみ</t>
    </r>
    <r>
      <rPr>
        <sz val="8"/>
        <color indexed="56"/>
        <rFont val="Meiryo UI"/>
        <family val="3"/>
        <charset val="128"/>
      </rPr>
      <t xml:space="preserve">／複合建築物 </t>
    </r>
    <r>
      <rPr>
        <u/>
        <sz val="8"/>
        <color indexed="56"/>
        <rFont val="Meiryo UI"/>
        <family val="3"/>
        <charset val="128"/>
      </rPr>
      <t>住宅部分全体のみ</t>
    </r>
    <r>
      <rPr>
        <sz val="8"/>
        <color indexed="56"/>
        <rFont val="Meiryo UI"/>
        <family val="3"/>
        <charset val="128"/>
      </rPr>
      <t>の場合は、第六面1.～3.の部分と設計内容（現況）説明書　別紙２－１、２－２をご利用ください。</t>
    </r>
    <rPh sb="0" eb="1">
      <t>ジュウ</t>
    </rPh>
    <rPh sb="1" eb="2">
      <t>トウ</t>
    </rPh>
    <rPh sb="20" eb="22">
      <t>バアイ</t>
    </rPh>
    <rPh sb="59" eb="61">
      <t>リヨウ</t>
    </rPh>
    <phoneticPr fontId="2"/>
  </si>
  <si>
    <t>　UA値（最低値）</t>
    <rPh sb="3" eb="4">
      <t>アタイ</t>
    </rPh>
    <rPh sb="5" eb="7">
      <t>サイテイ</t>
    </rPh>
    <rPh sb="7" eb="8">
      <t>アタイ</t>
    </rPh>
    <phoneticPr fontId="2"/>
  </si>
  <si>
    <t>　ηAC値（最低値）</t>
    <rPh sb="4" eb="5">
      <t>アタイ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</si>
</sst>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 "/>
    <numFmt numFmtId="177" formatCode="0.0_ "/>
    <numFmt numFmtId="178" formatCode="0.0"/>
    <numFmt numFmtId="179" formatCode="#,##0.0;[Red]\-#,##0.0"/>
    <numFmt numFmtId="180" formatCode="0_ "/>
  </numFmts>
  <fonts count="50" x14ac:knownFonts="1">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2"/>
      <name val="ＭＳ Ｐ明朝"/>
      <family val="1"/>
      <charset val="128"/>
    </font>
    <font>
      <sz val="11"/>
      <name val="ＭＳ Ｐ明朝"/>
      <family val="1"/>
      <charset val="128"/>
    </font>
    <font>
      <u/>
      <sz val="9"/>
      <name val="ＭＳ Ｐ明朝"/>
      <family val="1"/>
      <charset val="128"/>
    </font>
    <font>
      <b/>
      <sz val="9"/>
      <name val="ＭＳ Ｐ明朝"/>
      <family val="1"/>
      <charset val="128"/>
    </font>
    <font>
      <sz val="8"/>
      <name val="ＭＳ Ｐ明朝"/>
      <family val="1"/>
      <charset val="128"/>
    </font>
    <font>
      <sz val="10"/>
      <name val="ＭＳ Ｐゴシック"/>
      <family val="3"/>
      <charset val="128"/>
    </font>
    <font>
      <sz val="10"/>
      <name val="ＭＳ Ｐ明朝"/>
      <family val="1"/>
      <charset val="128"/>
    </font>
    <font>
      <vertAlign val="superscript"/>
      <sz val="9"/>
      <color indexed="10"/>
      <name val="ＭＳ Ｐ明朝"/>
      <family val="1"/>
      <charset val="128"/>
    </font>
    <font>
      <sz val="9"/>
      <color indexed="10"/>
      <name val="ＭＳ Ｐ明朝"/>
      <family val="1"/>
      <charset val="128"/>
    </font>
    <font>
      <u/>
      <sz val="10"/>
      <color indexed="12"/>
      <name val="ＭＳ Ｐゴシック"/>
      <family val="3"/>
      <charset val="128"/>
    </font>
    <font>
      <b/>
      <sz val="10"/>
      <name val="ＭＳ Ｐ明朝"/>
      <family val="1"/>
      <charset val="128"/>
    </font>
    <font>
      <sz val="6"/>
      <name val="Meiryo UI"/>
      <family val="3"/>
      <charset val="128"/>
    </font>
    <font>
      <sz val="10"/>
      <name val="Meiryo UI"/>
      <family val="3"/>
      <charset val="128"/>
    </font>
    <font>
      <sz val="8"/>
      <name val="Meiryo UI"/>
      <family val="3"/>
      <charset val="128"/>
    </font>
    <font>
      <sz val="9"/>
      <name val="Meiryo UI"/>
      <family val="3"/>
      <charset val="128"/>
    </font>
    <font>
      <sz val="11"/>
      <name val="Meiryo UI"/>
      <family val="3"/>
      <charset val="128"/>
    </font>
    <font>
      <sz val="12"/>
      <name val="Meiryo UI"/>
      <family val="3"/>
      <charset val="128"/>
    </font>
    <font>
      <b/>
      <sz val="9"/>
      <name val="Meiryo UI"/>
      <family val="3"/>
      <charset val="128"/>
    </font>
    <font>
      <b/>
      <sz val="8"/>
      <name val="Meiryo UI"/>
      <family val="3"/>
      <charset val="128"/>
    </font>
    <font>
      <sz val="12"/>
      <name val="HGｺﾞｼｯｸM"/>
      <family val="3"/>
      <charset val="128"/>
    </font>
    <font>
      <vertAlign val="subscript"/>
      <sz val="8"/>
      <name val="Meiryo UI"/>
      <family val="3"/>
      <charset val="128"/>
    </font>
    <font>
      <b/>
      <sz val="9"/>
      <color indexed="81"/>
      <name val="Meiryo UI"/>
      <family val="3"/>
      <charset val="128"/>
    </font>
    <font>
      <b/>
      <sz val="9"/>
      <color indexed="81"/>
      <name val="HGｺﾞｼｯｸM"/>
      <family val="3"/>
      <charset val="128"/>
    </font>
    <font>
      <b/>
      <vertAlign val="subscript"/>
      <sz val="9"/>
      <color indexed="81"/>
      <name val="Meiryo UI"/>
      <family val="3"/>
      <charset val="128"/>
    </font>
    <font>
      <sz val="7.5"/>
      <name val="Meiryo UI"/>
      <family val="3"/>
      <charset val="128"/>
    </font>
    <font>
      <sz val="8"/>
      <color indexed="56"/>
      <name val="Meiryo UI"/>
      <family val="3"/>
      <charset val="128"/>
    </font>
    <font>
      <u/>
      <sz val="8"/>
      <color indexed="56"/>
      <name val="Meiryo UI"/>
      <family val="3"/>
      <charset val="128"/>
    </font>
    <font>
      <i/>
      <sz val="8"/>
      <name val="Meiryo UI"/>
      <family val="3"/>
      <charset val="128"/>
    </font>
    <font>
      <sz val="7"/>
      <name val="Meiryo UI"/>
      <family val="3"/>
      <charset val="128"/>
    </font>
    <font>
      <b/>
      <u/>
      <sz val="9"/>
      <name val="Meiryo UI"/>
      <family val="3"/>
      <charset val="128"/>
    </font>
    <font>
      <sz val="8"/>
      <color rgb="FFFF0000"/>
      <name val="ＭＳ Ｐ明朝"/>
      <family val="1"/>
      <charset val="128"/>
    </font>
    <font>
      <sz val="8"/>
      <color theme="0" tint="-0.499984740745262"/>
      <name val="Meiryo UI"/>
      <family val="3"/>
      <charset val="128"/>
    </font>
    <font>
      <sz val="8"/>
      <color theme="3"/>
      <name val="Meiryo UI"/>
      <family val="3"/>
      <charset val="128"/>
    </font>
    <font>
      <sz val="12"/>
      <color theme="0" tint="-0.499984740745262"/>
      <name val="HGｺﾞｼｯｸM"/>
      <family val="3"/>
      <charset val="128"/>
    </font>
    <font>
      <sz val="8"/>
      <color theme="1" tint="0.499984740745262"/>
      <name val="Meiryo UI"/>
      <family val="3"/>
      <charset val="128"/>
    </font>
    <font>
      <b/>
      <sz val="8"/>
      <color theme="1" tint="0.499984740745262"/>
      <name val="Meiryo UI"/>
      <family val="3"/>
      <charset val="128"/>
    </font>
    <font>
      <sz val="8"/>
      <color theme="1" tint="0.34998626667073579"/>
      <name val="Meiryo UI"/>
      <family val="3"/>
      <charset val="128"/>
    </font>
    <font>
      <sz val="9"/>
      <color theme="1" tint="0.499984740745262"/>
      <name val="Meiryo UI"/>
      <family val="3"/>
      <charset val="128"/>
    </font>
    <font>
      <sz val="7"/>
      <color theme="1" tint="0.34998626667073579"/>
      <name val="Meiryo UI"/>
      <family val="3"/>
      <charset val="128"/>
    </font>
    <font>
      <sz val="9"/>
      <color theme="0"/>
      <name val="Meiryo UI"/>
      <family val="3"/>
      <charset val="128"/>
    </font>
    <font>
      <sz val="9"/>
      <color rgb="FFFF0000"/>
      <name val="ＭＳ Ｐ明朝"/>
      <family val="1"/>
      <charset val="128"/>
    </font>
    <font>
      <b/>
      <sz val="9"/>
      <color rgb="FFFF0000"/>
      <name val="ＭＳ Ｐ明朝"/>
      <family val="1"/>
      <charset val="128"/>
    </font>
    <font>
      <vertAlign val="subscript"/>
      <sz val="9"/>
      <name val="ＭＳ Ｐ明朝"/>
      <family val="1"/>
      <charset val="128"/>
    </font>
    <font>
      <sz val="8"/>
      <name val="ＭＳ Ｐゴシック"/>
      <family val="3"/>
      <charset val="128"/>
    </font>
    <font>
      <b/>
      <u/>
      <sz val="8"/>
      <color theme="3"/>
      <name val="Meiryo UI"/>
      <family val="3"/>
      <charset val="128"/>
    </font>
    <font>
      <sz val="8"/>
      <color theme="1"/>
      <name val="Meiryo UI"/>
      <family val="3"/>
      <charset val="128"/>
    </font>
  </fonts>
  <fills count="17">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rgb="FFCCFFFF"/>
        <bgColor indexed="64"/>
      </patternFill>
    </fill>
    <fill>
      <patternFill patternType="solid">
        <fgColor rgb="FFFFFF00"/>
        <bgColor indexed="64"/>
      </patternFill>
    </fill>
    <fill>
      <patternFill patternType="solid">
        <fgColor theme="6" tint="0.79998168889431442"/>
        <bgColor indexed="64"/>
      </patternFill>
    </fill>
    <fill>
      <patternFill patternType="solid">
        <fgColor theme="0"/>
        <bgColor indexed="64"/>
      </patternFill>
    </fill>
    <fill>
      <patternFill patternType="solid">
        <fgColor rgb="FFCCFF66"/>
        <bgColor indexed="64"/>
      </patternFill>
    </fill>
    <fill>
      <patternFill patternType="solid">
        <fgColor theme="0" tint="-4.9989318521683403E-2"/>
        <bgColor indexed="64"/>
      </patternFill>
    </fill>
    <fill>
      <patternFill patternType="solid">
        <fgColor rgb="FFCCFF99"/>
        <bgColor indexed="64"/>
      </patternFill>
    </fill>
    <fill>
      <patternFill patternType="solid">
        <fgColor rgb="FFFFFF99"/>
        <bgColor indexed="64"/>
      </patternFill>
    </fill>
    <fill>
      <patternFill patternType="solid">
        <fgColor rgb="FFFFCCCC"/>
        <bgColor indexed="64"/>
      </patternFill>
    </fill>
    <fill>
      <patternFill patternType="solid">
        <fgColor rgb="FFCCECFF"/>
        <bgColor indexed="64"/>
      </patternFill>
    </fill>
    <fill>
      <patternFill patternType="solid">
        <fgColor theme="0" tint="-0.249977111117893"/>
        <bgColor indexed="64"/>
      </patternFill>
    </fill>
    <fill>
      <patternFill patternType="solid">
        <fgColor theme="7" tint="0.79998168889431442"/>
        <bgColor indexed="64"/>
      </patternFill>
    </fill>
  </fills>
  <borders count="165">
    <border>
      <left/>
      <right/>
      <top/>
      <bottom/>
      <diagonal/>
    </border>
    <border>
      <left/>
      <right/>
      <top style="medium">
        <color indexed="64"/>
      </top>
      <bottom/>
      <diagonal/>
    </border>
    <border>
      <left/>
      <right/>
      <top/>
      <bottom style="hair">
        <color indexed="64"/>
      </bottom>
      <diagonal/>
    </border>
    <border>
      <left style="hair">
        <color indexed="64"/>
      </left>
      <right/>
      <top/>
      <bottom style="hair">
        <color indexed="64"/>
      </bottom>
      <diagonal/>
    </border>
    <border>
      <left/>
      <right/>
      <top/>
      <bottom style="medium">
        <color indexed="64"/>
      </bottom>
      <diagonal/>
    </border>
    <border>
      <left style="hair">
        <color indexed="64"/>
      </left>
      <right/>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hair">
        <color indexed="64"/>
      </right>
      <top/>
      <bottom style="medium">
        <color indexed="64"/>
      </bottom>
      <diagonal/>
    </border>
    <border>
      <left style="hair">
        <color indexed="64"/>
      </left>
      <right/>
      <top/>
      <bottom style="thin">
        <color indexed="64"/>
      </bottom>
      <diagonal/>
    </border>
    <border>
      <left/>
      <right/>
      <top style="hair">
        <color indexed="64"/>
      </top>
      <bottom/>
      <diagonal/>
    </border>
    <border>
      <left/>
      <right style="hair">
        <color indexed="64"/>
      </right>
      <top/>
      <bottom style="hair">
        <color indexed="64"/>
      </bottom>
      <diagonal/>
    </border>
    <border>
      <left style="hair">
        <color indexed="64"/>
      </left>
      <right/>
      <top style="medium">
        <color indexed="64"/>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thin">
        <color indexed="64"/>
      </right>
      <top/>
      <bottom/>
      <diagonal/>
    </border>
    <border>
      <left style="hair">
        <color indexed="64"/>
      </left>
      <right/>
      <top/>
      <bottom style="medium">
        <color indexed="64"/>
      </bottom>
      <diagonal/>
    </border>
    <border>
      <left/>
      <right/>
      <top style="thin">
        <color indexed="64"/>
      </top>
      <bottom style="medium">
        <color indexed="64"/>
      </bottom>
      <diagonal/>
    </border>
    <border>
      <left/>
      <right style="hair">
        <color indexed="64"/>
      </right>
      <top style="medium">
        <color indexed="64"/>
      </top>
      <bottom/>
      <diagonal/>
    </border>
    <border>
      <left/>
      <right style="hair">
        <color indexed="64"/>
      </right>
      <top/>
      <bottom style="thin">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right style="medium">
        <color indexed="64"/>
      </right>
      <top/>
      <bottom style="hair">
        <color indexed="64"/>
      </bottom>
      <diagonal/>
    </border>
    <border>
      <left style="medium">
        <color indexed="64"/>
      </left>
      <right/>
      <top/>
      <bottom/>
      <diagonal/>
    </border>
    <border>
      <left/>
      <right style="hair">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hair">
        <color indexed="64"/>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medium">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medium">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style="hair">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medium">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top style="medium">
        <color indexed="64"/>
      </top>
      <bottom style="hair">
        <color indexed="64"/>
      </bottom>
      <diagonal/>
    </border>
    <border>
      <left/>
      <right style="thin">
        <color indexed="64"/>
      </right>
      <top style="medium">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diagonal/>
    </border>
    <border>
      <left style="medium">
        <color indexed="64"/>
      </left>
      <right/>
      <top style="medium">
        <color indexed="64"/>
      </top>
      <bottom style="hair">
        <color indexed="64"/>
      </bottom>
      <diagonal/>
    </border>
    <border>
      <left/>
      <right style="medium">
        <color indexed="64"/>
      </right>
      <top style="hair">
        <color indexed="64"/>
      </top>
      <bottom style="medium">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diagonal/>
    </border>
    <border>
      <left/>
      <right style="hair">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right style="hair">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bottom style="medium">
        <color indexed="64"/>
      </bottom>
      <diagonal/>
    </border>
    <border>
      <left/>
      <right style="dashed">
        <color indexed="64"/>
      </right>
      <top/>
      <bottom style="medium">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hair">
        <color indexed="64"/>
      </right>
      <top style="medium">
        <color indexed="64"/>
      </top>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hair">
        <color indexed="64"/>
      </right>
      <top style="medium">
        <color indexed="64"/>
      </top>
      <bottom/>
      <diagonal/>
    </border>
    <border>
      <left style="medium">
        <color theme="9" tint="-0.24994659260841701"/>
      </left>
      <right style="medium">
        <color theme="9" tint="-0.24994659260841701"/>
      </right>
      <top style="medium">
        <color theme="9" tint="-0.24994659260841701"/>
      </top>
      <bottom style="medium">
        <color theme="9" tint="-0.24994659260841701"/>
      </bottom>
      <diagonal/>
    </border>
    <border>
      <left style="hair">
        <color indexed="64"/>
      </left>
      <right/>
      <top style="hair">
        <color indexed="64"/>
      </top>
      <bottom style="thin">
        <color indexed="64"/>
      </bottom>
      <diagonal/>
    </border>
    <border>
      <left style="hair">
        <color indexed="64"/>
      </left>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medium">
        <color indexed="64"/>
      </bottom>
      <diagonal/>
    </border>
    <border>
      <left style="medium">
        <color indexed="64"/>
      </left>
      <right style="hair">
        <color indexed="64"/>
      </right>
      <top style="thin">
        <color indexed="64"/>
      </top>
      <bottom/>
      <diagonal/>
    </border>
  </borders>
  <cellStyleXfs count="7">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9" fillId="0" borderId="0">
      <alignment vertical="center"/>
    </xf>
    <xf numFmtId="0" fontId="1" fillId="0" borderId="0">
      <alignment vertical="center"/>
    </xf>
    <xf numFmtId="0" fontId="9" fillId="0" borderId="0">
      <alignment vertical="center"/>
    </xf>
    <xf numFmtId="0" fontId="1" fillId="0" borderId="0">
      <alignment vertical="center"/>
    </xf>
  </cellStyleXfs>
  <cellXfs count="1152">
    <xf numFmtId="0" fontId="0" fillId="0" borderId="0" xfId="0">
      <alignment vertical="center"/>
    </xf>
    <xf numFmtId="0" fontId="3" fillId="0" borderId="0" xfId="0" applyFont="1">
      <alignment vertical="center"/>
    </xf>
    <xf numFmtId="0" fontId="4" fillId="2"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8" fillId="3" borderId="0" xfId="0" applyFont="1" applyFill="1" applyAlignment="1" applyProtection="1">
      <alignment horizontal="left" vertical="center"/>
      <protection locked="0"/>
    </xf>
    <xf numFmtId="0" fontId="8" fillId="3" borderId="6" xfId="0" applyFont="1" applyFill="1" applyBorder="1" applyAlignment="1" applyProtection="1">
      <alignment horizontal="left" vertical="center"/>
      <protection locked="0"/>
    </xf>
    <xf numFmtId="0" fontId="8" fillId="3" borderId="4" xfId="0" applyFont="1" applyFill="1" applyBorder="1" applyAlignment="1" applyProtection="1">
      <alignment horizontal="left" vertical="center"/>
      <protection locked="0"/>
    </xf>
    <xf numFmtId="0" fontId="8" fillId="3" borderId="7" xfId="0" applyFont="1" applyFill="1" applyBorder="1" applyAlignment="1" applyProtection="1">
      <alignment horizontal="left" vertical="center"/>
      <protection locked="0"/>
    </xf>
    <xf numFmtId="0" fontId="8" fillId="3" borderId="1" xfId="0" applyFont="1" applyFill="1" applyBorder="1" applyAlignment="1" applyProtection="1">
      <alignment horizontal="left" vertical="center"/>
      <protection locked="0"/>
    </xf>
    <xf numFmtId="0" fontId="8" fillId="3" borderId="8" xfId="0" applyFont="1" applyFill="1" applyBorder="1" applyAlignment="1" applyProtection="1">
      <alignment horizontal="left" vertical="center"/>
      <protection locked="0"/>
    </xf>
    <xf numFmtId="0" fontId="4" fillId="2" borderId="9" xfId="0" applyFont="1" applyFill="1" applyBorder="1" applyAlignment="1" applyProtection="1">
      <alignment horizontal="center" vertical="center"/>
      <protection locked="0"/>
    </xf>
    <xf numFmtId="0" fontId="8" fillId="3" borderId="9" xfId="0" applyFont="1" applyFill="1" applyBorder="1" applyAlignment="1" applyProtection="1">
      <alignment horizontal="left" vertical="center"/>
      <protection locked="0"/>
    </xf>
    <xf numFmtId="0" fontId="8" fillId="3" borderId="10" xfId="0" applyFont="1" applyFill="1" applyBorder="1" applyAlignment="1" applyProtection="1">
      <alignment horizontal="left" vertical="center"/>
      <protection locked="0"/>
    </xf>
    <xf numFmtId="0" fontId="8" fillId="3" borderId="11" xfId="0" applyFont="1" applyFill="1" applyBorder="1" applyAlignment="1" applyProtection="1">
      <alignment horizontal="left" vertical="center"/>
      <protection locked="0"/>
    </xf>
    <xf numFmtId="0" fontId="8" fillId="3" borderId="12" xfId="0" applyFont="1" applyFill="1" applyBorder="1" applyAlignment="1" applyProtection="1">
      <alignment horizontal="left" vertical="center"/>
      <protection locked="0"/>
    </xf>
    <xf numFmtId="0" fontId="4" fillId="2" borderId="11"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4" xfId="0" applyFont="1" applyBorder="1">
      <alignment vertical="center"/>
    </xf>
    <xf numFmtId="0" fontId="3" fillId="0" borderId="24" xfId="0" applyFont="1" applyBorder="1">
      <alignment vertical="center"/>
    </xf>
    <xf numFmtId="0" fontId="3" fillId="0" borderId="1" xfId="0" applyFont="1" applyBorder="1">
      <alignment vertical="center"/>
    </xf>
    <xf numFmtId="0" fontId="3" fillId="0" borderId="2" xfId="0" applyFont="1" applyBorder="1">
      <alignment vertical="center"/>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3"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4" fillId="5" borderId="9" xfId="0" applyFont="1" applyFill="1" applyBorder="1" applyAlignment="1" applyProtection="1">
      <alignment horizontal="center" vertical="center"/>
      <protection locked="0"/>
    </xf>
    <xf numFmtId="0" fontId="3" fillId="0" borderId="27" xfId="0" applyFont="1" applyBorder="1">
      <alignment vertical="center"/>
    </xf>
    <xf numFmtId="0" fontId="4" fillId="2" borderId="28" xfId="0" applyFont="1" applyFill="1" applyBorder="1" applyAlignment="1" applyProtection="1">
      <alignment horizontal="center" vertical="center"/>
      <protection locked="0"/>
    </xf>
    <xf numFmtId="0" fontId="3" fillId="0" borderId="29" xfId="0" applyFont="1" applyBorder="1">
      <alignment vertical="center"/>
    </xf>
    <xf numFmtId="0" fontId="3" fillId="0" borderId="0" xfId="0" applyFont="1" applyAlignment="1">
      <alignment horizontal="center" vertical="center"/>
    </xf>
    <xf numFmtId="0" fontId="3" fillId="0" borderId="29" xfId="0" applyFont="1" applyBorder="1" applyAlignment="1">
      <alignment horizontal="center" vertical="center"/>
    </xf>
    <xf numFmtId="0" fontId="3" fillId="0" borderId="26" xfId="0" applyFont="1" applyBorder="1">
      <alignment vertical="center"/>
    </xf>
    <xf numFmtId="0" fontId="3" fillId="0" borderId="3" xfId="6" applyFont="1" applyBorder="1" applyAlignment="1">
      <alignment horizontal="right" vertical="center"/>
    </xf>
    <xf numFmtId="0" fontId="3" fillId="0" borderId="2" xfId="6" applyFont="1" applyBorder="1">
      <alignment vertical="center"/>
    </xf>
    <xf numFmtId="0" fontId="3" fillId="0" borderId="2" xfId="6" applyFont="1" applyBorder="1" applyAlignment="1">
      <alignment horizontal="right" vertical="center"/>
    </xf>
    <xf numFmtId="0" fontId="5" fillId="0" borderId="2" xfId="0" applyFont="1" applyBorder="1" applyAlignment="1">
      <alignment vertical="center" wrapText="1"/>
    </xf>
    <xf numFmtId="0" fontId="3" fillId="0" borderId="2" xfId="6" applyFont="1" applyBorder="1" applyAlignment="1">
      <alignment horizontal="left" vertical="center"/>
    </xf>
    <xf numFmtId="0" fontId="3" fillId="0" borderId="27" xfId="6" applyFont="1" applyBorder="1">
      <alignment vertical="center"/>
    </xf>
    <xf numFmtId="0" fontId="3" fillId="0" borderId="5" xfId="6" applyFont="1" applyBorder="1" applyAlignment="1">
      <alignment horizontal="right" vertical="center"/>
    </xf>
    <xf numFmtId="0" fontId="3" fillId="0" borderId="0" xfId="6" applyFont="1">
      <alignment vertical="center"/>
    </xf>
    <xf numFmtId="0" fontId="3" fillId="0" borderId="29" xfId="6" applyFont="1" applyBorder="1">
      <alignment vertical="center"/>
    </xf>
    <xf numFmtId="2" fontId="3" fillId="0" borderId="3" xfId="6" applyNumberFormat="1" applyFont="1" applyBorder="1">
      <alignment vertical="center"/>
    </xf>
    <xf numFmtId="0" fontId="10" fillId="0" borderId="0" xfId="0" applyFont="1">
      <alignment vertical="center"/>
    </xf>
    <xf numFmtId="0" fontId="3" fillId="0" borderId="0" xfId="6" applyFont="1" applyAlignment="1">
      <alignment horizontal="right" vertical="center"/>
    </xf>
    <xf numFmtId="0" fontId="3" fillId="0" borderId="29" xfId="6" applyFont="1" applyBorder="1" applyAlignment="1">
      <alignment horizontal="left" vertical="center"/>
    </xf>
    <xf numFmtId="0" fontId="3" fillId="0" borderId="5" xfId="6" applyFont="1" applyBorder="1">
      <alignment vertical="center"/>
    </xf>
    <xf numFmtId="0" fontId="3" fillId="0" borderId="0" xfId="6" applyFont="1" applyAlignment="1">
      <alignment horizontal="left" vertical="center"/>
    </xf>
    <xf numFmtId="0" fontId="3" fillId="0" borderId="0" xfId="6" applyFont="1" applyAlignment="1">
      <alignment horizontal="center" vertical="center"/>
    </xf>
    <xf numFmtId="0" fontId="3" fillId="0" borderId="0" xfId="6" applyFont="1" applyAlignment="1">
      <alignment vertical="center" shrinkToFit="1"/>
    </xf>
    <xf numFmtId="0" fontId="3" fillId="0" borderId="29" xfId="6" applyFont="1" applyBorder="1" applyAlignment="1">
      <alignment horizontal="right" vertical="center"/>
    </xf>
    <xf numFmtId="0" fontId="3" fillId="0" borderId="2" xfId="6" applyFont="1" applyBorder="1" applyAlignment="1">
      <alignment horizontal="center" vertical="center"/>
    </xf>
    <xf numFmtId="0" fontId="3" fillId="0" borderId="27" xfId="6" applyFont="1" applyBorder="1" applyAlignment="1">
      <alignment horizontal="right" vertical="center"/>
    </xf>
    <xf numFmtId="0" fontId="3" fillId="0" borderId="26" xfId="6" applyFont="1" applyBorder="1" applyAlignment="1">
      <alignment horizontal="right" vertical="center"/>
    </xf>
    <xf numFmtId="0" fontId="3" fillId="0" borderId="31" xfId="6" applyFont="1" applyBorder="1" applyAlignment="1">
      <alignment horizontal="left" vertical="center"/>
    </xf>
    <xf numFmtId="0" fontId="3" fillId="0" borderId="5" xfId="6" applyFont="1" applyBorder="1" applyAlignment="1">
      <alignment horizontal="center" vertical="center"/>
    </xf>
    <xf numFmtId="0" fontId="3" fillId="0" borderId="26" xfId="6" applyFont="1" applyBorder="1">
      <alignment vertical="center"/>
    </xf>
    <xf numFmtId="0" fontId="12" fillId="0" borderId="26" xfId="6" applyFont="1" applyBorder="1">
      <alignment vertical="center"/>
    </xf>
    <xf numFmtId="0" fontId="3" fillId="0" borderId="31" xfId="6" applyFont="1" applyBorder="1">
      <alignment vertical="center"/>
    </xf>
    <xf numFmtId="0" fontId="12" fillId="0" borderId="0" xfId="6" applyFont="1">
      <alignment vertical="center"/>
    </xf>
    <xf numFmtId="0" fontId="3" fillId="0" borderId="0" xfId="6" applyFont="1" applyAlignment="1">
      <alignment vertical="top"/>
    </xf>
    <xf numFmtId="0" fontId="3" fillId="0" borderId="0" xfId="0" applyFont="1" applyAlignment="1">
      <alignment vertical="top"/>
    </xf>
    <xf numFmtId="0" fontId="3" fillId="0" borderId="26" xfId="0" applyFont="1" applyBorder="1" applyAlignment="1">
      <alignment horizontal="center" vertical="center"/>
    </xf>
    <xf numFmtId="0" fontId="7" fillId="0" borderId="0" xfId="0" applyFont="1" applyAlignment="1">
      <alignment horizontal="center" vertical="center" wrapText="1"/>
    </xf>
    <xf numFmtId="0" fontId="7" fillId="0" borderId="29" xfId="0" applyFont="1" applyBorder="1" applyAlignment="1">
      <alignment horizontal="center" vertical="center" wrapText="1"/>
    </xf>
    <xf numFmtId="0" fontId="3" fillId="0" borderId="5" xfId="6" applyFont="1" applyBorder="1" applyAlignment="1">
      <alignment horizontal="left" vertical="center"/>
    </xf>
    <xf numFmtId="0" fontId="3" fillId="0" borderId="9" xfId="6" applyFont="1" applyBorder="1">
      <alignment vertical="center"/>
    </xf>
    <xf numFmtId="0" fontId="3" fillId="0" borderId="32" xfId="6" applyFont="1" applyBorder="1" applyAlignment="1">
      <alignment horizontal="right" vertical="center"/>
    </xf>
    <xf numFmtId="0" fontId="3" fillId="0" borderId="29" xfId="6" applyFont="1" applyBorder="1" applyAlignment="1">
      <alignment vertical="center" wrapText="1"/>
    </xf>
    <xf numFmtId="0" fontId="3" fillId="0" borderId="33" xfId="6" applyFont="1" applyBorder="1" applyAlignment="1">
      <alignment horizontal="right" vertical="center"/>
    </xf>
    <xf numFmtId="0" fontId="3" fillId="0" borderId="34" xfId="6" applyFont="1" applyBorder="1" applyAlignment="1">
      <alignment horizontal="left" vertical="center"/>
    </xf>
    <xf numFmtId="0" fontId="3" fillId="0" borderId="34" xfId="6" applyFont="1" applyBorder="1" applyAlignment="1">
      <alignment horizontal="center" vertical="center"/>
    </xf>
    <xf numFmtId="0" fontId="3" fillId="0" borderId="24" xfId="6" applyFont="1" applyBorder="1" applyAlignment="1">
      <alignment vertical="center" wrapText="1"/>
    </xf>
    <xf numFmtId="0" fontId="3" fillId="0" borderId="1" xfId="6" applyFont="1" applyBorder="1" applyAlignment="1">
      <alignment horizontal="left" vertical="center"/>
    </xf>
    <xf numFmtId="0" fontId="3" fillId="0" borderId="1" xfId="6" applyFont="1" applyBorder="1" applyAlignment="1">
      <alignment horizontal="center" vertical="center"/>
    </xf>
    <xf numFmtId="0" fontId="3" fillId="0" borderId="35" xfId="6" applyFont="1" applyBorder="1" applyAlignment="1">
      <alignment vertical="center" wrapText="1"/>
    </xf>
    <xf numFmtId="0" fontId="10" fillId="0" borderId="0" xfId="6" applyFont="1">
      <alignment vertical="center"/>
    </xf>
    <xf numFmtId="0" fontId="3" fillId="0" borderId="0" xfId="0" applyFont="1" applyAlignment="1">
      <alignment vertical="center" wrapText="1"/>
    </xf>
    <xf numFmtId="0" fontId="10" fillId="0" borderId="2" xfId="6" applyFont="1" applyBorder="1" applyAlignment="1">
      <alignment horizontal="center" vertical="center"/>
    </xf>
    <xf numFmtId="0" fontId="3" fillId="0" borderId="2" xfId="0" applyFont="1" applyBorder="1" applyAlignment="1">
      <alignment vertical="center" wrapText="1"/>
    </xf>
    <xf numFmtId="0" fontId="5" fillId="0" borderId="0" xfId="0" applyFont="1" applyAlignment="1">
      <alignment vertical="center" wrapText="1"/>
    </xf>
    <xf numFmtId="0" fontId="3" fillId="0" borderId="9" xfId="0" applyFont="1" applyBorder="1" applyAlignment="1">
      <alignment vertical="center" wrapText="1"/>
    </xf>
    <xf numFmtId="0" fontId="3" fillId="0" borderId="29" xfId="0" applyFont="1" applyBorder="1" applyAlignment="1">
      <alignment vertical="center" wrapText="1"/>
    </xf>
    <xf numFmtId="0" fontId="3" fillId="0" borderId="27" xfId="0" applyFont="1" applyBorder="1" applyAlignment="1">
      <alignment vertical="center" wrapText="1"/>
    </xf>
    <xf numFmtId="0" fontId="3" fillId="0" borderId="11" xfId="0" applyFont="1" applyBorder="1">
      <alignment vertical="center"/>
    </xf>
    <xf numFmtId="0" fontId="3" fillId="0" borderId="25" xfId="0" applyFont="1" applyBorder="1" applyAlignment="1">
      <alignment horizontal="center" vertical="center" wrapText="1"/>
    </xf>
    <xf numFmtId="0" fontId="3" fillId="0" borderId="9" xfId="0" applyFont="1" applyBorder="1">
      <alignment vertical="center"/>
    </xf>
    <xf numFmtId="0" fontId="7" fillId="0" borderId="9" xfId="0" applyFont="1" applyBorder="1" applyAlignment="1">
      <alignment horizontal="center" vertical="center" wrapText="1"/>
    </xf>
    <xf numFmtId="0" fontId="7" fillId="0" borderId="9" xfId="0" applyFont="1" applyBorder="1" applyAlignment="1">
      <alignment vertical="center" wrapText="1"/>
    </xf>
    <xf numFmtId="0" fontId="3" fillId="0" borderId="9" xfId="0" applyFont="1" applyBorder="1" applyAlignment="1">
      <alignment horizontal="center" vertical="center" wrapText="1"/>
    </xf>
    <xf numFmtId="0" fontId="7" fillId="0" borderId="36" xfId="0" applyFont="1" applyBorder="1" applyAlignment="1">
      <alignment horizontal="center" vertical="center" wrapText="1"/>
    </xf>
    <xf numFmtId="0" fontId="10" fillId="0" borderId="3" xfId="0" applyFont="1" applyBorder="1">
      <alignment vertical="center"/>
    </xf>
    <xf numFmtId="0" fontId="7" fillId="0" borderId="2" xfId="0" applyFont="1" applyBorder="1" applyAlignment="1">
      <alignment horizontal="center" vertical="center" wrapText="1"/>
    </xf>
    <xf numFmtId="0" fontId="7" fillId="0" borderId="2" xfId="0" applyFont="1" applyBorder="1" applyAlignment="1">
      <alignment vertical="center" wrapText="1"/>
    </xf>
    <xf numFmtId="0" fontId="3" fillId="0" borderId="2" xfId="0" applyFont="1" applyBorder="1" applyAlignment="1">
      <alignment horizontal="center" vertical="center" wrapText="1"/>
    </xf>
    <xf numFmtId="0" fontId="5" fillId="0" borderId="5" xfId="0" applyFont="1" applyBorder="1" applyAlignment="1">
      <alignment horizontal="right" vertical="center"/>
    </xf>
    <xf numFmtId="0" fontId="7" fillId="0" borderId="0" xfId="0" applyFont="1" applyAlignment="1">
      <alignment vertical="center" wrapText="1"/>
    </xf>
    <xf numFmtId="0" fontId="3" fillId="0" borderId="0" xfId="0" applyFont="1" applyAlignment="1">
      <alignment horizontal="center" vertical="center" wrapText="1"/>
    </xf>
    <xf numFmtId="0" fontId="3" fillId="0" borderId="5" xfId="0" applyFont="1" applyBorder="1">
      <alignment vertical="center"/>
    </xf>
    <xf numFmtId="0" fontId="3" fillId="0" borderId="5" xfId="0" applyFont="1" applyBorder="1" applyAlignment="1">
      <alignment horizontal="right" vertical="center" wrapText="1"/>
    </xf>
    <xf numFmtId="0" fontId="3" fillId="0" borderId="3" xfId="0" applyFont="1" applyBorder="1" applyAlignment="1">
      <alignment horizontal="right" vertical="center" wrapText="1"/>
    </xf>
    <xf numFmtId="0" fontId="5" fillId="0" borderId="5" xfId="0" applyFont="1" applyBorder="1" applyAlignment="1">
      <alignment horizontal="right" vertical="center" wrapText="1"/>
    </xf>
    <xf numFmtId="0" fontId="3" fillId="0" borderId="37" xfId="0" applyFont="1" applyBorder="1">
      <alignment vertical="center"/>
    </xf>
    <xf numFmtId="0" fontId="3" fillId="0" borderId="2" xfId="0" applyFont="1" applyBorder="1" applyAlignment="1">
      <alignment horizontal="right" vertical="center"/>
    </xf>
    <xf numFmtId="0" fontId="5" fillId="0" borderId="0" xfId="0" applyFont="1">
      <alignment vertical="center"/>
    </xf>
    <xf numFmtId="0" fontId="3" fillId="0" borderId="23" xfId="0" applyFont="1" applyBorder="1">
      <alignment vertical="center"/>
    </xf>
    <xf numFmtId="0" fontId="3" fillId="0" borderId="39" xfId="0" applyFont="1" applyBorder="1" applyAlignment="1">
      <alignment horizontal="center" vertical="center"/>
    </xf>
    <xf numFmtId="0" fontId="3" fillId="0" borderId="1" xfId="0" applyFont="1" applyBorder="1" applyAlignment="1">
      <alignment horizontal="left" vertical="top" wrapText="1"/>
    </xf>
    <xf numFmtId="0" fontId="3" fillId="0" borderId="35" xfId="0" applyFont="1" applyBorder="1">
      <alignment vertical="center"/>
    </xf>
    <xf numFmtId="0" fontId="3" fillId="0" borderId="0" xfId="0" applyFont="1" applyAlignment="1">
      <alignment horizontal="left" vertical="top" wrapText="1"/>
    </xf>
    <xf numFmtId="0" fontId="7" fillId="0" borderId="40" xfId="0" applyFont="1" applyBorder="1">
      <alignment vertical="center"/>
    </xf>
    <xf numFmtId="0" fontId="7" fillId="0" borderId="0" xfId="0" applyFont="1">
      <alignment vertical="center"/>
    </xf>
    <xf numFmtId="0" fontId="7" fillId="0" borderId="6" xfId="0" applyFont="1" applyBorder="1">
      <alignment vertical="center"/>
    </xf>
    <xf numFmtId="0" fontId="3" fillId="0" borderId="40" xfId="0" applyFont="1" applyBorder="1" applyAlignment="1">
      <alignment vertical="top"/>
    </xf>
    <xf numFmtId="0" fontId="3" fillId="0" borderId="6" xfId="0" applyFont="1" applyBorder="1" applyAlignment="1">
      <alignment vertical="top"/>
    </xf>
    <xf numFmtId="0" fontId="3" fillId="0" borderId="18" xfId="0" applyFont="1" applyBorder="1" applyAlignment="1">
      <alignment horizontal="left" vertical="top"/>
    </xf>
    <xf numFmtId="0" fontId="3" fillId="0" borderId="11" xfId="0" applyFont="1" applyBorder="1" applyAlignment="1">
      <alignment horizontal="left" vertical="top" wrapText="1"/>
    </xf>
    <xf numFmtId="0" fontId="3" fillId="0" borderId="11" xfId="0" applyFont="1" applyBorder="1" applyAlignment="1">
      <alignment horizontal="left" vertical="top"/>
    </xf>
    <xf numFmtId="0" fontId="3" fillId="0" borderId="11" xfId="0" applyFont="1" applyBorder="1" applyAlignment="1">
      <alignment horizontal="center" vertical="center"/>
    </xf>
    <xf numFmtId="0" fontId="3" fillId="0" borderId="11" xfId="0" applyFont="1" applyBorder="1" applyAlignment="1">
      <alignment horizontal="left" vertical="center"/>
    </xf>
    <xf numFmtId="0" fontId="3" fillId="0" borderId="41" xfId="0" applyFont="1" applyBorder="1" applyAlignment="1">
      <alignment horizontal="center" vertical="center"/>
    </xf>
    <xf numFmtId="0" fontId="3" fillId="0" borderId="14" xfId="0" applyFont="1" applyBorder="1" applyAlignment="1">
      <alignment horizontal="left" vertical="top"/>
    </xf>
    <xf numFmtId="0" fontId="3" fillId="0" borderId="0" xfId="0" applyFont="1" applyAlignment="1">
      <alignment horizontal="left" vertical="top"/>
    </xf>
    <xf numFmtId="0" fontId="3" fillId="0" borderId="0" xfId="0" applyFont="1" applyAlignment="1">
      <alignment horizontal="left" vertical="center"/>
    </xf>
    <xf numFmtId="0" fontId="34" fillId="0" borderId="0" xfId="0" applyFont="1">
      <alignment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14" xfId="0" applyFont="1" applyBorder="1" applyAlignment="1">
      <alignment horizontal="left" vertical="top" wrapText="1"/>
    </xf>
    <xf numFmtId="0" fontId="3" fillId="0" borderId="44" xfId="0" applyFont="1" applyBorder="1" applyAlignment="1">
      <alignment horizontal="left" vertical="top" wrapText="1"/>
    </xf>
    <xf numFmtId="0" fontId="3" fillId="0" borderId="2" xfId="0" applyFont="1" applyBorder="1" applyAlignment="1">
      <alignment horizontal="left" vertical="top" wrapText="1"/>
    </xf>
    <xf numFmtId="0" fontId="3" fillId="0" borderId="45" xfId="0" applyFont="1" applyBorder="1" applyAlignment="1">
      <alignment vertical="top"/>
    </xf>
    <xf numFmtId="0" fontId="3" fillId="0" borderId="4" xfId="0" applyFont="1" applyBorder="1" applyAlignment="1">
      <alignment vertical="top"/>
    </xf>
    <xf numFmtId="0" fontId="3" fillId="0" borderId="7" xfId="0" applyFont="1" applyBorder="1" applyAlignment="1">
      <alignment vertical="top"/>
    </xf>
    <xf numFmtId="0" fontId="3" fillId="0" borderId="16" xfId="0" applyFont="1" applyBorder="1" applyAlignment="1">
      <alignment horizontal="left" vertical="top" wrapText="1"/>
    </xf>
    <xf numFmtId="0" fontId="3" fillId="0" borderId="24" xfId="0" applyFont="1" applyBorder="1" applyAlignment="1">
      <alignment horizontal="left" vertical="top" wrapText="1"/>
    </xf>
    <xf numFmtId="0" fontId="3" fillId="0" borderId="22" xfId="0" applyFont="1" applyBorder="1" applyAlignment="1">
      <alignment horizontal="left" vertical="top"/>
    </xf>
    <xf numFmtId="0" fontId="7" fillId="0" borderId="14" xfId="0" applyFont="1" applyBorder="1" applyAlignment="1">
      <alignment horizontal="center" vertical="top" wrapText="1"/>
    </xf>
    <xf numFmtId="0" fontId="7" fillId="0" borderId="0" xfId="0" applyFont="1" applyAlignment="1">
      <alignment horizontal="center" vertical="top" wrapText="1"/>
    </xf>
    <xf numFmtId="0" fontId="4" fillId="0" borderId="0" xfId="6" applyFont="1" applyAlignment="1">
      <alignment horizontal="center" vertical="center"/>
    </xf>
    <xf numFmtId="0" fontId="3" fillId="0" borderId="40" xfId="0" applyFont="1" applyBorder="1" applyAlignment="1">
      <alignment vertical="top" wrapText="1"/>
    </xf>
    <xf numFmtId="0" fontId="3" fillId="0" borderId="0" xfId="0" applyFont="1" applyAlignment="1">
      <alignment vertical="top" wrapText="1"/>
    </xf>
    <xf numFmtId="0" fontId="3" fillId="0" borderId="6" xfId="0" applyFont="1" applyBorder="1" applyAlignment="1">
      <alignment vertical="top" wrapText="1"/>
    </xf>
    <xf numFmtId="0" fontId="3" fillId="0" borderId="13" xfId="0" applyFont="1" applyBorder="1">
      <alignment vertical="center"/>
    </xf>
    <xf numFmtId="0" fontId="3" fillId="0" borderId="11" xfId="0" applyFont="1" applyBorder="1" applyAlignment="1">
      <alignment horizontal="right" vertical="center"/>
    </xf>
    <xf numFmtId="0" fontId="3" fillId="0" borderId="41" xfId="0" applyFont="1" applyBorder="1">
      <alignment vertical="center"/>
    </xf>
    <xf numFmtId="0" fontId="3" fillId="0" borderId="0" xfId="0" applyFont="1" applyAlignment="1">
      <alignment horizontal="right" vertical="center"/>
    </xf>
    <xf numFmtId="0" fontId="6" fillId="0" borderId="0" xfId="0" applyFont="1">
      <alignment vertical="center"/>
    </xf>
    <xf numFmtId="0" fontId="3" fillId="0" borderId="25" xfId="0" applyFont="1" applyBorder="1">
      <alignment vertical="center"/>
    </xf>
    <xf numFmtId="0" fontId="3" fillId="0" borderId="36" xfId="0" applyFont="1" applyBorder="1">
      <alignment vertical="center"/>
    </xf>
    <xf numFmtId="0" fontId="3" fillId="0" borderId="3" xfId="0" applyFont="1" applyBorder="1">
      <alignment vertical="center"/>
    </xf>
    <xf numFmtId="0" fontId="3" fillId="0" borderId="40" xfId="0" applyFont="1" applyBorder="1" applyAlignment="1">
      <alignment horizontal="left" vertical="top"/>
    </xf>
    <xf numFmtId="0" fontId="4" fillId="0" borderId="13" xfId="0" applyFont="1" applyBorder="1" applyAlignment="1">
      <alignment horizontal="center" vertical="center"/>
    </xf>
    <xf numFmtId="0" fontId="3" fillId="0" borderId="40" xfId="0" applyFont="1" applyBorder="1">
      <alignment vertical="center"/>
    </xf>
    <xf numFmtId="0" fontId="4" fillId="0" borderId="30" xfId="0" applyFont="1" applyBorder="1" applyAlignment="1">
      <alignment horizontal="center" vertical="center"/>
    </xf>
    <xf numFmtId="0" fontId="3" fillId="0" borderId="31" xfId="0" applyFont="1" applyBorder="1">
      <alignment vertical="center"/>
    </xf>
    <xf numFmtId="0" fontId="3" fillId="0" borderId="2" xfId="0" applyFont="1" applyBorder="1" applyAlignment="1">
      <alignment horizontal="center" vertical="center"/>
    </xf>
    <xf numFmtId="0" fontId="3" fillId="0" borderId="27" xfId="0" applyFont="1" applyBorder="1" applyAlignment="1">
      <alignment horizontal="center" vertical="center"/>
    </xf>
    <xf numFmtId="0" fontId="3" fillId="0" borderId="31" xfId="0" applyFont="1" applyBorder="1" applyAlignment="1">
      <alignment horizontal="center" vertical="center"/>
    </xf>
    <xf numFmtId="0" fontId="3" fillId="0" borderId="45" xfId="0" applyFont="1" applyBorder="1">
      <alignment vertical="center"/>
    </xf>
    <xf numFmtId="0" fontId="3" fillId="0" borderId="33" xfId="0" applyFont="1" applyBorder="1">
      <alignment vertical="center"/>
    </xf>
    <xf numFmtId="0" fontId="3" fillId="0" borderId="46" xfId="0" applyFont="1" applyBorder="1">
      <alignment vertical="center"/>
    </xf>
    <xf numFmtId="0" fontId="3" fillId="0" borderId="47" xfId="0" applyFont="1" applyBorder="1">
      <alignment vertical="center"/>
    </xf>
    <xf numFmtId="0" fontId="3" fillId="0" borderId="0" xfId="0" applyFont="1" applyAlignment="1">
      <alignment horizontal="center" vertical="center" textRotation="255" shrinkToFit="1"/>
    </xf>
    <xf numFmtId="0" fontId="3" fillId="0" borderId="0" xfId="0" applyFont="1" applyProtection="1">
      <alignment vertical="center"/>
      <protection locked="0"/>
    </xf>
    <xf numFmtId="0" fontId="3" fillId="0" borderId="15" xfId="0" applyFont="1" applyBorder="1" applyProtection="1">
      <alignment vertical="center"/>
      <protection locked="0"/>
    </xf>
    <xf numFmtId="0" fontId="3" fillId="0" borderId="9" xfId="0" applyFont="1" applyBorder="1" applyProtection="1">
      <alignment vertical="center"/>
      <protection locked="0"/>
    </xf>
    <xf numFmtId="0" fontId="3" fillId="0" borderId="21" xfId="0" applyFont="1" applyBorder="1" applyProtection="1">
      <alignment vertical="center"/>
      <protection locked="0"/>
    </xf>
    <xf numFmtId="0" fontId="3" fillId="0" borderId="4" xfId="0" applyFont="1" applyBorder="1" applyProtection="1">
      <alignment vertical="center"/>
      <protection locked="0"/>
    </xf>
    <xf numFmtId="0" fontId="3" fillId="0" borderId="17" xfId="0" applyFont="1" applyBorder="1" applyProtection="1">
      <alignment vertical="center"/>
      <protection locked="0"/>
    </xf>
    <xf numFmtId="0" fontId="8" fillId="0" borderId="0" xfId="0" applyFont="1" applyAlignment="1">
      <alignment horizontal="right" vertical="center"/>
    </xf>
    <xf numFmtId="0" fontId="17" fillId="0" borderId="48" xfId="5" applyFont="1" applyBorder="1">
      <alignment vertical="center"/>
    </xf>
    <xf numFmtId="0" fontId="17" fillId="0" borderId="48" xfId="6" applyFont="1" applyBorder="1">
      <alignment vertical="center"/>
    </xf>
    <xf numFmtId="0" fontId="19" fillId="0" borderId="0" xfId="0" applyFont="1">
      <alignment vertical="center"/>
    </xf>
    <xf numFmtId="0" fontId="18" fillId="0" borderId="0" xfId="0" applyFont="1">
      <alignment vertical="center"/>
    </xf>
    <xf numFmtId="0" fontId="17" fillId="0" borderId="0" xfId="0" applyFont="1">
      <alignment vertical="center"/>
    </xf>
    <xf numFmtId="0" fontId="17" fillId="0" borderId="0" xfId="0" applyFont="1" applyAlignment="1">
      <alignment horizontal="right" vertical="center"/>
    </xf>
    <xf numFmtId="0" fontId="35" fillId="0" borderId="0" xfId="0" applyFont="1">
      <alignment vertical="center"/>
    </xf>
    <xf numFmtId="0" fontId="18" fillId="0" borderId="1" xfId="0" applyFont="1" applyBorder="1">
      <alignment vertical="center"/>
    </xf>
    <xf numFmtId="0" fontId="18" fillId="0" borderId="23" xfId="0" applyFont="1" applyBorder="1">
      <alignment vertical="center"/>
    </xf>
    <xf numFmtId="0" fontId="18" fillId="0" borderId="49" xfId="0" applyFont="1" applyBorder="1">
      <alignment vertical="center"/>
    </xf>
    <xf numFmtId="0" fontId="18" fillId="0" borderId="50" xfId="0" applyFont="1" applyBorder="1" applyAlignment="1">
      <alignment vertical="top" wrapText="1"/>
    </xf>
    <xf numFmtId="0" fontId="18" fillId="0" borderId="51" xfId="0" applyFont="1" applyBorder="1" applyAlignment="1">
      <alignment vertical="top" wrapText="1"/>
    </xf>
    <xf numFmtId="0" fontId="18" fillId="0" borderId="52" xfId="0" applyFont="1" applyBorder="1">
      <alignment vertical="center"/>
    </xf>
    <xf numFmtId="0" fontId="18" fillId="0" borderId="53" xfId="0" applyFont="1" applyBorder="1" applyAlignment="1">
      <alignment vertical="top" wrapText="1"/>
    </xf>
    <xf numFmtId="0" fontId="18" fillId="0" borderId="54" xfId="0" applyFont="1" applyBorder="1" applyAlignment="1">
      <alignment vertical="top" wrapText="1"/>
    </xf>
    <xf numFmtId="0" fontId="18" fillId="0" borderId="40" xfId="0" applyFont="1" applyBorder="1" applyAlignment="1">
      <alignment vertical="top" wrapText="1"/>
    </xf>
    <xf numFmtId="0" fontId="18" fillId="0" borderId="0" xfId="0" applyFont="1" applyAlignment="1">
      <alignment horizontal="left" vertical="center"/>
    </xf>
    <xf numFmtId="0" fontId="18" fillId="0" borderId="0" xfId="0" applyFont="1" applyAlignment="1">
      <alignment vertical="top" wrapText="1"/>
    </xf>
    <xf numFmtId="0" fontId="18" fillId="0" borderId="11" xfId="0" applyFont="1" applyBorder="1">
      <alignment vertical="center"/>
    </xf>
    <xf numFmtId="0" fontId="18" fillId="0" borderId="9" xfId="0" applyFont="1" applyBorder="1">
      <alignment vertical="center"/>
    </xf>
    <xf numFmtId="0" fontId="18" fillId="0" borderId="55" xfId="0" applyFont="1" applyBorder="1" applyAlignment="1">
      <alignment vertical="top" wrapText="1"/>
    </xf>
    <xf numFmtId="0" fontId="18" fillId="0" borderId="11" xfId="0" applyFont="1" applyBorder="1" applyAlignment="1">
      <alignment vertical="top" wrapText="1"/>
    </xf>
    <xf numFmtId="0" fontId="18" fillId="0" borderId="56" xfId="0" applyFont="1" applyBorder="1">
      <alignment vertical="center"/>
    </xf>
    <xf numFmtId="0" fontId="18" fillId="0" borderId="11" xfId="0" applyFont="1" applyBorder="1" applyAlignment="1">
      <alignment horizontal="left" vertical="center"/>
    </xf>
    <xf numFmtId="0" fontId="23" fillId="2" borderId="57" xfId="0" applyFont="1" applyFill="1" applyBorder="1" applyAlignment="1" applyProtection="1">
      <alignment horizontal="center" vertical="center"/>
      <protection locked="0"/>
    </xf>
    <xf numFmtId="0" fontId="23" fillId="2" borderId="48" xfId="0" applyFont="1" applyFill="1" applyBorder="1" applyAlignment="1" applyProtection="1">
      <alignment horizontal="center" vertical="center"/>
      <protection locked="0"/>
    </xf>
    <xf numFmtId="0" fontId="23" fillId="5" borderId="57" xfId="0" applyFont="1" applyFill="1" applyBorder="1" applyAlignment="1" applyProtection="1">
      <alignment horizontal="center" vertical="center"/>
      <protection locked="0"/>
    </xf>
    <xf numFmtId="0" fontId="23" fillId="2" borderId="58" xfId="0" applyFont="1" applyFill="1" applyBorder="1" applyAlignment="1" applyProtection="1">
      <alignment horizontal="center" vertical="center"/>
      <protection locked="0"/>
    </xf>
    <xf numFmtId="0" fontId="23" fillId="2" borderId="13" xfId="0" applyFont="1" applyFill="1" applyBorder="1" applyAlignment="1" applyProtection="1">
      <alignment horizontal="center" vertical="center"/>
      <protection locked="0"/>
    </xf>
    <xf numFmtId="0" fontId="23" fillId="2" borderId="11" xfId="0" applyFont="1" applyFill="1" applyBorder="1" applyAlignment="1" applyProtection="1">
      <alignment horizontal="center" vertical="center"/>
      <protection locked="0"/>
    </xf>
    <xf numFmtId="0" fontId="23" fillId="2" borderId="22" xfId="0" applyFont="1" applyFill="1" applyBorder="1" applyAlignment="1" applyProtection="1">
      <alignment horizontal="center" vertical="center"/>
      <protection locked="0"/>
    </xf>
    <xf numFmtId="0" fontId="23" fillId="2" borderId="59" xfId="0" applyFont="1" applyFill="1" applyBorder="1" applyAlignment="1" applyProtection="1">
      <alignment horizontal="center" vertical="center"/>
      <protection locked="0"/>
    </xf>
    <xf numFmtId="0" fontId="23" fillId="2" borderId="1" xfId="0" applyFont="1" applyFill="1" applyBorder="1" applyAlignment="1" applyProtection="1">
      <alignment horizontal="center" vertical="center"/>
      <protection locked="0"/>
    </xf>
    <xf numFmtId="0" fontId="23" fillId="2" borderId="60" xfId="0" applyFont="1" applyFill="1" applyBorder="1" applyAlignment="1" applyProtection="1">
      <alignment horizontal="center" vertical="center"/>
      <protection locked="0"/>
    </xf>
    <xf numFmtId="0" fontId="23" fillId="2" borderId="61" xfId="0" applyFont="1" applyFill="1" applyBorder="1" applyAlignment="1" applyProtection="1">
      <alignment horizontal="center" vertical="center"/>
      <protection locked="0"/>
    </xf>
    <xf numFmtId="0" fontId="23" fillId="5" borderId="60" xfId="0" applyFont="1" applyFill="1" applyBorder="1" applyAlignment="1" applyProtection="1">
      <alignment horizontal="center" vertical="center"/>
      <protection locked="0"/>
    </xf>
    <xf numFmtId="0" fontId="23" fillId="2" borderId="62" xfId="0" applyFont="1" applyFill="1" applyBorder="1" applyAlignment="1" applyProtection="1">
      <alignment horizontal="center" vertical="center"/>
      <protection locked="0"/>
    </xf>
    <xf numFmtId="0" fontId="23" fillId="2" borderId="63" xfId="0" applyFont="1" applyFill="1" applyBorder="1" applyAlignment="1" applyProtection="1">
      <alignment horizontal="center" vertical="center"/>
      <protection locked="0"/>
    </xf>
    <xf numFmtId="0" fontId="23" fillId="2" borderId="64" xfId="0" applyFont="1" applyFill="1" applyBorder="1" applyAlignment="1" applyProtection="1">
      <alignment horizontal="center" vertical="center"/>
      <protection locked="0"/>
    </xf>
    <xf numFmtId="0" fontId="23" fillId="2" borderId="65" xfId="0" applyFont="1" applyFill="1" applyBorder="1" applyAlignment="1" applyProtection="1">
      <alignment horizontal="center" vertical="center"/>
      <protection locked="0"/>
    </xf>
    <xf numFmtId="0" fontId="23" fillId="2" borderId="66" xfId="0" applyFont="1" applyFill="1" applyBorder="1" applyAlignment="1" applyProtection="1">
      <alignment horizontal="center" vertical="center"/>
      <protection locked="0"/>
    </xf>
    <xf numFmtId="0" fontId="23" fillId="2" borderId="67" xfId="0" applyFont="1" applyFill="1" applyBorder="1" applyAlignment="1" applyProtection="1">
      <alignment horizontal="center" vertical="center"/>
      <protection locked="0"/>
    </xf>
    <xf numFmtId="0" fontId="23" fillId="2" borderId="68" xfId="0" applyFont="1" applyFill="1" applyBorder="1" applyAlignment="1" applyProtection="1">
      <alignment horizontal="center" vertical="center"/>
      <protection locked="0"/>
    </xf>
    <xf numFmtId="0" fontId="18" fillId="0" borderId="4" xfId="0" applyFont="1" applyBorder="1" applyAlignment="1">
      <alignment horizontal="center" vertical="center"/>
    </xf>
    <xf numFmtId="0" fontId="18" fillId="2" borderId="42" xfId="0" applyFont="1" applyFill="1" applyBorder="1">
      <alignment vertical="center"/>
    </xf>
    <xf numFmtId="0" fontId="18" fillId="0" borderId="42" xfId="0" applyFont="1" applyBorder="1" applyAlignment="1">
      <alignment horizontal="center" vertical="center"/>
    </xf>
    <xf numFmtId="0" fontId="18" fillId="0" borderId="53" xfId="0" applyFont="1" applyBorder="1" applyAlignment="1">
      <alignment horizontal="center" vertical="center"/>
    </xf>
    <xf numFmtId="0" fontId="18" fillId="0" borderId="54" xfId="0" applyFont="1" applyBorder="1" applyAlignment="1">
      <alignment horizontal="center" vertical="center"/>
    </xf>
    <xf numFmtId="0" fontId="21" fillId="2" borderId="42" xfId="0" applyFont="1" applyFill="1" applyBorder="1">
      <alignment vertical="center"/>
    </xf>
    <xf numFmtId="0" fontId="18" fillId="0" borderId="0" xfId="0" applyFont="1" applyAlignment="1">
      <alignment horizontal="center" vertical="center"/>
    </xf>
    <xf numFmtId="0" fontId="18" fillId="0" borderId="6" xfId="0" applyFont="1" applyBorder="1" applyAlignment="1">
      <alignment horizontal="center" vertical="center"/>
    </xf>
    <xf numFmtId="0" fontId="18" fillId="0" borderId="14" xfId="0" applyFont="1" applyBorder="1">
      <alignment vertical="center"/>
    </xf>
    <xf numFmtId="176" fontId="18" fillId="0" borderId="0" xfId="0" applyNumberFormat="1" applyFont="1" applyAlignment="1">
      <alignment horizontal="center" vertical="center"/>
    </xf>
    <xf numFmtId="176" fontId="18" fillId="0" borderId="6" xfId="0" applyNumberFormat="1" applyFont="1" applyBorder="1" applyAlignment="1">
      <alignment horizontal="center" vertical="center"/>
    </xf>
    <xf numFmtId="0" fontId="18" fillId="0" borderId="20" xfId="0" applyFont="1" applyBorder="1">
      <alignment vertical="center"/>
    </xf>
    <xf numFmtId="177" fontId="18" fillId="0" borderId="9" xfId="0" applyNumberFormat="1" applyFont="1" applyBorder="1" applyAlignment="1">
      <alignment horizontal="center" vertical="center"/>
    </xf>
    <xf numFmtId="177" fontId="18" fillId="0" borderId="10" xfId="0" applyNumberFormat="1" applyFont="1" applyBorder="1" applyAlignment="1">
      <alignment horizontal="center" vertical="center"/>
    </xf>
    <xf numFmtId="0" fontId="18" fillId="4" borderId="18" xfId="0" applyFont="1" applyFill="1" applyBorder="1">
      <alignment vertical="center"/>
    </xf>
    <xf numFmtId="0" fontId="18" fillId="4" borderId="20" xfId="0" applyFont="1" applyFill="1" applyBorder="1">
      <alignment vertical="center"/>
    </xf>
    <xf numFmtId="0" fontId="18" fillId="4" borderId="14" xfId="0" applyFont="1" applyFill="1" applyBorder="1">
      <alignment vertical="center"/>
    </xf>
    <xf numFmtId="0" fontId="18" fillId="6" borderId="12" xfId="0" applyFont="1" applyFill="1" applyBorder="1">
      <alignment vertical="center"/>
    </xf>
    <xf numFmtId="0" fontId="18" fillId="0" borderId="14" xfId="0" applyFont="1" applyBorder="1" applyAlignment="1">
      <alignment horizontal="center" vertical="center"/>
    </xf>
    <xf numFmtId="176" fontId="18" fillId="0" borderId="14" xfId="0" applyNumberFormat="1" applyFont="1" applyBorder="1" applyAlignment="1">
      <alignment horizontal="center" vertical="center"/>
    </xf>
    <xf numFmtId="177" fontId="18" fillId="0" borderId="20" xfId="0" applyNumberFormat="1" applyFont="1" applyBorder="1" applyAlignment="1">
      <alignment horizontal="center" vertical="center"/>
    </xf>
    <xf numFmtId="0" fontId="18" fillId="2" borderId="18" xfId="0" applyFont="1" applyFill="1" applyBorder="1">
      <alignment vertical="center"/>
    </xf>
    <xf numFmtId="0" fontId="18" fillId="2" borderId="11" xfId="0" applyFont="1" applyFill="1" applyBorder="1">
      <alignment vertical="center"/>
    </xf>
    <xf numFmtId="0" fontId="18" fillId="2" borderId="12" xfId="0" applyFont="1" applyFill="1" applyBorder="1">
      <alignment vertical="center"/>
    </xf>
    <xf numFmtId="0" fontId="18" fillId="6" borderId="69" xfId="0" applyFont="1" applyFill="1" applyBorder="1">
      <alignment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6" borderId="20" xfId="0" applyFont="1" applyFill="1" applyBorder="1">
      <alignment vertical="center"/>
    </xf>
    <xf numFmtId="0" fontId="3" fillId="0" borderId="18" xfId="0" applyFont="1" applyBorder="1" applyAlignment="1">
      <alignment horizontal="center" vertical="center"/>
    </xf>
    <xf numFmtId="0" fontId="3" fillId="0" borderId="12" xfId="0" applyFont="1" applyBorder="1" applyAlignment="1">
      <alignment horizontal="center" vertical="center"/>
    </xf>
    <xf numFmtId="0" fontId="3" fillId="0" borderId="20"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9" fillId="0" borderId="0" xfId="0" applyFont="1" applyAlignment="1">
      <alignment vertical="center" wrapText="1"/>
    </xf>
    <xf numFmtId="0" fontId="19" fillId="0" borderId="6" xfId="0" applyFont="1" applyBorder="1">
      <alignment vertical="center"/>
    </xf>
    <xf numFmtId="0" fontId="19" fillId="0" borderId="6" xfId="0" applyFont="1" applyBorder="1" applyAlignment="1">
      <alignment vertical="center" wrapText="1"/>
    </xf>
    <xf numFmtId="0" fontId="19" fillId="0" borderId="10" xfId="0" applyFont="1" applyBorder="1">
      <alignment vertical="center"/>
    </xf>
    <xf numFmtId="0" fontId="19" fillId="0" borderId="54" xfId="0" applyFont="1" applyBorder="1">
      <alignment vertical="center"/>
    </xf>
    <xf numFmtId="0" fontId="19" fillId="0" borderId="14" xfId="0" applyFont="1" applyBorder="1" applyAlignment="1">
      <alignment horizontal="center" vertical="center"/>
    </xf>
    <xf numFmtId="0" fontId="19" fillId="0" borderId="70" xfId="0" applyFont="1" applyBorder="1" applyAlignment="1">
      <alignment horizontal="center" vertical="center"/>
    </xf>
    <xf numFmtId="0" fontId="19" fillId="0" borderId="70" xfId="0" applyFont="1" applyBorder="1" applyAlignment="1">
      <alignment horizontal="center" vertical="center" wrapText="1"/>
    </xf>
    <xf numFmtId="0" fontId="19" fillId="0" borderId="20" xfId="0" applyFont="1" applyBorder="1" applyAlignment="1">
      <alignment horizontal="center" vertical="center"/>
    </xf>
    <xf numFmtId="0" fontId="19" fillId="0" borderId="61" xfId="0" applyFont="1" applyBorder="1" applyAlignment="1">
      <alignment horizontal="center" vertical="center"/>
    </xf>
    <xf numFmtId="0" fontId="19" fillId="0" borderId="42" xfId="0" applyFont="1" applyBorder="1" applyAlignment="1">
      <alignment horizontal="center" vertical="center"/>
    </xf>
    <xf numFmtId="14" fontId="19" fillId="0" borderId="48" xfId="0" applyNumberFormat="1" applyFont="1" applyBorder="1" applyAlignment="1">
      <alignment horizontal="center" vertical="center"/>
    </xf>
    <xf numFmtId="0" fontId="19" fillId="7" borderId="42" xfId="0" applyFont="1" applyFill="1" applyBorder="1" applyAlignment="1">
      <alignment horizontal="center" vertical="center"/>
    </xf>
    <xf numFmtId="0" fontId="19" fillId="7" borderId="48" xfId="0" applyFont="1" applyFill="1" applyBorder="1" applyAlignment="1">
      <alignment horizontal="center" vertical="center"/>
    </xf>
    <xf numFmtId="0" fontId="19" fillId="7" borderId="54" xfId="0" applyFont="1" applyFill="1" applyBorder="1" applyAlignment="1">
      <alignment horizontal="center" vertical="center"/>
    </xf>
    <xf numFmtId="0" fontId="18" fillId="0" borderId="50" xfId="0" applyFont="1" applyBorder="1">
      <alignment vertical="center"/>
    </xf>
    <xf numFmtId="0" fontId="18" fillId="0" borderId="47" xfId="0" applyFont="1" applyBorder="1">
      <alignment vertical="center"/>
    </xf>
    <xf numFmtId="0" fontId="18" fillId="0" borderId="69" xfId="0" applyFont="1" applyBorder="1" applyAlignment="1">
      <alignment horizontal="center" vertical="center"/>
    </xf>
    <xf numFmtId="0" fontId="18" fillId="0" borderId="53" xfId="0" applyFont="1" applyBorder="1">
      <alignment vertical="center"/>
    </xf>
    <xf numFmtId="0" fontId="18" fillId="0" borderId="43" xfId="0" applyFont="1" applyBorder="1">
      <alignment vertical="center"/>
    </xf>
    <xf numFmtId="0" fontId="18" fillId="0" borderId="61" xfId="0" applyFont="1" applyBorder="1" applyAlignment="1">
      <alignment horizontal="center" vertical="center"/>
    </xf>
    <xf numFmtId="0" fontId="20" fillId="0" borderId="11" xfId="0" applyFont="1" applyBorder="1">
      <alignment vertical="center"/>
    </xf>
    <xf numFmtId="0" fontId="18" fillId="0" borderId="19" xfId="0" applyFont="1" applyBorder="1">
      <alignment vertical="center"/>
    </xf>
    <xf numFmtId="0" fontId="18" fillId="0" borderId="40" xfId="0" applyFont="1" applyBorder="1">
      <alignment vertical="center"/>
    </xf>
    <xf numFmtId="0" fontId="18" fillId="0" borderId="5" xfId="0" applyFont="1" applyBorder="1">
      <alignment vertical="center"/>
    </xf>
    <xf numFmtId="0" fontId="18" fillId="0" borderId="15" xfId="0" applyFont="1" applyBorder="1">
      <alignment vertical="center"/>
    </xf>
    <xf numFmtId="0" fontId="18" fillId="0" borderId="21" xfId="0" applyFont="1" applyBorder="1">
      <alignment vertical="center"/>
    </xf>
    <xf numFmtId="0" fontId="18" fillId="0" borderId="71" xfId="0" applyFont="1" applyBorder="1">
      <alignment vertical="center"/>
    </xf>
    <xf numFmtId="0" fontId="18" fillId="0" borderId="2" xfId="0" applyFont="1" applyBorder="1">
      <alignment vertical="center"/>
    </xf>
    <xf numFmtId="0" fontId="18" fillId="0" borderId="2" xfId="0" applyFont="1" applyBorder="1" applyAlignment="1">
      <alignment horizontal="center" vertical="center"/>
    </xf>
    <xf numFmtId="0" fontId="18" fillId="0" borderId="39" xfId="0" applyFont="1" applyBorder="1">
      <alignment vertical="center"/>
    </xf>
    <xf numFmtId="0" fontId="18" fillId="0" borderId="26" xfId="0" applyFont="1" applyBorder="1">
      <alignment vertical="center"/>
    </xf>
    <xf numFmtId="0" fontId="18" fillId="0" borderId="72" xfId="0" applyFont="1" applyBorder="1">
      <alignment vertical="center"/>
    </xf>
    <xf numFmtId="0" fontId="18" fillId="0" borderId="45" xfId="0" applyFont="1" applyBorder="1">
      <alignment vertical="center"/>
    </xf>
    <xf numFmtId="0" fontId="18" fillId="0" borderId="4" xfId="0" applyFont="1" applyBorder="1">
      <alignment vertical="center"/>
    </xf>
    <xf numFmtId="0" fontId="18" fillId="0" borderId="17" xfId="0" applyFont="1" applyBorder="1">
      <alignment vertical="center"/>
    </xf>
    <xf numFmtId="0" fontId="17" fillId="0" borderId="73" xfId="0" applyFont="1" applyBorder="1" applyAlignment="1">
      <alignment horizontal="left" vertical="center" indent="1"/>
    </xf>
    <xf numFmtId="0" fontId="17" fillId="0" borderId="74" xfId="0" applyFont="1" applyBorder="1">
      <alignment vertical="center"/>
    </xf>
    <xf numFmtId="0" fontId="17" fillId="0" borderId="75" xfId="0" applyFont="1" applyBorder="1">
      <alignment vertical="center"/>
    </xf>
    <xf numFmtId="0" fontId="17" fillId="0" borderId="76" xfId="0" applyFont="1" applyBorder="1" applyAlignment="1">
      <alignment horizontal="left" vertical="center" indent="1"/>
    </xf>
    <xf numFmtId="0" fontId="17" fillId="0" borderId="77" xfId="0" applyFont="1" applyBorder="1">
      <alignment vertical="center"/>
    </xf>
    <xf numFmtId="0" fontId="17" fillId="0" borderId="78" xfId="0" applyFont="1" applyBorder="1">
      <alignment vertical="center"/>
    </xf>
    <xf numFmtId="0" fontId="17" fillId="0" borderId="79" xfId="0" applyFont="1" applyBorder="1" applyAlignment="1">
      <alignment horizontal="left" vertical="center" indent="1"/>
    </xf>
    <xf numFmtId="0" fontId="17" fillId="0" borderId="80" xfId="0" applyFont="1" applyBorder="1">
      <alignment vertical="center"/>
    </xf>
    <xf numFmtId="0" fontId="17" fillId="0" borderId="81" xfId="0" applyFont="1" applyBorder="1">
      <alignment vertical="center"/>
    </xf>
    <xf numFmtId="0" fontId="18" fillId="0" borderId="9" xfId="0" applyFont="1" applyBorder="1" applyAlignment="1">
      <alignment horizontal="center" vertical="center"/>
    </xf>
    <xf numFmtId="0" fontId="18" fillId="0" borderId="26" xfId="0" applyFont="1" applyBorder="1" applyAlignment="1">
      <alignment horizontal="center" vertical="center"/>
    </xf>
    <xf numFmtId="0" fontId="18" fillId="0" borderId="18" xfId="0" applyFont="1" applyBorder="1">
      <alignment vertical="center"/>
    </xf>
    <xf numFmtId="0" fontId="17" fillId="0" borderId="50" xfId="0" applyFont="1" applyBorder="1">
      <alignment vertical="center"/>
    </xf>
    <xf numFmtId="0" fontId="35" fillId="0" borderId="50" xfId="0" applyFont="1" applyBorder="1">
      <alignment vertical="center"/>
    </xf>
    <xf numFmtId="0" fontId="35" fillId="0" borderId="47" xfId="0" applyFont="1" applyBorder="1">
      <alignment vertical="center"/>
    </xf>
    <xf numFmtId="0" fontId="15" fillId="0" borderId="42" xfId="0" applyFont="1" applyBorder="1" applyAlignment="1">
      <alignment horizontal="center" vertical="center"/>
    </xf>
    <xf numFmtId="0" fontId="15" fillId="0" borderId="20" xfId="0" applyFont="1" applyBorder="1" applyAlignment="1">
      <alignment horizontal="center" vertical="center"/>
    </xf>
    <xf numFmtId="0" fontId="17" fillId="0" borderId="53" xfId="0" applyFont="1" applyBorder="1">
      <alignment vertical="center"/>
    </xf>
    <xf numFmtId="0" fontId="36" fillId="0" borderId="0" xfId="0" applyFont="1">
      <alignment vertical="center"/>
    </xf>
    <xf numFmtId="0" fontId="16" fillId="0" borderId="0" xfId="3" applyFont="1">
      <alignment vertical="center"/>
    </xf>
    <xf numFmtId="0" fontId="16" fillId="0" borderId="157" xfId="3" applyFont="1" applyBorder="1" applyAlignment="1">
      <alignment horizontal="center" vertical="center" textRotation="90"/>
    </xf>
    <xf numFmtId="0" fontId="16" fillId="0" borderId="0" xfId="3" applyFont="1" applyAlignment="1">
      <alignment horizontal="center" vertical="center" textRotation="90"/>
    </xf>
    <xf numFmtId="0" fontId="16" fillId="0" borderId="53" xfId="3" applyFont="1" applyBorder="1">
      <alignment vertical="center"/>
    </xf>
    <xf numFmtId="0" fontId="17" fillId="0" borderId="48" xfId="3" applyFont="1" applyBorder="1">
      <alignment vertical="center"/>
    </xf>
    <xf numFmtId="0" fontId="17" fillId="0" borderId="69" xfId="3" applyFont="1" applyBorder="1" applyAlignment="1">
      <alignment horizontal="center" vertical="center"/>
    </xf>
    <xf numFmtId="0" fontId="23" fillId="2" borderId="82" xfId="0" applyFont="1" applyFill="1" applyBorder="1" applyAlignment="1" applyProtection="1">
      <alignment horizontal="center" vertical="center"/>
      <protection locked="0"/>
    </xf>
    <xf numFmtId="0" fontId="23" fillId="2" borderId="83" xfId="0" applyFont="1" applyFill="1" applyBorder="1" applyAlignment="1" applyProtection="1">
      <alignment horizontal="center" vertical="center"/>
      <protection locked="0"/>
    </xf>
    <xf numFmtId="0" fontId="23" fillId="2" borderId="84" xfId="0" applyFont="1" applyFill="1" applyBorder="1" applyAlignment="1" applyProtection="1">
      <alignment horizontal="center" vertical="center"/>
      <protection locked="0"/>
    </xf>
    <xf numFmtId="0" fontId="23" fillId="8" borderId="59" xfId="0" applyFont="1" applyFill="1" applyBorder="1" applyAlignment="1">
      <alignment horizontal="center" vertical="center"/>
    </xf>
    <xf numFmtId="0" fontId="23" fillId="8" borderId="50" xfId="0" applyFont="1" applyFill="1" applyBorder="1" applyAlignment="1">
      <alignment horizontal="center" vertical="center"/>
    </xf>
    <xf numFmtId="0" fontId="37" fillId="8" borderId="82" xfId="0" applyFont="1" applyFill="1" applyBorder="1" applyAlignment="1">
      <alignment horizontal="center" vertical="center"/>
    </xf>
    <xf numFmtId="0" fontId="37" fillId="8" borderId="83" xfId="0" applyFont="1" applyFill="1" applyBorder="1" applyAlignment="1">
      <alignment horizontal="center" vertical="center"/>
    </xf>
    <xf numFmtId="0" fontId="37" fillId="8" borderId="84" xfId="0" applyFont="1" applyFill="1" applyBorder="1" applyAlignment="1">
      <alignment horizontal="center" vertical="center"/>
    </xf>
    <xf numFmtId="0" fontId="23" fillId="2" borderId="85" xfId="0" applyFont="1" applyFill="1" applyBorder="1" applyAlignment="1" applyProtection="1">
      <alignment horizontal="center" vertical="center"/>
      <protection locked="0"/>
    </xf>
    <xf numFmtId="0" fontId="23" fillId="2" borderId="86" xfId="0" applyFont="1" applyFill="1" applyBorder="1" applyAlignment="1" applyProtection="1">
      <alignment horizontal="center" vertical="center"/>
      <protection locked="0"/>
    </xf>
    <xf numFmtId="0" fontId="18" fillId="0" borderId="20" xfId="0" applyFont="1" applyBorder="1" applyAlignment="1">
      <alignment horizontal="center" vertical="center"/>
    </xf>
    <xf numFmtId="0" fontId="19" fillId="0" borderId="18" xfId="0" applyFont="1" applyBorder="1" applyAlignment="1">
      <alignment horizontal="center" vertical="center"/>
    </xf>
    <xf numFmtId="14" fontId="19" fillId="0" borderId="69" xfId="0" applyNumberFormat="1" applyFont="1" applyBorder="1" applyAlignment="1">
      <alignment horizontal="center" vertical="center"/>
    </xf>
    <xf numFmtId="0" fontId="19" fillId="0" borderId="12" xfId="0" applyFont="1" applyBorder="1">
      <alignment vertical="center"/>
    </xf>
    <xf numFmtId="0" fontId="18" fillId="0" borderId="38" xfId="0" applyFont="1" applyBorder="1">
      <alignment vertical="center"/>
    </xf>
    <xf numFmtId="0" fontId="18" fillId="0" borderId="87" xfId="0" applyFont="1" applyBorder="1" applyAlignment="1">
      <alignment vertical="center" wrapText="1"/>
    </xf>
    <xf numFmtId="0" fontId="18" fillId="0" borderId="87" xfId="0" applyFont="1" applyBorder="1">
      <alignment vertical="center"/>
    </xf>
    <xf numFmtId="0" fontId="18" fillId="0" borderId="87" xfId="0" applyFont="1" applyBorder="1" applyAlignment="1">
      <alignment horizontal="center" vertical="center"/>
    </xf>
    <xf numFmtId="0" fontId="18" fillId="0" borderId="88" xfId="0" applyFont="1" applyBorder="1">
      <alignment vertical="center"/>
    </xf>
    <xf numFmtId="0" fontId="19" fillId="0" borderId="69" xfId="0" applyFont="1" applyBorder="1" applyAlignment="1">
      <alignment horizontal="center" vertical="center"/>
    </xf>
    <xf numFmtId="14" fontId="19" fillId="0" borderId="70" xfId="0" applyNumberFormat="1" applyFont="1" applyBorder="1" applyAlignment="1">
      <alignment horizontal="center" vertical="center"/>
    </xf>
    <xf numFmtId="0" fontId="17" fillId="0" borderId="70" xfId="0" applyFont="1" applyBorder="1">
      <alignment vertical="center"/>
    </xf>
    <xf numFmtId="0" fontId="17" fillId="0" borderId="61" xfId="0" quotePrefix="1" applyFont="1" applyBorder="1">
      <alignment vertical="center"/>
    </xf>
    <xf numFmtId="0" fontId="21" fillId="8" borderId="0" xfId="0" applyFont="1" applyFill="1" applyAlignment="1">
      <alignment horizontal="left" vertical="center" indent="1"/>
    </xf>
    <xf numFmtId="0" fontId="21" fillId="0" borderId="0" xfId="0" applyFont="1" applyAlignment="1">
      <alignment horizontal="left" vertical="center" wrapText="1" indent="1"/>
    </xf>
    <xf numFmtId="0" fontId="23" fillId="2" borderId="46" xfId="0" applyFont="1" applyFill="1" applyBorder="1" applyAlignment="1" applyProtection="1">
      <alignment horizontal="center" vertical="center"/>
      <protection locked="0"/>
    </xf>
    <xf numFmtId="0" fontId="23" fillId="2" borderId="50" xfId="0" applyFont="1" applyFill="1" applyBorder="1" applyAlignment="1" applyProtection="1">
      <alignment horizontal="center" vertical="center"/>
      <protection locked="0"/>
    </xf>
    <xf numFmtId="0" fontId="18" fillId="0" borderId="0" xfId="0" applyFont="1" applyAlignment="1">
      <alignment horizontal="right" vertical="center"/>
    </xf>
    <xf numFmtId="14" fontId="18" fillId="0" borderId="70" xfId="0" applyNumberFormat="1" applyFont="1" applyBorder="1" applyAlignment="1">
      <alignment horizontal="center" vertical="center"/>
    </xf>
    <xf numFmtId="0" fontId="18" fillId="0" borderId="89" xfId="0" applyFont="1" applyBorder="1">
      <alignment vertical="center"/>
    </xf>
    <xf numFmtId="0" fontId="22" fillId="8" borderId="53" xfId="0" applyFont="1" applyFill="1" applyBorder="1" applyAlignment="1">
      <alignment vertical="center" wrapText="1"/>
    </xf>
    <xf numFmtId="0" fontId="35" fillId="0" borderId="18" xfId="0" applyFont="1" applyBorder="1">
      <alignment vertical="center"/>
    </xf>
    <xf numFmtId="0" fontId="35" fillId="0" borderId="14" xfId="0" applyFont="1" applyBorder="1">
      <alignment vertical="center"/>
    </xf>
    <xf numFmtId="0" fontId="17" fillId="0" borderId="52" xfId="0" applyFont="1" applyBorder="1">
      <alignment vertical="center"/>
    </xf>
    <xf numFmtId="0" fontId="22" fillId="8" borderId="52" xfId="0" applyFont="1" applyFill="1" applyBorder="1">
      <alignment vertical="center"/>
    </xf>
    <xf numFmtId="0" fontId="17" fillId="0" borderId="90" xfId="0" applyFont="1" applyBorder="1">
      <alignment vertical="center"/>
    </xf>
    <xf numFmtId="0" fontId="17" fillId="0" borderId="91" xfId="0" applyFont="1" applyBorder="1">
      <alignment vertical="center"/>
    </xf>
    <xf numFmtId="0" fontId="38" fillId="0" borderId="92" xfId="0" applyFont="1" applyBorder="1">
      <alignment vertical="center"/>
    </xf>
    <xf numFmtId="0" fontId="38" fillId="0" borderId="56" xfId="0" applyFont="1" applyBorder="1">
      <alignment vertical="center"/>
    </xf>
    <xf numFmtId="0" fontId="38" fillId="8" borderId="93" xfId="0" applyFont="1" applyFill="1" applyBorder="1">
      <alignment vertical="center"/>
    </xf>
    <xf numFmtId="0" fontId="39" fillId="8" borderId="37" xfId="0" applyFont="1" applyFill="1" applyBorder="1" applyAlignment="1">
      <alignment vertical="center" wrapText="1"/>
    </xf>
    <xf numFmtId="0" fontId="17" fillId="0" borderId="94" xfId="0" applyFont="1" applyBorder="1">
      <alignment vertical="center"/>
    </xf>
    <xf numFmtId="0" fontId="18" fillId="0" borderId="95" xfId="0" applyFont="1" applyBorder="1">
      <alignment vertical="center"/>
    </xf>
    <xf numFmtId="0" fontId="21" fillId="0" borderId="4" xfId="0" applyFont="1" applyBorder="1" applyAlignment="1">
      <alignment vertical="center" wrapText="1"/>
    </xf>
    <xf numFmtId="0" fontId="23" fillId="2" borderId="4" xfId="0" applyFont="1" applyFill="1" applyBorder="1" applyAlignment="1" applyProtection="1">
      <alignment horizontal="center" vertical="center"/>
      <protection locked="0"/>
    </xf>
    <xf numFmtId="0" fontId="21" fillId="0" borderId="17" xfId="0" applyFont="1" applyBorder="1" applyAlignment="1">
      <alignment vertical="center" wrapText="1"/>
    </xf>
    <xf numFmtId="0" fontId="18" fillId="8" borderId="85" xfId="0" applyFont="1" applyFill="1" applyBorder="1" applyAlignment="1">
      <alignment horizontal="center" vertical="center"/>
    </xf>
    <xf numFmtId="0" fontId="18" fillId="8" borderId="25" xfId="0" applyFont="1" applyFill="1" applyBorder="1" applyAlignment="1">
      <alignment horizontal="center" vertical="center"/>
    </xf>
    <xf numFmtId="0" fontId="18" fillId="8" borderId="86" xfId="0" applyFont="1" applyFill="1" applyBorder="1" applyAlignment="1">
      <alignment horizontal="center" vertical="center"/>
    </xf>
    <xf numFmtId="0" fontId="19" fillId="0" borderId="10" xfId="0" applyFont="1" applyBorder="1" applyAlignment="1">
      <alignment vertical="center" wrapText="1"/>
    </xf>
    <xf numFmtId="0" fontId="18" fillId="8" borderId="84" xfId="0" applyFont="1" applyFill="1" applyBorder="1" applyAlignment="1">
      <alignment horizontal="center" vertical="center"/>
    </xf>
    <xf numFmtId="0" fontId="18" fillId="8" borderId="82" xfId="0" applyFont="1" applyFill="1" applyBorder="1" applyAlignment="1">
      <alignment horizontal="center" vertical="center"/>
    </xf>
    <xf numFmtId="0" fontId="18" fillId="8" borderId="83" xfId="0" applyFont="1" applyFill="1" applyBorder="1" applyAlignment="1">
      <alignment horizontal="center" vertical="center"/>
    </xf>
    <xf numFmtId="0" fontId="18" fillId="9" borderId="42" xfId="0" applyFont="1" applyFill="1" applyBorder="1" applyAlignment="1">
      <alignment horizontal="center" vertical="center"/>
    </xf>
    <xf numFmtId="176" fontId="18" fillId="9" borderId="42" xfId="0" applyNumberFormat="1" applyFont="1" applyFill="1" applyBorder="1" applyAlignment="1">
      <alignment horizontal="center" vertical="center"/>
    </xf>
    <xf numFmtId="176" fontId="18" fillId="9" borderId="53" xfId="0" applyNumberFormat="1" applyFont="1" applyFill="1" applyBorder="1" applyAlignment="1">
      <alignment horizontal="center" vertical="center"/>
    </xf>
    <xf numFmtId="176" fontId="18" fillId="9" borderId="54" xfId="0" applyNumberFormat="1" applyFont="1" applyFill="1" applyBorder="1" applyAlignment="1">
      <alignment horizontal="center" vertical="center"/>
    </xf>
    <xf numFmtId="0" fontId="21" fillId="9" borderId="42" xfId="0" applyFont="1" applyFill="1" applyBorder="1">
      <alignment vertical="center"/>
    </xf>
    <xf numFmtId="0" fontId="17" fillId="0" borderId="9" xfId="0" applyFont="1" applyBorder="1">
      <alignment vertical="center"/>
    </xf>
    <xf numFmtId="0" fontId="19" fillId="0" borderId="70" xfId="0" applyFont="1" applyBorder="1">
      <alignment vertical="center"/>
    </xf>
    <xf numFmtId="0" fontId="19" fillId="0" borderId="70" xfId="0" applyFont="1" applyBorder="1" applyAlignment="1">
      <alignment horizontal="left" vertical="center" indent="2"/>
    </xf>
    <xf numFmtId="0" fontId="40" fillId="0" borderId="0" xfId="0" applyFont="1">
      <alignment vertical="center"/>
    </xf>
    <xf numFmtId="14" fontId="19" fillId="0" borderId="70" xfId="0" applyNumberFormat="1" applyFont="1" applyBorder="1" applyAlignment="1">
      <alignment horizontal="left" vertical="center" indent="2"/>
    </xf>
    <xf numFmtId="0" fontId="23" fillId="0" borderId="46" xfId="0" applyFont="1" applyBorder="1" applyAlignment="1" applyProtection="1">
      <alignment horizontal="center" vertical="center"/>
      <protection locked="0"/>
    </xf>
    <xf numFmtId="0" fontId="23" fillId="0" borderId="50" xfId="0" applyFont="1" applyBorder="1" applyAlignment="1" applyProtection="1">
      <alignment horizontal="center" vertical="center"/>
      <protection locked="0"/>
    </xf>
    <xf numFmtId="0" fontId="42" fillId="0" borderId="0" xfId="0" applyFont="1">
      <alignment vertical="center"/>
    </xf>
    <xf numFmtId="0" fontId="19" fillId="0" borderId="14" xfId="0" applyFont="1" applyBorder="1">
      <alignment vertical="center"/>
    </xf>
    <xf numFmtId="0" fontId="19" fillId="0" borderId="20" xfId="0" applyFont="1" applyBorder="1">
      <alignment vertical="center"/>
    </xf>
    <xf numFmtId="0" fontId="19" fillId="0" borderId="61" xfId="0" applyFont="1" applyBorder="1">
      <alignment vertical="center"/>
    </xf>
    <xf numFmtId="0" fontId="42" fillId="0" borderId="11" xfId="0" applyFont="1" applyBorder="1">
      <alignment vertical="center"/>
    </xf>
    <xf numFmtId="0" fontId="18" fillId="0" borderId="103" xfId="0" applyFont="1" applyBorder="1" applyAlignment="1">
      <alignment horizontal="center" vertical="center"/>
    </xf>
    <xf numFmtId="0" fontId="18" fillId="0" borderId="93" xfId="0" applyFont="1" applyBorder="1" applyAlignment="1">
      <alignment horizontal="center" vertical="center"/>
    </xf>
    <xf numFmtId="0" fontId="43" fillId="0" borderId="14" xfId="0" applyFont="1" applyBorder="1" applyAlignment="1">
      <alignment horizontal="center" vertical="center"/>
    </xf>
    <xf numFmtId="0" fontId="0" fillId="0" borderId="11" xfId="6" applyFont="1" applyBorder="1" applyAlignment="1">
      <alignment horizontal="left" vertical="center"/>
    </xf>
    <xf numFmtId="0" fontId="3" fillId="0" borderId="14" xfId="0" applyFont="1" applyBorder="1">
      <alignment vertical="center"/>
    </xf>
    <xf numFmtId="0" fontId="3" fillId="0" borderId="15" xfId="0" applyFont="1" applyBorder="1">
      <alignment vertical="center"/>
    </xf>
    <xf numFmtId="0" fontId="5" fillId="5" borderId="9" xfId="0" applyFont="1" applyFill="1" applyBorder="1" applyAlignment="1" applyProtection="1">
      <alignment horizontal="center" vertical="center"/>
      <protection locked="0"/>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0" fontId="3" fillId="0" borderId="11" xfId="0" applyFont="1" applyBorder="1" applyAlignment="1">
      <alignment vertical="center" wrapText="1"/>
    </xf>
    <xf numFmtId="0" fontId="5" fillId="5" borderId="0" xfId="0" applyFont="1" applyFill="1" applyAlignment="1" applyProtection="1">
      <alignment horizontal="center" vertical="center" wrapText="1"/>
      <protection locked="0"/>
    </xf>
    <xf numFmtId="0" fontId="3" fillId="0" borderId="6" xfId="0" applyFont="1" applyBorder="1">
      <alignment vertical="center"/>
    </xf>
    <xf numFmtId="0" fontId="7" fillId="0" borderId="26" xfId="0" applyFont="1" applyBorder="1" applyAlignment="1">
      <alignment horizontal="center" vertical="center" wrapText="1"/>
    </xf>
    <xf numFmtId="0" fontId="3" fillId="0" borderId="26" xfId="0" applyFont="1" applyBorder="1" applyAlignment="1">
      <alignment vertical="center" wrapText="1"/>
    </xf>
    <xf numFmtId="0" fontId="7" fillId="0" borderId="26" xfId="0" applyFont="1" applyBorder="1" applyAlignment="1">
      <alignment vertical="center" wrapText="1"/>
    </xf>
    <xf numFmtId="0" fontId="3" fillId="0" borderId="26" xfId="0" applyFont="1" applyBorder="1" applyAlignment="1">
      <alignment horizontal="center" vertical="center" wrapText="1"/>
    </xf>
    <xf numFmtId="0" fontId="5" fillId="0" borderId="121" xfId="0" applyFont="1" applyBorder="1" applyAlignment="1">
      <alignment horizontal="center" vertical="center"/>
    </xf>
    <xf numFmtId="0" fontId="3" fillId="0" borderId="89" xfId="0" applyFont="1" applyBorder="1">
      <alignment vertical="center"/>
    </xf>
    <xf numFmtId="0" fontId="7" fillId="0" borderId="89" xfId="0" applyFont="1" applyBorder="1" applyAlignment="1">
      <alignment horizontal="center" vertical="center" wrapText="1"/>
    </xf>
    <xf numFmtId="0" fontId="3" fillId="0" borderId="89" xfId="0" applyFont="1" applyBorder="1" applyAlignment="1">
      <alignment vertical="center" wrapText="1"/>
    </xf>
    <xf numFmtId="0" fontId="7" fillId="0" borderId="89" xfId="0" applyFont="1" applyBorder="1" applyAlignment="1">
      <alignment vertical="center" wrapText="1"/>
    </xf>
    <xf numFmtId="0" fontId="3" fillId="0" borderId="89" xfId="0" applyFont="1" applyBorder="1" applyAlignment="1">
      <alignment horizontal="center" vertical="center" wrapText="1"/>
    </xf>
    <xf numFmtId="0" fontId="10" fillId="0" borderId="2" xfId="0" applyFont="1" applyBorder="1">
      <alignment vertical="center"/>
    </xf>
    <xf numFmtId="0" fontId="5" fillId="0" borderId="5" xfId="0" applyFont="1" applyBorder="1" applyProtection="1">
      <alignment vertical="center"/>
      <protection locked="0"/>
    </xf>
    <xf numFmtId="0" fontId="34" fillId="0" borderId="2" xfId="0" applyFont="1" applyBorder="1" applyProtection="1">
      <alignment vertical="center"/>
      <protection locked="0"/>
    </xf>
    <xf numFmtId="0" fontId="34" fillId="0" borderId="0" xfId="0" applyFont="1" applyProtection="1">
      <alignment vertical="center"/>
      <protection locked="0"/>
    </xf>
    <xf numFmtId="0" fontId="7" fillId="0" borderId="37" xfId="0" applyFont="1" applyBorder="1" applyAlignment="1">
      <alignment horizontal="center" vertical="center" wrapText="1"/>
    </xf>
    <xf numFmtId="0" fontId="3" fillId="0" borderId="37" xfId="0" applyFont="1" applyBorder="1" applyAlignment="1">
      <alignment vertical="center" wrapText="1"/>
    </xf>
    <xf numFmtId="0" fontId="7" fillId="0" borderId="37" xfId="0" applyFont="1" applyBorder="1" applyAlignment="1">
      <alignment vertical="center" wrapText="1"/>
    </xf>
    <xf numFmtId="0" fontId="3" fillId="0" borderId="37" xfId="0" applyFont="1" applyBorder="1" applyAlignment="1">
      <alignment horizontal="center" vertical="center" wrapText="1"/>
    </xf>
    <xf numFmtId="0" fontId="44" fillId="0" borderId="0" xfId="0" applyFont="1">
      <alignment vertical="center"/>
    </xf>
    <xf numFmtId="0" fontId="45" fillId="0" borderId="0" xfId="0" applyFont="1" applyAlignment="1">
      <alignment horizontal="center" vertical="center" wrapText="1"/>
    </xf>
    <xf numFmtId="0" fontId="44" fillId="0" borderId="0" xfId="0" applyFont="1" applyAlignment="1">
      <alignment vertical="center" wrapText="1"/>
    </xf>
    <xf numFmtId="0" fontId="45" fillId="0" borderId="0" xfId="0" applyFont="1" applyAlignment="1">
      <alignment vertical="center" wrapText="1"/>
    </xf>
    <xf numFmtId="0" fontId="3" fillId="0" borderId="71" xfId="0" applyFont="1" applyBorder="1">
      <alignment vertical="center"/>
    </xf>
    <xf numFmtId="0" fontId="3" fillId="0" borderId="10" xfId="0" applyFont="1" applyBorder="1">
      <alignment vertical="center"/>
    </xf>
    <xf numFmtId="0" fontId="3" fillId="0" borderId="20" xfId="0" applyFont="1" applyBorder="1">
      <alignment vertical="center"/>
    </xf>
    <xf numFmtId="0" fontId="3" fillId="0" borderId="21" xfId="0" applyFont="1" applyBorder="1">
      <alignment vertical="center"/>
    </xf>
    <xf numFmtId="0" fontId="22" fillId="8" borderId="50" xfId="0" applyFont="1" applyFill="1" applyBorder="1" applyAlignment="1">
      <alignment horizontal="center" vertical="center" wrapText="1"/>
    </xf>
    <xf numFmtId="0" fontId="23" fillId="5" borderId="85" xfId="0" applyFont="1" applyFill="1" applyBorder="1" applyAlignment="1">
      <alignment horizontal="center" vertical="center"/>
    </xf>
    <xf numFmtId="0" fontId="4" fillId="0" borderId="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3" fillId="0" borderId="13" xfId="6" applyFont="1" applyBorder="1" applyAlignment="1">
      <alignment horizontal="left" vertical="center"/>
    </xf>
    <xf numFmtId="0" fontId="3" fillId="0" borderId="11" xfId="6" applyFont="1" applyBorder="1">
      <alignment vertical="center"/>
    </xf>
    <xf numFmtId="0" fontId="3" fillId="0" borderId="11" xfId="6" applyFont="1" applyBorder="1" applyAlignment="1">
      <alignment horizontal="right" vertical="center"/>
    </xf>
    <xf numFmtId="0" fontId="3" fillId="0" borderId="11" xfId="6" applyFont="1" applyBorder="1" applyAlignment="1">
      <alignment horizontal="center" vertical="center"/>
    </xf>
    <xf numFmtId="0" fontId="3" fillId="0" borderId="41" xfId="6" applyFont="1" applyBorder="1">
      <alignment vertical="center"/>
    </xf>
    <xf numFmtId="0" fontId="23" fillId="10" borderId="56" xfId="0" applyFont="1" applyFill="1" applyBorder="1" applyAlignment="1">
      <alignment horizontal="center" vertical="center"/>
    </xf>
    <xf numFmtId="0" fontId="10" fillId="0" borderId="5" xfId="0" applyFont="1" applyBorder="1">
      <alignment vertical="center"/>
    </xf>
    <xf numFmtId="0" fontId="3" fillId="0" borderId="16" xfId="0" applyFont="1" applyBorder="1" applyAlignment="1">
      <alignment horizontal="left" vertical="top"/>
    </xf>
    <xf numFmtId="0" fontId="3" fillId="0" borderId="4" xfId="0" applyFont="1" applyBorder="1" applyAlignment="1">
      <alignment horizontal="left" vertical="top"/>
    </xf>
    <xf numFmtId="0" fontId="3" fillId="0" borderId="16" xfId="0" applyFont="1" applyBorder="1">
      <alignment vertical="center"/>
    </xf>
    <xf numFmtId="0" fontId="3" fillId="0" borderId="17" xfId="0" applyFont="1" applyBorder="1">
      <alignment vertical="center"/>
    </xf>
    <xf numFmtId="0" fontId="3" fillId="0" borderId="158" xfId="0" applyFont="1" applyBorder="1">
      <alignment vertical="center"/>
    </xf>
    <xf numFmtId="0" fontId="3" fillId="0" borderId="4" xfId="0" applyFont="1" applyBorder="1" applyAlignment="1">
      <alignment horizontal="left" vertical="top" wrapText="1"/>
    </xf>
    <xf numFmtId="0" fontId="3" fillId="0" borderId="9" xfId="0" applyFont="1" applyBorder="1" applyAlignment="1">
      <alignment horizontal="left" vertical="top"/>
    </xf>
    <xf numFmtId="0" fontId="3" fillId="0" borderId="20" xfId="0" applyFont="1" applyBorder="1" applyAlignment="1">
      <alignment horizontal="left" vertical="top"/>
    </xf>
    <xf numFmtId="0" fontId="3" fillId="0" borderId="5" xfId="0" applyFont="1" applyBorder="1" applyAlignment="1">
      <alignment horizontal="left" vertical="center"/>
    </xf>
    <xf numFmtId="0" fontId="3" fillId="0" borderId="5" xfId="0" applyFont="1" applyBorder="1" applyAlignment="1">
      <alignment vertical="center" wrapText="1"/>
    </xf>
    <xf numFmtId="0" fontId="3" fillId="0" borderId="29" xfId="0" applyFont="1" applyBorder="1" applyAlignment="1">
      <alignment horizontal="left" vertical="top" wrapText="1"/>
    </xf>
    <xf numFmtId="0" fontId="3" fillId="0" borderId="30" xfId="6" applyFont="1" applyBorder="1" applyAlignment="1">
      <alignment horizontal="left" vertical="center"/>
    </xf>
    <xf numFmtId="0" fontId="3" fillId="0" borderId="20" xfId="0" applyFont="1" applyBorder="1" applyAlignment="1">
      <alignment horizontal="left" vertical="top" wrapText="1"/>
    </xf>
    <xf numFmtId="0" fontId="3" fillId="0" borderId="9" xfId="0" applyFont="1" applyBorder="1" applyAlignment="1">
      <alignment horizontal="left" vertical="top" wrapText="1"/>
    </xf>
    <xf numFmtId="0" fontId="3" fillId="0" borderId="36" xfId="0" applyFont="1" applyBorder="1" applyAlignment="1">
      <alignment horizontal="left" vertical="top" wrapText="1"/>
    </xf>
    <xf numFmtId="0" fontId="3" fillId="0" borderId="0" xfId="0" applyFont="1" applyAlignment="1">
      <alignment horizontal="left" vertical="center" wrapText="1"/>
    </xf>
    <xf numFmtId="0" fontId="5" fillId="5" borderId="30" xfId="0" applyFont="1" applyFill="1" applyBorder="1" applyAlignment="1" applyProtection="1">
      <alignment horizontal="center" vertical="center" wrapText="1"/>
      <protection locked="0"/>
    </xf>
    <xf numFmtId="0" fontId="5" fillId="0" borderId="122" xfId="0" applyFont="1" applyBorder="1" applyAlignment="1">
      <alignment horizontal="center" vertical="center"/>
    </xf>
    <xf numFmtId="0" fontId="5" fillId="0" borderId="123" xfId="0" applyFont="1" applyBorder="1" applyAlignment="1">
      <alignment horizontal="center" vertical="center"/>
    </xf>
    <xf numFmtId="0" fontId="3" fillId="0" borderId="5" xfId="0" applyFont="1" applyBorder="1" applyAlignment="1">
      <alignment horizontal="left" vertical="center" wrapText="1"/>
    </xf>
    <xf numFmtId="0" fontId="5" fillId="0" borderId="123" xfId="0" applyFont="1" applyBorder="1" applyAlignment="1">
      <alignment horizontal="center" vertical="center" shrinkToFit="1"/>
    </xf>
    <xf numFmtId="0" fontId="9" fillId="0" borderId="0" xfId="0" applyFont="1">
      <alignment vertical="center"/>
    </xf>
    <xf numFmtId="0" fontId="47" fillId="0" borderId="0" xfId="0" applyFont="1">
      <alignment vertical="center"/>
    </xf>
    <xf numFmtId="0" fontId="47" fillId="0" borderId="6" xfId="0" applyFont="1" applyBorder="1" applyAlignment="1">
      <alignment vertical="top" textRotation="255"/>
    </xf>
    <xf numFmtId="0" fontId="0" fillId="0" borderId="0" xfId="0" applyAlignment="1">
      <alignment horizontal="center" vertical="top" textRotation="255"/>
    </xf>
    <xf numFmtId="0" fontId="0" fillId="0" borderId="11" xfId="6" applyFont="1" applyBorder="1" applyAlignment="1">
      <alignment horizontal="center" vertical="center"/>
    </xf>
    <xf numFmtId="0" fontId="0" fillId="0" borderId="0" xfId="6" applyFont="1" applyAlignment="1">
      <alignment horizontal="center" vertical="center"/>
    </xf>
    <xf numFmtId="0" fontId="0" fillId="0" borderId="9" xfId="6" applyFont="1" applyBorder="1" applyAlignment="1">
      <alignment horizontal="center" vertical="center"/>
    </xf>
    <xf numFmtId="0" fontId="3" fillId="0" borderId="13" xfId="0" applyFont="1" applyBorder="1" applyAlignment="1">
      <alignment horizontal="right" vertical="center" wrapText="1"/>
    </xf>
    <xf numFmtId="0" fontId="3" fillId="0" borderId="11" xfId="0" applyFont="1" applyBorder="1" applyAlignment="1">
      <alignment horizontal="center" vertical="center" wrapText="1"/>
    </xf>
    <xf numFmtId="0" fontId="5" fillId="0" borderId="13" xfId="0" applyFont="1" applyBorder="1" applyAlignment="1">
      <alignment horizontal="right" vertical="center" wrapText="1"/>
    </xf>
    <xf numFmtId="0" fontId="5" fillId="5" borderId="13" xfId="0" applyFont="1" applyFill="1" applyBorder="1" applyAlignment="1" applyProtection="1">
      <alignment horizontal="center" vertical="center" wrapText="1"/>
      <protection locked="0"/>
    </xf>
    <xf numFmtId="0" fontId="44" fillId="0" borderId="140" xfId="0" applyFont="1" applyBorder="1" applyAlignment="1">
      <alignment vertical="center" wrapText="1"/>
    </xf>
    <xf numFmtId="0" fontId="44" fillId="0" borderId="123" xfId="0" applyFont="1" applyBorder="1" applyAlignment="1">
      <alignment vertical="center" wrapText="1"/>
    </xf>
    <xf numFmtId="0" fontId="5" fillId="5" borderId="3" xfId="0" applyFont="1" applyFill="1" applyBorder="1" applyAlignment="1" applyProtection="1">
      <alignment vertical="center" wrapText="1"/>
      <protection locked="0"/>
    </xf>
    <xf numFmtId="0" fontId="5" fillId="0" borderId="107" xfId="0" applyFont="1" applyBorder="1">
      <alignment vertical="center"/>
    </xf>
    <xf numFmtId="0" fontId="8" fillId="0" borderId="23" xfId="0" applyFont="1" applyBorder="1" applyAlignment="1">
      <alignment horizontal="right" vertical="center"/>
    </xf>
    <xf numFmtId="0" fontId="47" fillId="0" borderId="15" xfId="0" applyFont="1" applyBorder="1">
      <alignment vertical="center"/>
    </xf>
    <xf numFmtId="0" fontId="0" fillId="0" borderId="40" xfId="0" applyBorder="1" applyAlignment="1">
      <alignment vertical="top" textRotation="255"/>
    </xf>
    <xf numFmtId="0" fontId="3" fillId="0" borderId="9" xfId="0" applyFont="1" applyBorder="1" applyAlignment="1">
      <alignment horizontal="center" vertical="center" textRotation="255" shrinkToFit="1"/>
    </xf>
    <xf numFmtId="0" fontId="5" fillId="5" borderId="2" xfId="0" applyFont="1" applyFill="1" applyBorder="1" applyAlignment="1" applyProtection="1">
      <alignment horizontal="center" vertical="center" wrapText="1"/>
      <protection locked="0"/>
    </xf>
    <xf numFmtId="0" fontId="5" fillId="0" borderId="0" xfId="6" applyFont="1" applyAlignment="1">
      <alignment vertical="center" shrinkToFit="1"/>
    </xf>
    <xf numFmtId="0" fontId="5" fillId="0" borderId="0" xfId="6" applyFont="1" applyAlignment="1">
      <alignment vertical="center" wrapText="1" shrinkToFit="1"/>
    </xf>
    <xf numFmtId="0" fontId="8" fillId="0" borderId="0" xfId="0" applyFont="1">
      <alignment vertical="center"/>
    </xf>
    <xf numFmtId="0" fontId="5" fillId="0" borderId="5" xfId="0" applyFont="1" applyBorder="1" applyAlignment="1" applyProtection="1">
      <alignment horizontal="center" vertical="center"/>
      <protection locked="0"/>
    </xf>
    <xf numFmtId="0" fontId="8" fillId="0" borderId="0" xfId="0" applyFont="1" applyProtection="1">
      <alignment vertical="center"/>
      <protection locked="0"/>
    </xf>
    <xf numFmtId="0" fontId="5" fillId="0" borderId="0" xfId="6" applyFont="1" applyAlignment="1">
      <alignment horizontal="left" vertical="center" wrapText="1" shrinkToFit="1"/>
    </xf>
    <xf numFmtId="0" fontId="3" fillId="0" borderId="140" xfId="0" applyFont="1" applyBorder="1" applyAlignment="1">
      <alignment horizontal="right" vertical="center" wrapText="1"/>
    </xf>
    <xf numFmtId="0" fontId="7" fillId="0" borderId="41" xfId="0" applyFont="1" applyBorder="1" applyAlignment="1">
      <alignment horizontal="center" vertical="center" wrapText="1"/>
    </xf>
    <xf numFmtId="0" fontId="7" fillId="0" borderId="27" xfId="0" applyFont="1" applyBorder="1" applyAlignment="1">
      <alignment horizontal="center" vertical="center" wrapText="1"/>
    </xf>
    <xf numFmtId="0" fontId="3" fillId="0" borderId="29" xfId="0" applyFont="1" applyBorder="1" applyAlignment="1">
      <alignment horizontal="left" vertical="center" wrapText="1"/>
    </xf>
    <xf numFmtId="0" fontId="7" fillId="0" borderId="161"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160" xfId="0" applyFont="1" applyBorder="1" applyAlignment="1">
      <alignment horizontal="center" vertical="center" wrapText="1"/>
    </xf>
    <xf numFmtId="0" fontId="34" fillId="0" borderId="27" xfId="0" applyFont="1" applyBorder="1" applyProtection="1">
      <alignment vertical="center"/>
      <protection locked="0"/>
    </xf>
    <xf numFmtId="0" fontId="3" fillId="15" borderId="0" xfId="6" applyFont="1" applyFill="1">
      <alignment vertical="center"/>
    </xf>
    <xf numFmtId="2" fontId="3" fillId="15" borderId="0" xfId="6" applyNumberFormat="1" applyFont="1" applyFill="1">
      <alignment vertical="center"/>
    </xf>
    <xf numFmtId="0" fontId="3" fillId="15" borderId="29" xfId="6" applyFont="1" applyFill="1" applyBorder="1">
      <alignment vertical="center"/>
    </xf>
    <xf numFmtId="0" fontId="4" fillId="15" borderId="0" xfId="0" applyFont="1" applyFill="1" applyAlignment="1" applyProtection="1">
      <alignment horizontal="center" vertical="center"/>
      <protection locked="0"/>
    </xf>
    <xf numFmtId="0" fontId="3" fillId="15" borderId="2" xfId="6" applyFont="1" applyFill="1" applyBorder="1">
      <alignment vertical="center"/>
    </xf>
    <xf numFmtId="2" fontId="3" fillId="15" borderId="2" xfId="6" applyNumberFormat="1" applyFont="1" applyFill="1" applyBorder="1">
      <alignment vertical="center"/>
    </xf>
    <xf numFmtId="0" fontId="3" fillId="15" borderId="0" xfId="0" applyFont="1" applyFill="1">
      <alignment vertical="center"/>
    </xf>
    <xf numFmtId="0" fontId="10" fillId="15" borderId="0" xfId="0" applyFont="1" applyFill="1">
      <alignment vertical="center"/>
    </xf>
    <xf numFmtId="0" fontId="3" fillId="15" borderId="27" xfId="6" applyFont="1" applyFill="1" applyBorder="1">
      <alignment vertical="center"/>
    </xf>
    <xf numFmtId="0" fontId="4" fillId="0" borderId="0" xfId="0" applyFont="1" applyAlignment="1" applyProtection="1">
      <alignment horizontal="center" vertical="center"/>
      <protection locked="0"/>
    </xf>
    <xf numFmtId="0" fontId="4" fillId="5" borderId="0" xfId="0" applyFont="1" applyFill="1" applyAlignment="1" applyProtection="1">
      <alignment horizontal="center" vertical="center"/>
      <protection locked="0"/>
    </xf>
    <xf numFmtId="0" fontId="3" fillId="0" borderId="3" xfId="6" applyFont="1" applyBorder="1" applyAlignment="1">
      <alignment horizontal="left" vertical="center"/>
    </xf>
    <xf numFmtId="0" fontId="4" fillId="5" borderId="2" xfId="0" applyFont="1" applyFill="1" applyBorder="1" applyAlignment="1" applyProtection="1">
      <alignment horizontal="center" vertical="center"/>
      <protection locked="0"/>
    </xf>
    <xf numFmtId="0" fontId="7" fillId="0" borderId="0" xfId="6" applyFont="1">
      <alignment vertical="center"/>
    </xf>
    <xf numFmtId="0" fontId="7" fillId="0" borderId="5" xfId="6" applyFont="1" applyBorder="1">
      <alignment vertical="center"/>
    </xf>
    <xf numFmtId="0" fontId="3" fillId="0" borderId="29" xfId="0" applyFont="1" applyBorder="1" applyAlignment="1">
      <alignment vertical="top" wrapText="1"/>
    </xf>
    <xf numFmtId="0" fontId="3" fillId="0" borderId="14" xfId="0" applyFont="1" applyBorder="1" applyAlignment="1">
      <alignment vertical="top" wrapText="1"/>
    </xf>
    <xf numFmtId="0" fontId="7" fillId="0" borderId="30" xfId="6" applyFont="1" applyBorder="1">
      <alignment vertical="center"/>
    </xf>
    <xf numFmtId="0" fontId="10" fillId="0" borderId="26" xfId="0" applyFont="1" applyBorder="1">
      <alignment vertical="center"/>
    </xf>
    <xf numFmtId="0" fontId="3" fillId="0" borderId="26" xfId="6" applyFont="1" applyBorder="1" applyAlignment="1">
      <alignment horizontal="center" vertical="center"/>
    </xf>
    <xf numFmtId="0" fontId="3" fillId="0" borderId="31" xfId="6" applyFont="1" applyBorder="1" applyAlignment="1">
      <alignment horizontal="right" vertical="center"/>
    </xf>
    <xf numFmtId="0" fontId="17" fillId="0" borderId="0" xfId="3" applyFont="1" applyAlignment="1">
      <alignment horizontal="center" vertical="center"/>
    </xf>
    <xf numFmtId="0" fontId="17" fillId="0" borderId="0" xfId="0" quotePrefix="1" applyFont="1">
      <alignment vertical="center"/>
    </xf>
    <xf numFmtId="0" fontId="16" fillId="0" borderId="157" xfId="3" applyFont="1" applyBorder="1" applyAlignment="1">
      <alignment horizontal="center" vertical="center" textRotation="90" wrapText="1"/>
    </xf>
    <xf numFmtId="0" fontId="16" fillId="0" borderId="48" xfId="3" applyFont="1" applyBorder="1">
      <alignment vertical="center"/>
    </xf>
    <xf numFmtId="0" fontId="7" fillId="0" borderId="5" xfId="6" applyFont="1" applyBorder="1" applyAlignment="1">
      <alignment horizontal="left" vertical="center"/>
    </xf>
    <xf numFmtId="0" fontId="7" fillId="0" borderId="0" xfId="6" applyFont="1" applyAlignment="1">
      <alignment horizontal="left" vertical="center"/>
    </xf>
    <xf numFmtId="0" fontId="3" fillId="0" borderId="26" xfId="6" applyFont="1" applyBorder="1" applyAlignment="1" applyProtection="1">
      <alignment vertical="center" shrinkToFit="1"/>
      <protection locked="0"/>
    </xf>
    <xf numFmtId="0" fontId="3" fillId="0" borderId="71" xfId="0" applyFont="1" applyBorder="1" applyAlignment="1">
      <alignment vertical="top"/>
    </xf>
    <xf numFmtId="0" fontId="3" fillId="0" borderId="9" xfId="0" applyFont="1" applyBorder="1" applyAlignment="1">
      <alignment vertical="top"/>
    </xf>
    <xf numFmtId="0" fontId="3" fillId="0" borderId="10" xfId="0" applyFont="1" applyBorder="1" applyAlignment="1">
      <alignment vertical="top"/>
    </xf>
    <xf numFmtId="0" fontId="3" fillId="0" borderId="25" xfId="6" applyFont="1" applyBorder="1" applyAlignment="1">
      <alignment horizontal="right" vertical="center"/>
    </xf>
    <xf numFmtId="0" fontId="10" fillId="0" borderId="9" xfId="0" applyFont="1" applyBorder="1">
      <alignment vertical="center"/>
    </xf>
    <xf numFmtId="0" fontId="3" fillId="0" borderId="36" xfId="6" applyFont="1" applyBorder="1">
      <alignment vertical="center"/>
    </xf>
    <xf numFmtId="0" fontId="7" fillId="0" borderId="30" xfId="6" applyFont="1" applyBorder="1" applyAlignment="1">
      <alignment horizontal="left" vertical="center"/>
    </xf>
    <xf numFmtId="0" fontId="3" fillId="0" borderId="4" xfId="6" applyFont="1" applyBorder="1">
      <alignment vertical="center"/>
    </xf>
    <xf numFmtId="0" fontId="3" fillId="0" borderId="4" xfId="6" applyFont="1" applyBorder="1" applyAlignment="1">
      <alignment horizontal="right" vertical="center"/>
    </xf>
    <xf numFmtId="0" fontId="4" fillId="0" borderId="4" xfId="0" applyFont="1" applyBorder="1" applyAlignment="1">
      <alignment horizontal="center" vertical="center"/>
    </xf>
    <xf numFmtId="0" fontId="5" fillId="0" borderId="4" xfId="0" applyFont="1" applyBorder="1" applyAlignment="1">
      <alignment vertical="center" wrapText="1"/>
    </xf>
    <xf numFmtId="0" fontId="3" fillId="0" borderId="4" xfId="6" applyFont="1" applyBorder="1" applyAlignment="1">
      <alignment horizontal="left" vertical="center"/>
    </xf>
    <xf numFmtId="0" fontId="3" fillId="0" borderId="24" xfId="6" applyFont="1" applyBorder="1">
      <alignment vertical="center"/>
    </xf>
    <xf numFmtId="20" fontId="23" fillId="2" borderId="57" xfId="0" applyNumberFormat="1" applyFont="1" applyFill="1" applyBorder="1" applyAlignment="1" applyProtection="1">
      <alignment horizontal="center" vertical="center"/>
      <protection locked="0"/>
    </xf>
    <xf numFmtId="0" fontId="5" fillId="5" borderId="122" xfId="0" applyFont="1" applyFill="1" applyBorder="1" applyAlignment="1" applyProtection="1">
      <alignment horizontal="center" vertical="center" wrapText="1"/>
      <protection locked="0"/>
    </xf>
    <xf numFmtId="0" fontId="5" fillId="16" borderId="159" xfId="0" applyFont="1" applyFill="1" applyBorder="1" applyAlignment="1">
      <alignment horizontal="center" vertical="center" wrapText="1"/>
    </xf>
    <xf numFmtId="0" fontId="5" fillId="16" borderId="5" xfId="0" applyFont="1" applyFill="1" applyBorder="1" applyAlignment="1">
      <alignment horizontal="center" vertical="center" wrapText="1"/>
    </xf>
    <xf numFmtId="0" fontId="5" fillId="16" borderId="124" xfId="0" applyFont="1" applyFill="1" applyBorder="1" applyAlignment="1">
      <alignment horizontal="center" vertical="center" wrapText="1"/>
    </xf>
    <xf numFmtId="0" fontId="5" fillId="16" borderId="25" xfId="0" applyFont="1" applyFill="1" applyBorder="1" applyAlignment="1">
      <alignment horizontal="center" vertical="center" wrapText="1"/>
    </xf>
    <xf numFmtId="0" fontId="5" fillId="16" borderId="158" xfId="0" applyFont="1" applyFill="1" applyBorder="1" applyAlignment="1">
      <alignment horizontal="center" vertical="center" wrapText="1"/>
    </xf>
    <xf numFmtId="0" fontId="23" fillId="12" borderId="48" xfId="0" applyFont="1" applyFill="1" applyBorder="1" applyAlignment="1" applyProtection="1">
      <alignment horizontal="center" vertical="center"/>
      <protection locked="0"/>
    </xf>
    <xf numFmtId="0" fontId="23" fillId="12" borderId="61" xfId="0" applyFont="1" applyFill="1" applyBorder="1" applyAlignment="1" applyProtection="1">
      <alignment horizontal="center" vertical="center"/>
      <protection locked="0"/>
    </xf>
    <xf numFmtId="0" fontId="23" fillId="12" borderId="65"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2" fontId="18" fillId="12" borderId="1" xfId="0" applyNumberFormat="1" applyFont="1" applyFill="1" applyBorder="1" applyProtection="1">
      <alignment vertical="center"/>
      <protection locked="0"/>
    </xf>
    <xf numFmtId="0" fontId="28" fillId="0" borderId="50" xfId="0" applyFont="1" applyBorder="1">
      <alignment vertical="center"/>
    </xf>
    <xf numFmtId="0" fontId="17" fillId="0" borderId="49" xfId="0" applyFont="1" applyBorder="1">
      <alignment vertical="center"/>
    </xf>
    <xf numFmtId="0" fontId="21" fillId="0" borderId="0" xfId="0" applyFont="1">
      <alignment vertical="center"/>
    </xf>
    <xf numFmtId="0" fontId="3" fillId="0" borderId="30" xfId="0" applyFont="1" applyBorder="1" applyAlignment="1">
      <alignment horizontal="left" vertical="top" wrapText="1"/>
    </xf>
    <xf numFmtId="0" fontId="3" fillId="0" borderId="26" xfId="0" applyFont="1" applyBorder="1" applyAlignment="1">
      <alignment horizontal="left" vertical="top" wrapText="1"/>
    </xf>
    <xf numFmtId="0" fontId="3" fillId="0" borderId="5" xfId="0" applyFont="1" applyBorder="1" applyAlignment="1">
      <alignment horizontal="left" vertical="top" wrapText="1"/>
    </xf>
    <xf numFmtId="0" fontId="3" fillId="0" borderId="0" xfId="0" applyFont="1" applyAlignment="1">
      <alignment horizontal="left" vertical="top" wrapText="1"/>
    </xf>
    <xf numFmtId="0" fontId="3" fillId="0" borderId="33" xfId="0" applyFont="1" applyBorder="1" applyAlignment="1">
      <alignment horizontal="left" vertical="top" wrapText="1"/>
    </xf>
    <xf numFmtId="0" fontId="3" fillId="0" borderId="4" xfId="0" applyFont="1" applyBorder="1" applyAlignment="1">
      <alignment horizontal="left" vertical="top" wrapText="1"/>
    </xf>
    <xf numFmtId="0" fontId="3" fillId="0" borderId="97" xfId="0" applyFont="1" applyBorder="1" applyAlignment="1">
      <alignment horizontal="center" vertical="center" textRotation="255"/>
    </xf>
    <xf numFmtId="0" fontId="3" fillId="0" borderId="98" xfId="0" applyFont="1" applyBorder="1" applyAlignment="1">
      <alignment horizontal="center" vertical="center" textRotation="255"/>
    </xf>
    <xf numFmtId="0" fontId="3" fillId="0" borderId="60" xfId="0" applyFont="1" applyBorder="1" applyAlignment="1">
      <alignment horizontal="center" vertical="center" textRotation="255"/>
    </xf>
    <xf numFmtId="0" fontId="3" fillId="0" borderId="11" xfId="0" applyFont="1" applyBorder="1" applyAlignment="1">
      <alignment horizontal="left" vertical="top"/>
    </xf>
    <xf numFmtId="0" fontId="3" fillId="0" borderId="41" xfId="0" applyFont="1" applyBorder="1" applyAlignment="1">
      <alignment horizontal="left" vertical="top"/>
    </xf>
    <xf numFmtId="0" fontId="3" fillId="0" borderId="0" xfId="0" applyFont="1" applyAlignment="1">
      <alignment horizontal="left" vertical="top"/>
    </xf>
    <xf numFmtId="0" fontId="3" fillId="0" borderId="29" xfId="0" applyFont="1" applyBorder="1" applyAlignment="1">
      <alignment horizontal="left" vertical="top"/>
    </xf>
    <xf numFmtId="0" fontId="3" fillId="0" borderId="9" xfId="0" applyFont="1" applyBorder="1" applyAlignment="1">
      <alignment horizontal="left" vertical="top"/>
    </xf>
    <xf numFmtId="0" fontId="3" fillId="0" borderId="36" xfId="0" applyFont="1" applyBorder="1" applyAlignment="1">
      <alignment horizontal="left" vertical="top"/>
    </xf>
    <xf numFmtId="0" fontId="3" fillId="0" borderId="97" xfId="0" applyFont="1" applyBorder="1" applyAlignment="1">
      <alignment horizontal="center" vertical="center" textRotation="255" shrinkToFit="1"/>
    </xf>
    <xf numFmtId="0" fontId="3" fillId="0" borderId="98" xfId="0" applyFont="1" applyBorder="1" applyAlignment="1">
      <alignment horizontal="center" vertical="center" textRotation="255" shrinkToFit="1"/>
    </xf>
    <xf numFmtId="0" fontId="3" fillId="0" borderId="99" xfId="0" applyFont="1" applyBorder="1" applyAlignment="1">
      <alignment horizontal="center" vertical="center" textRotation="255" shrinkToFit="1"/>
    </xf>
    <xf numFmtId="0" fontId="3" fillId="0" borderId="30" xfId="0" applyFont="1" applyBorder="1" applyAlignment="1">
      <alignment horizontal="left" vertical="top"/>
    </xf>
    <xf numFmtId="0" fontId="3" fillId="0" borderId="26" xfId="0" applyFont="1" applyBorder="1" applyAlignment="1">
      <alignment horizontal="left" vertical="top"/>
    </xf>
    <xf numFmtId="0" fontId="3" fillId="0" borderId="31" xfId="0" applyFont="1" applyBorder="1" applyAlignment="1">
      <alignment horizontal="left" vertical="top"/>
    </xf>
    <xf numFmtId="0" fontId="3" fillId="0" borderId="25" xfId="0" applyFont="1" applyBorder="1" applyAlignment="1">
      <alignment horizontal="left" vertical="top"/>
    </xf>
    <xf numFmtId="0" fontId="3" fillId="0" borderId="13" xfId="0" applyFont="1" applyBorder="1" applyAlignment="1">
      <alignment horizontal="left" vertical="top"/>
    </xf>
    <xf numFmtId="0" fontId="3" fillId="0" borderId="5" xfId="0" applyFont="1" applyBorder="1" applyAlignment="1">
      <alignment horizontal="left" vertical="top"/>
    </xf>
    <xf numFmtId="0" fontId="3" fillId="0" borderId="3" xfId="0" applyFont="1" applyBorder="1" applyAlignment="1">
      <alignment horizontal="left" vertical="top"/>
    </xf>
    <xf numFmtId="0" fontId="3" fillId="0" borderId="2" xfId="0" applyFont="1" applyBorder="1" applyAlignment="1">
      <alignment horizontal="left" vertical="top"/>
    </xf>
    <xf numFmtId="0" fontId="3" fillId="0" borderId="27" xfId="0" applyFont="1" applyBorder="1" applyAlignment="1">
      <alignment horizontal="left" vertical="top"/>
    </xf>
    <xf numFmtId="0" fontId="3" fillId="0" borderId="13" xfId="0" applyFont="1" applyBorder="1" applyAlignment="1">
      <alignment horizontal="left" vertical="top" wrapText="1"/>
    </xf>
    <xf numFmtId="0" fontId="3" fillId="0" borderId="11" xfId="0" applyFont="1" applyBorder="1" applyAlignment="1">
      <alignment horizontal="left" vertical="top" wrapText="1"/>
    </xf>
    <xf numFmtId="0" fontId="3" fillId="0" borderId="3" xfId="0" applyFont="1" applyBorder="1" applyAlignment="1">
      <alignment horizontal="left" vertical="top" wrapText="1"/>
    </xf>
    <xf numFmtId="0" fontId="3" fillId="0" borderId="2" xfId="0" applyFont="1" applyBorder="1" applyAlignment="1">
      <alignment horizontal="left" vertical="top" wrapText="1"/>
    </xf>
    <xf numFmtId="0" fontId="3" fillId="0" borderId="10" xfId="0" applyFont="1" applyBorder="1" applyAlignment="1">
      <alignment horizontal="left" vertical="top"/>
    </xf>
    <xf numFmtId="0" fontId="3" fillId="0" borderId="61" xfId="0" applyFont="1" applyBorder="1" applyAlignment="1">
      <alignment horizontal="left" vertical="top"/>
    </xf>
    <xf numFmtId="0" fontId="3" fillId="0" borderId="60" xfId="0" applyFont="1" applyBorder="1" applyAlignment="1">
      <alignment horizontal="left" vertical="top"/>
    </xf>
    <xf numFmtId="0" fontId="3" fillId="0" borderId="54" xfId="0" applyFont="1" applyBorder="1" applyAlignment="1">
      <alignment horizontal="left" vertical="top"/>
    </xf>
    <xf numFmtId="0" fontId="3" fillId="0" borderId="48" xfId="0" applyFont="1" applyBorder="1" applyAlignment="1">
      <alignment horizontal="left" vertical="top"/>
    </xf>
    <xf numFmtId="0" fontId="3" fillId="0" borderId="57" xfId="0" applyFont="1" applyBorder="1" applyAlignment="1">
      <alignment horizontal="left" vertical="top"/>
    </xf>
    <xf numFmtId="0" fontId="3" fillId="0" borderId="20" xfId="0" applyFont="1" applyBorder="1" applyAlignment="1">
      <alignment horizontal="left" vertical="top"/>
    </xf>
    <xf numFmtId="0" fontId="3" fillId="0" borderId="42" xfId="0" applyFont="1" applyBorder="1" applyAlignment="1">
      <alignment horizontal="left" vertical="top"/>
    </xf>
    <xf numFmtId="0" fontId="3" fillId="0" borderId="12" xfId="0" applyFont="1" applyBorder="1" applyAlignment="1">
      <alignment horizontal="left" vertical="top"/>
    </xf>
    <xf numFmtId="0" fontId="3" fillId="0" borderId="69" xfId="0" applyFont="1" applyBorder="1" applyAlignment="1">
      <alignment horizontal="left" vertical="top"/>
    </xf>
    <xf numFmtId="0" fontId="3" fillId="0" borderId="18" xfId="0" applyFont="1" applyBorder="1" applyAlignment="1">
      <alignment horizontal="left" vertical="top"/>
    </xf>
    <xf numFmtId="0" fontId="3" fillId="0" borderId="31" xfId="0" applyFont="1" applyBorder="1" applyAlignment="1">
      <alignment horizontal="left" vertical="top" wrapText="1"/>
    </xf>
    <xf numFmtId="0" fontId="3" fillId="0" borderId="25" xfId="0" applyFont="1" applyBorder="1" applyAlignment="1">
      <alignment horizontal="left" vertical="top" wrapText="1"/>
    </xf>
    <xf numFmtId="0" fontId="3" fillId="0" borderId="9" xfId="0" applyFont="1" applyBorder="1" applyAlignment="1">
      <alignment horizontal="left" vertical="top" wrapText="1"/>
    </xf>
    <xf numFmtId="0" fontId="3" fillId="0" borderId="36" xfId="0" applyFont="1" applyBorder="1" applyAlignment="1">
      <alignment horizontal="left" vertical="top" wrapText="1"/>
    </xf>
    <xf numFmtId="0" fontId="3" fillId="0" borderId="54" xfId="0" applyFont="1" applyBorder="1" applyAlignment="1">
      <alignment horizontal="left" vertical="top" wrapText="1"/>
    </xf>
    <xf numFmtId="0" fontId="3" fillId="0" borderId="102" xfId="0" applyFont="1" applyBorder="1" applyAlignment="1">
      <alignment horizontal="left" vertical="top"/>
    </xf>
    <xf numFmtId="0" fontId="3" fillId="0" borderId="96" xfId="0" applyFont="1" applyBorder="1" applyAlignment="1">
      <alignment horizontal="left" vertical="top"/>
    </xf>
    <xf numFmtId="0" fontId="3" fillId="0" borderId="103" xfId="0" applyFont="1" applyBorder="1" applyAlignment="1">
      <alignment horizontal="left" vertical="top"/>
    </xf>
    <xf numFmtId="0" fontId="3" fillId="0" borderId="6" xfId="0" applyFont="1" applyBorder="1" applyAlignment="1">
      <alignment horizontal="left" vertical="top"/>
    </xf>
    <xf numFmtId="0" fontId="3" fillId="0" borderId="70" xfId="0" applyFont="1" applyBorder="1" applyAlignment="1">
      <alignment horizontal="left" vertical="top"/>
    </xf>
    <xf numFmtId="0" fontId="3" fillId="0" borderId="14" xfId="0" applyFont="1" applyBorder="1" applyAlignment="1">
      <alignment horizontal="left" vertical="top"/>
    </xf>
    <xf numFmtId="0" fontId="3" fillId="0" borderId="10" xfId="0" applyFont="1" applyBorder="1" applyAlignment="1">
      <alignment horizontal="left" vertical="top" wrapText="1"/>
    </xf>
    <xf numFmtId="0" fontId="3" fillId="0" borderId="98" xfId="0" applyFont="1" applyBorder="1" applyAlignment="1">
      <alignment horizontal="left" vertical="top"/>
    </xf>
    <xf numFmtId="0" fontId="3" fillId="0" borderId="108" xfId="0" applyFont="1" applyBorder="1" applyAlignment="1">
      <alignment horizontal="left" vertical="top"/>
    </xf>
    <xf numFmtId="0" fontId="3" fillId="0" borderId="27" xfId="0" applyFont="1" applyBorder="1" applyAlignment="1">
      <alignment horizontal="left" vertical="top" wrapText="1"/>
    </xf>
    <xf numFmtId="0" fontId="34" fillId="0" borderId="5" xfId="0" applyFont="1" applyBorder="1" applyAlignment="1">
      <alignment horizontal="left" vertical="center" wrapText="1"/>
    </xf>
    <xf numFmtId="0" fontId="34" fillId="0" borderId="0" xfId="0" applyFont="1" applyAlignment="1">
      <alignment horizontal="left" vertical="center"/>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7" fillId="0" borderId="40" xfId="0" applyFont="1" applyBorder="1" applyAlignment="1">
      <alignment horizontal="center" vertical="center"/>
    </xf>
    <xf numFmtId="0" fontId="7" fillId="0" borderId="0" xfId="0" applyFont="1" applyAlignment="1">
      <alignment horizontal="center" vertical="center"/>
    </xf>
    <xf numFmtId="0" fontId="7" fillId="0" borderId="6" xfId="0" applyFont="1" applyBorder="1" applyAlignment="1">
      <alignment horizontal="center" vertical="center"/>
    </xf>
    <xf numFmtId="0" fontId="8" fillId="0" borderId="30" xfId="0" applyFont="1" applyBorder="1" applyAlignment="1">
      <alignment horizontal="left" vertical="top" wrapText="1"/>
    </xf>
    <xf numFmtId="0" fontId="8" fillId="0" borderId="26" xfId="0" applyFont="1" applyBorder="1" applyAlignment="1">
      <alignment horizontal="left" vertical="top" wrapText="1"/>
    </xf>
    <xf numFmtId="0" fontId="8" fillId="0" borderId="5" xfId="0" applyFont="1" applyBorder="1" applyAlignment="1">
      <alignment horizontal="left" vertical="top" wrapText="1"/>
    </xf>
    <xf numFmtId="0" fontId="8" fillId="0" borderId="0" xfId="0" applyFont="1" applyAlignment="1">
      <alignment horizontal="left" vertical="top" wrapText="1"/>
    </xf>
    <xf numFmtId="0" fontId="3" fillId="0" borderId="107" xfId="0" applyFont="1" applyBorder="1" applyAlignment="1">
      <alignment horizontal="left" vertical="top" wrapText="1"/>
    </xf>
    <xf numFmtId="0" fontId="3" fillId="0" borderId="1" xfId="0" applyFont="1" applyBorder="1" applyAlignment="1">
      <alignment horizontal="left" vertical="top" wrapText="1"/>
    </xf>
    <xf numFmtId="0" fontId="3" fillId="0" borderId="8" xfId="0" applyFont="1" applyBorder="1" applyAlignment="1">
      <alignment horizontal="left" vertical="top" wrapText="1"/>
    </xf>
    <xf numFmtId="0" fontId="3" fillId="0" borderId="40" xfId="0" applyFont="1" applyBorder="1" applyAlignment="1">
      <alignment horizontal="left" vertical="top" wrapText="1"/>
    </xf>
    <xf numFmtId="0" fontId="3" fillId="0" borderId="6" xfId="0" applyFont="1" applyBorder="1" applyAlignment="1">
      <alignment horizontal="left" vertical="top" wrapText="1"/>
    </xf>
    <xf numFmtId="0" fontId="3" fillId="0" borderId="51" xfId="0" applyFont="1" applyBorder="1" applyAlignment="1">
      <alignment horizontal="left" vertical="top"/>
    </xf>
    <xf numFmtId="0" fontId="3" fillId="0" borderId="100" xfId="0" applyFont="1" applyBorder="1" applyAlignment="1">
      <alignment horizontal="left" vertical="top"/>
    </xf>
    <xf numFmtId="0" fontId="3" fillId="0" borderId="46" xfId="0" applyFont="1" applyBorder="1" applyAlignment="1">
      <alignment horizontal="left" vertical="top"/>
    </xf>
    <xf numFmtId="0" fontId="3" fillId="0" borderId="14" xfId="0" applyFont="1" applyBorder="1" applyAlignment="1">
      <alignment horizontal="left" vertical="top" wrapText="1"/>
    </xf>
    <xf numFmtId="0" fontId="14" fillId="11" borderId="42" xfId="0" applyFont="1" applyFill="1" applyBorder="1" applyAlignment="1">
      <alignment horizontal="center" vertical="center"/>
    </xf>
    <xf numFmtId="0" fontId="14" fillId="11" borderId="53" xfId="0" applyFont="1" applyFill="1" applyBorder="1" applyAlignment="1">
      <alignment horizontal="center" vertical="center"/>
    </xf>
    <xf numFmtId="0" fontId="14" fillId="11" borderId="54" xfId="0" applyFont="1" applyFill="1" applyBorder="1" applyAlignment="1">
      <alignment horizontal="center" vertical="center"/>
    </xf>
    <xf numFmtId="0" fontId="3" fillId="0" borderId="100" xfId="0" applyFont="1" applyBorder="1" applyAlignment="1">
      <alignment horizontal="left" vertical="top" wrapText="1"/>
    </xf>
    <xf numFmtId="0" fontId="3" fillId="0" borderId="101" xfId="0" applyFont="1" applyBorder="1" applyAlignment="1">
      <alignment horizontal="left" vertical="top" wrapText="1"/>
    </xf>
    <xf numFmtId="0" fontId="3" fillId="0" borderId="48" xfId="0" applyFont="1" applyBorder="1" applyAlignment="1">
      <alignment horizontal="left" vertical="top" wrapText="1"/>
    </xf>
    <xf numFmtId="0" fontId="3" fillId="0" borderId="57" xfId="0" applyFont="1" applyBorder="1" applyAlignment="1">
      <alignment horizontal="left" vertical="top" wrapText="1"/>
    </xf>
    <xf numFmtId="0" fontId="3" fillId="0" borderId="69" xfId="0" applyFont="1" applyBorder="1" applyAlignment="1">
      <alignment horizontal="left" vertical="top" wrapText="1"/>
    </xf>
    <xf numFmtId="0" fontId="3" fillId="0" borderId="97" xfId="0" applyFont="1" applyBorder="1" applyAlignment="1">
      <alignment horizontal="left" vertical="top" wrapText="1"/>
    </xf>
    <xf numFmtId="0" fontId="14" fillId="11" borderId="42" xfId="0" applyFont="1" applyFill="1" applyBorder="1" applyAlignment="1">
      <alignment horizontal="center" vertical="center" wrapText="1"/>
    </xf>
    <xf numFmtId="0" fontId="14" fillId="11" borderId="53" xfId="0" applyFont="1" applyFill="1" applyBorder="1" applyAlignment="1">
      <alignment horizontal="center" vertical="center" wrapText="1"/>
    </xf>
    <xf numFmtId="0" fontId="14" fillId="11" borderId="54" xfId="0" applyFont="1" applyFill="1" applyBorder="1" applyAlignment="1">
      <alignment horizontal="center" vertical="center" wrapText="1"/>
    </xf>
    <xf numFmtId="0" fontId="3" fillId="0" borderId="18" xfId="0" applyFont="1" applyBorder="1" applyAlignment="1">
      <alignment horizontal="left" vertical="top" wrapText="1"/>
    </xf>
    <xf numFmtId="0" fontId="3" fillId="0" borderId="41" xfId="0" applyFont="1" applyBorder="1" applyAlignment="1">
      <alignment horizontal="left" vertical="top" wrapText="1"/>
    </xf>
    <xf numFmtId="0" fontId="3" fillId="0" borderId="29" xfId="0" applyFont="1" applyBorder="1" applyAlignment="1">
      <alignment horizontal="left" vertical="top" wrapText="1"/>
    </xf>
    <xf numFmtId="0" fontId="3" fillId="0" borderId="16" xfId="0" applyFont="1" applyBorder="1" applyAlignment="1">
      <alignment horizontal="left" vertical="top" wrapText="1"/>
    </xf>
    <xf numFmtId="0" fontId="3" fillId="0" borderId="24" xfId="0" applyFont="1" applyBorder="1" applyAlignment="1">
      <alignment horizontal="left" vertical="top" wrapText="1"/>
    </xf>
    <xf numFmtId="0" fontId="3" fillId="0" borderId="55" xfId="0" applyFont="1" applyBorder="1" applyAlignment="1">
      <alignment horizontal="left" vertical="top" wrapText="1"/>
    </xf>
    <xf numFmtId="0" fontId="3" fillId="0" borderId="12" xfId="0" applyFont="1" applyBorder="1" applyAlignment="1">
      <alignment horizontal="left" vertical="top" wrapText="1"/>
    </xf>
    <xf numFmtId="0" fontId="3" fillId="0" borderId="20"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4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3" borderId="2" xfId="0" applyFont="1" applyFill="1" applyBorder="1" applyAlignment="1" applyProtection="1">
      <alignment horizontal="left" vertical="center"/>
      <protection locked="0"/>
    </xf>
    <xf numFmtId="0" fontId="3" fillId="0" borderId="126" xfId="0" applyFont="1" applyBorder="1" applyAlignment="1">
      <alignment horizontal="left" vertical="top" wrapText="1"/>
    </xf>
    <xf numFmtId="0" fontId="3" fillId="3" borderId="9" xfId="0" applyFont="1" applyFill="1" applyBorder="1" applyAlignment="1" applyProtection="1">
      <alignment horizontal="left" vertical="center"/>
      <protection locked="0"/>
    </xf>
    <xf numFmtId="0" fontId="3" fillId="0" borderId="107"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3" fillId="0" borderId="117" xfId="0" applyFont="1" applyBorder="1" applyAlignment="1">
      <alignment horizontal="center" vertical="center"/>
    </xf>
    <xf numFmtId="0" fontId="3" fillId="0" borderId="2" xfId="0" applyFont="1" applyBorder="1" applyAlignment="1">
      <alignment horizontal="center" vertical="center"/>
    </xf>
    <xf numFmtId="0" fontId="3" fillId="0" borderId="118" xfId="0" applyFont="1" applyBorder="1" applyAlignment="1">
      <alignment horizontal="center" vertical="center"/>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3" fillId="0" borderId="115" xfId="0" applyFont="1" applyBorder="1" applyAlignment="1">
      <alignment horizontal="center" vertical="center"/>
    </xf>
    <xf numFmtId="0" fontId="3" fillId="3" borderId="115" xfId="0" applyFont="1" applyFill="1" applyBorder="1" applyAlignment="1" applyProtection="1">
      <alignment horizontal="left" vertical="center" indent="1"/>
      <protection locked="0"/>
    </xf>
    <xf numFmtId="0" fontId="3" fillId="3" borderId="112" xfId="0" applyFont="1" applyFill="1" applyBorder="1" applyAlignment="1" applyProtection="1">
      <alignment horizontal="left" vertical="center" indent="1"/>
      <protection locked="0"/>
    </xf>
    <xf numFmtId="0" fontId="3" fillId="3" borderId="116" xfId="0" applyFont="1" applyFill="1" applyBorder="1" applyAlignment="1" applyProtection="1">
      <alignment horizontal="left" vertical="center" indent="1"/>
      <protection locked="0"/>
    </xf>
    <xf numFmtId="0" fontId="8" fillId="0" borderId="100" xfId="0" applyFont="1" applyBorder="1" applyAlignment="1">
      <alignment horizontal="center" vertical="center" wrapText="1"/>
    </xf>
    <xf numFmtId="0" fontId="8" fillId="0" borderId="104" xfId="0" applyFont="1" applyBorder="1" applyAlignment="1">
      <alignment horizontal="center" vertical="center"/>
    </xf>
    <xf numFmtId="0" fontId="8" fillId="0" borderId="105" xfId="0" applyFont="1" applyBorder="1" applyAlignment="1">
      <alignment horizontal="center" vertical="center"/>
    </xf>
    <xf numFmtId="0" fontId="8" fillId="0" borderId="106" xfId="0" applyFont="1" applyBorder="1" applyAlignment="1">
      <alignment horizontal="center" vertical="center"/>
    </xf>
    <xf numFmtId="0" fontId="3" fillId="0" borderId="119" xfId="0" applyFont="1" applyBorder="1" applyAlignment="1">
      <alignment horizontal="center" vertical="center"/>
    </xf>
    <xf numFmtId="0" fontId="3" fillId="0" borderId="100" xfId="0" applyFont="1" applyBorder="1" applyAlignment="1">
      <alignment horizontal="center" vertical="center"/>
    </xf>
    <xf numFmtId="0" fontId="3" fillId="0" borderId="120" xfId="0" applyFont="1" applyBorder="1" applyAlignment="1">
      <alignment horizontal="center" vertical="center"/>
    </xf>
    <xf numFmtId="0" fontId="3" fillId="0" borderId="65" xfId="0" applyFont="1" applyBorder="1" applyAlignment="1">
      <alignment horizontal="center" vertical="center"/>
    </xf>
    <xf numFmtId="0" fontId="3"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64" xfId="0" applyFont="1" applyBorder="1" applyAlignment="1">
      <alignment horizontal="center" vertical="center"/>
    </xf>
    <xf numFmtId="0" fontId="3" fillId="0" borderId="109" xfId="0" applyFont="1" applyBorder="1" applyAlignment="1">
      <alignment horizontal="center" vertical="center"/>
    </xf>
    <xf numFmtId="0" fontId="3" fillId="0" borderId="56" xfId="0" applyFont="1" applyBorder="1" applyAlignment="1">
      <alignment horizontal="center" vertical="center"/>
    </xf>
    <xf numFmtId="0" fontId="3" fillId="0" borderId="110" xfId="0" applyFont="1" applyBorder="1" applyAlignment="1">
      <alignment horizontal="center" vertical="center"/>
    </xf>
    <xf numFmtId="0" fontId="3" fillId="0" borderId="129" xfId="0" applyFont="1" applyBorder="1" applyAlignment="1">
      <alignment horizontal="center" vertical="center"/>
    </xf>
    <xf numFmtId="0" fontId="3" fillId="0" borderId="89" xfId="0" applyFont="1" applyBorder="1" applyAlignment="1">
      <alignment horizontal="center" vertical="center"/>
    </xf>
    <xf numFmtId="0" fontId="3" fillId="0" borderId="160" xfId="0" applyFont="1" applyBorder="1" applyAlignment="1">
      <alignment horizontal="center" vertical="center"/>
    </xf>
    <xf numFmtId="0" fontId="5" fillId="5" borderId="122" xfId="0" applyFont="1" applyFill="1" applyBorder="1" applyAlignment="1" applyProtection="1">
      <alignment horizontal="center" vertical="center"/>
      <protection locked="0"/>
    </xf>
    <xf numFmtId="0" fontId="5" fillId="5" borderId="140" xfId="0" applyFont="1" applyFill="1" applyBorder="1" applyAlignment="1" applyProtection="1">
      <alignment horizontal="center" vertical="center"/>
      <protection locked="0"/>
    </xf>
    <xf numFmtId="0" fontId="5" fillId="5" borderId="123" xfId="0" applyFont="1" applyFill="1" applyBorder="1" applyAlignment="1" applyProtection="1">
      <alignment horizontal="center" vertical="center"/>
      <protection locked="0"/>
    </xf>
    <xf numFmtId="0" fontId="5" fillId="5" borderId="30" xfId="0" applyFont="1" applyFill="1" applyBorder="1" applyAlignment="1" applyProtection="1">
      <alignment horizontal="center" vertical="center"/>
      <protection locked="0"/>
    </xf>
    <xf numFmtId="0" fontId="5" fillId="5" borderId="5" xfId="0" applyFont="1" applyFill="1" applyBorder="1" applyAlignment="1" applyProtection="1">
      <alignment horizontal="center" vertical="center"/>
      <protection locked="0"/>
    </xf>
    <xf numFmtId="0" fontId="3" fillId="0" borderId="26" xfId="0" applyFont="1" applyBorder="1" applyAlignment="1">
      <alignment horizontal="left" vertical="center" wrapText="1"/>
    </xf>
    <xf numFmtId="0" fontId="3" fillId="0" borderId="31" xfId="0" applyFont="1" applyBorder="1" applyAlignment="1">
      <alignment horizontal="left" vertical="center" wrapText="1"/>
    </xf>
    <xf numFmtId="0" fontId="3" fillId="0" borderId="0" xfId="0" applyFont="1" applyAlignment="1">
      <alignment horizontal="left" vertical="center" wrapText="1"/>
    </xf>
    <xf numFmtId="0" fontId="3" fillId="0" borderId="29" xfId="0" applyFont="1" applyBorder="1" applyAlignment="1">
      <alignment horizontal="left" vertical="center" wrapText="1"/>
    </xf>
    <xf numFmtId="0" fontId="8" fillId="0" borderId="30" xfId="0" applyFont="1" applyBorder="1" applyAlignment="1">
      <alignment horizontal="left" vertical="center" wrapText="1"/>
    </xf>
    <xf numFmtId="0" fontId="8" fillId="0" borderId="26" xfId="0" applyFont="1" applyBorder="1" applyAlignment="1">
      <alignment horizontal="left" vertical="center" wrapText="1"/>
    </xf>
    <xf numFmtId="0" fontId="8" fillId="0" borderId="31" xfId="0" applyFont="1" applyBorder="1" applyAlignment="1">
      <alignment horizontal="left" vertical="center" wrapText="1"/>
    </xf>
    <xf numFmtId="0" fontId="8" fillId="0" borderId="3" xfId="0" applyFont="1" applyBorder="1" applyAlignment="1">
      <alignment horizontal="left" vertical="center" wrapText="1"/>
    </xf>
    <xf numFmtId="0" fontId="8" fillId="0" borderId="2" xfId="0" applyFont="1" applyBorder="1" applyAlignment="1">
      <alignment horizontal="left" vertical="center" wrapText="1"/>
    </xf>
    <xf numFmtId="0" fontId="8" fillId="0" borderId="27" xfId="0" applyFont="1" applyBorder="1" applyAlignment="1">
      <alignment horizontal="left" vertical="center" wrapText="1"/>
    </xf>
    <xf numFmtId="0" fontId="5" fillId="0" borderId="122" xfId="0" applyFont="1" applyBorder="1" applyAlignment="1">
      <alignment horizontal="center" vertical="center"/>
    </xf>
    <xf numFmtId="0" fontId="5" fillId="0" borderId="140" xfId="0" applyFont="1" applyBorder="1" applyAlignment="1">
      <alignment horizontal="center" vertical="center"/>
    </xf>
    <xf numFmtId="0" fontId="3" fillId="0" borderId="30"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left" vertical="center" wrapText="1"/>
    </xf>
    <xf numFmtId="0" fontId="3" fillId="0" borderId="27" xfId="0" applyFont="1" applyBorder="1" applyAlignment="1">
      <alignment horizontal="left" vertical="center" wrapText="1"/>
    </xf>
    <xf numFmtId="0" fontId="5" fillId="5" borderId="121" xfId="0" applyFont="1" applyFill="1" applyBorder="1" applyAlignment="1" applyProtection="1">
      <alignment horizontal="center" vertical="center" wrapText="1"/>
      <protection locked="0"/>
    </xf>
    <xf numFmtId="0" fontId="5" fillId="5" borderId="124" xfId="0" applyFont="1" applyFill="1" applyBorder="1" applyAlignment="1" applyProtection="1">
      <alignment horizontal="center" vertical="center"/>
      <protection locked="0"/>
    </xf>
    <xf numFmtId="0" fontId="5" fillId="5" borderId="58" xfId="0" applyFont="1" applyFill="1" applyBorder="1" applyAlignment="1" applyProtection="1">
      <alignment horizontal="center" vertical="center"/>
      <protection locked="0"/>
    </xf>
    <xf numFmtId="0" fontId="5" fillId="5" borderId="125" xfId="0" applyFont="1" applyFill="1" applyBorder="1" applyAlignment="1" applyProtection="1">
      <alignment horizontal="center" vertical="center"/>
      <protection locked="0"/>
    </xf>
    <xf numFmtId="0" fontId="3" fillId="0" borderId="26" xfId="0" applyFont="1" applyBorder="1" applyAlignment="1">
      <alignment horizontal="left" vertical="center"/>
    </xf>
    <xf numFmtId="0" fontId="3" fillId="0" borderId="31"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horizontal="left" vertical="center"/>
    </xf>
    <xf numFmtId="0" fontId="3" fillId="0" borderId="29" xfId="0" applyFont="1" applyBorder="1" applyAlignment="1">
      <alignment horizontal="left" vertical="center"/>
    </xf>
    <xf numFmtId="0" fontId="3" fillId="0" borderId="3" xfId="0" applyFont="1" applyBorder="1" applyAlignment="1">
      <alignment horizontal="left" vertical="center"/>
    </xf>
    <xf numFmtId="0" fontId="3" fillId="0" borderId="2" xfId="0" applyFont="1" applyBorder="1" applyAlignment="1">
      <alignment horizontal="left" vertical="center"/>
    </xf>
    <xf numFmtId="0" fontId="3" fillId="0" borderId="27" xfId="0" applyFont="1" applyBorder="1" applyAlignment="1">
      <alignment horizontal="left" vertical="center"/>
    </xf>
    <xf numFmtId="0" fontId="5" fillId="5" borderId="30"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0" borderId="123" xfId="0" applyFont="1" applyBorder="1" applyAlignment="1">
      <alignment horizontal="center" vertical="center"/>
    </xf>
    <xf numFmtId="0" fontId="3" fillId="0" borderId="45" xfId="0" applyFont="1" applyBorder="1" applyAlignment="1">
      <alignment horizontal="left" vertical="top" wrapText="1"/>
    </xf>
    <xf numFmtId="0" fontId="3" fillId="0" borderId="7" xfId="0" applyFont="1" applyBorder="1" applyAlignment="1">
      <alignment horizontal="left" vertical="top" wrapText="1"/>
    </xf>
    <xf numFmtId="0" fontId="3" fillId="0" borderId="2" xfId="0" applyFont="1" applyBorder="1" applyAlignment="1">
      <alignment vertical="center" wrapText="1"/>
    </xf>
    <xf numFmtId="0" fontId="3" fillId="0" borderId="27" xfId="0" applyFont="1" applyBorder="1" applyAlignment="1">
      <alignment vertical="center" wrapText="1"/>
    </xf>
    <xf numFmtId="0" fontId="3" fillId="0" borderId="87" xfId="0" applyFont="1" applyBorder="1" applyAlignment="1">
      <alignment horizontal="left" vertical="center" wrapText="1"/>
    </xf>
    <xf numFmtId="0" fontId="3" fillId="0" borderId="162" xfId="0" applyFont="1" applyBorder="1" applyAlignment="1">
      <alignment horizontal="left" vertical="center" wrapText="1"/>
    </xf>
    <xf numFmtId="0" fontId="5" fillId="5" borderId="121" xfId="0" applyFont="1" applyFill="1" applyBorder="1" applyAlignment="1" applyProtection="1">
      <alignment horizontal="center" vertical="center"/>
      <protection locked="0"/>
    </xf>
    <xf numFmtId="0" fontId="3" fillId="0" borderId="5" xfId="0" applyFont="1" applyBorder="1" applyAlignment="1">
      <alignment horizontal="left" vertical="center" wrapText="1"/>
    </xf>
    <xf numFmtId="0" fontId="5" fillId="0" borderId="3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2" xfId="0" applyFont="1" applyBorder="1" applyAlignment="1">
      <alignment horizontal="center" vertical="center" shrinkToFit="1"/>
    </xf>
    <xf numFmtId="0" fontId="5" fillId="0" borderId="123" xfId="0" applyFont="1" applyBorder="1" applyAlignment="1">
      <alignment horizontal="center" vertical="center" shrinkToFit="1"/>
    </xf>
    <xf numFmtId="0" fontId="3" fillId="0" borderId="95" xfId="0" applyFont="1" applyBorder="1" applyAlignment="1">
      <alignment horizontal="left" vertical="center"/>
    </xf>
    <xf numFmtId="0" fontId="3" fillId="0" borderId="163" xfId="0" applyFont="1" applyBorder="1" applyAlignment="1">
      <alignment horizontal="left" vertical="center"/>
    </xf>
    <xf numFmtId="0" fontId="5" fillId="0" borderId="140" xfId="0" applyFont="1" applyBorder="1" applyAlignment="1">
      <alignment horizontal="center" vertical="center" wrapText="1"/>
    </xf>
    <xf numFmtId="0" fontId="5" fillId="0" borderId="123" xfId="0" applyFont="1" applyBorder="1" applyAlignment="1">
      <alignment horizontal="center" vertical="center" wrapText="1"/>
    </xf>
    <xf numFmtId="0" fontId="8" fillId="0" borderId="129" xfId="0" applyFont="1" applyBorder="1" applyAlignment="1">
      <alignment horizontal="left" vertical="center" wrapText="1"/>
    </xf>
    <xf numFmtId="0" fontId="8" fillId="0" borderId="89" xfId="0" applyFont="1" applyBorder="1" applyAlignment="1">
      <alignment horizontal="left" vertical="center" wrapText="1"/>
    </xf>
    <xf numFmtId="0" fontId="8" fillId="0" borderId="160" xfId="0" applyFont="1" applyBorder="1" applyAlignment="1">
      <alignment horizontal="left" vertical="center" wrapText="1"/>
    </xf>
    <xf numFmtId="0" fontId="14" fillId="11" borderId="20" xfId="0" applyFont="1" applyFill="1" applyBorder="1" applyAlignment="1">
      <alignment horizontal="center" vertical="center" wrapText="1"/>
    </xf>
    <xf numFmtId="0" fontId="14" fillId="11" borderId="9" xfId="0" applyFont="1" applyFill="1" applyBorder="1" applyAlignment="1">
      <alignment horizontal="center" vertical="center" wrapText="1"/>
    </xf>
    <xf numFmtId="0" fontId="14" fillId="11" borderId="10" xfId="0" applyFont="1" applyFill="1" applyBorder="1" applyAlignment="1">
      <alignment horizontal="center" vertical="center" wrapText="1"/>
    </xf>
    <xf numFmtId="0" fontId="3" fillId="0" borderId="121" xfId="0" applyFont="1" applyBorder="1" applyAlignment="1">
      <alignment vertical="center" wrapText="1"/>
    </xf>
    <xf numFmtId="0" fontId="8" fillId="0" borderId="5" xfId="0" applyFont="1" applyBorder="1" applyAlignment="1">
      <alignment horizontal="left" vertical="center" wrapText="1"/>
    </xf>
    <xf numFmtId="0" fontId="8" fillId="0" borderId="0" xfId="0" applyFont="1" applyAlignment="1">
      <alignment horizontal="left" vertical="center" wrapText="1"/>
    </xf>
    <xf numFmtId="0" fontId="8" fillId="0" borderId="29" xfId="0" applyFont="1" applyBorder="1" applyAlignment="1">
      <alignment horizontal="left" vertical="center" wrapText="1"/>
    </xf>
    <xf numFmtId="0" fontId="5" fillId="5" borderId="139" xfId="0" applyFont="1" applyFill="1" applyBorder="1" applyAlignment="1" applyProtection="1">
      <alignment horizontal="center" vertical="center"/>
      <protection locked="0"/>
    </xf>
    <xf numFmtId="0" fontId="5" fillId="5" borderId="122" xfId="0" applyFont="1" applyFill="1" applyBorder="1" applyAlignment="1" applyProtection="1">
      <alignment horizontal="center" vertical="center" wrapText="1"/>
      <protection locked="0"/>
    </xf>
    <xf numFmtId="0" fontId="5" fillId="5" borderId="140" xfId="0" applyFont="1" applyFill="1" applyBorder="1" applyAlignment="1" applyProtection="1">
      <alignment horizontal="center" vertical="center" wrapText="1"/>
      <protection locked="0"/>
    </xf>
    <xf numFmtId="0" fontId="5" fillId="5" borderId="123" xfId="0" applyFont="1" applyFill="1" applyBorder="1" applyAlignment="1" applyProtection="1">
      <alignment horizontal="center" vertical="center" wrapText="1"/>
      <protection locked="0"/>
    </xf>
    <xf numFmtId="0" fontId="3" fillId="0" borderId="13" xfId="0" applyFont="1" applyBorder="1" applyAlignment="1">
      <alignment horizontal="left" vertical="center" wrapText="1"/>
    </xf>
    <xf numFmtId="0" fontId="3" fillId="0" borderId="11" xfId="0" applyFont="1" applyBorder="1" applyAlignment="1">
      <alignment horizontal="left" vertical="center" wrapText="1"/>
    </xf>
    <xf numFmtId="0" fontId="3" fillId="0" borderId="41" xfId="0" applyFont="1" applyBorder="1" applyAlignment="1">
      <alignment horizontal="left" vertical="center" wrapText="1"/>
    </xf>
    <xf numFmtId="0" fontId="3" fillId="0" borderId="87" xfId="0" applyFont="1" applyBorder="1" applyAlignment="1">
      <alignment vertical="center" wrapText="1"/>
    </xf>
    <xf numFmtId="0" fontId="3" fillId="0" borderId="162" xfId="0" applyFont="1" applyBorder="1" applyAlignment="1">
      <alignment vertical="center" wrapText="1"/>
    </xf>
    <xf numFmtId="0" fontId="3"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1" xfId="0" applyFont="1" applyBorder="1" applyAlignment="1">
      <alignment horizontal="center" vertical="center" wrapText="1"/>
    </xf>
    <xf numFmtId="0" fontId="3" fillId="2" borderId="0" xfId="6" applyFont="1" applyFill="1" applyAlignment="1" applyProtection="1">
      <alignment horizontal="left" vertical="center" shrinkToFit="1"/>
      <protection locked="0"/>
    </xf>
    <xf numFmtId="180" fontId="3" fillId="3" borderId="0" xfId="0" applyNumberFormat="1" applyFont="1" applyFill="1" applyAlignment="1" applyProtection="1">
      <alignment horizontal="center" vertical="center"/>
      <protection locked="0"/>
    </xf>
    <xf numFmtId="0" fontId="3" fillId="0" borderId="121" xfId="0" applyFont="1" applyBorder="1" applyAlignment="1">
      <alignment horizontal="center" vertical="center"/>
    </xf>
    <xf numFmtId="0" fontId="5" fillId="0" borderId="140" xfId="0" applyFont="1" applyBorder="1" applyAlignment="1" applyProtection="1">
      <alignment horizontal="center" vertical="center" textRotation="255"/>
      <protection locked="0"/>
    </xf>
    <xf numFmtId="0" fontId="5" fillId="0" borderId="123" xfId="0" applyFont="1" applyBorder="1" applyAlignment="1" applyProtection="1">
      <alignment horizontal="center" vertical="center" textRotation="255"/>
      <protection locked="0"/>
    </xf>
    <xf numFmtId="0" fontId="3" fillId="0" borderId="129"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160" xfId="0" applyFont="1" applyBorder="1" applyAlignment="1">
      <alignment horizontal="center" vertical="center" wrapText="1"/>
    </xf>
    <xf numFmtId="0" fontId="14" fillId="11" borderId="46" xfId="0" applyFont="1" applyFill="1" applyBorder="1" applyAlignment="1">
      <alignment horizontal="center" vertical="center" wrapText="1"/>
    </xf>
    <xf numFmtId="0" fontId="14" fillId="11" borderId="50" xfId="0" applyFont="1" applyFill="1" applyBorder="1" applyAlignment="1">
      <alignment horizontal="center" vertical="center" wrapText="1"/>
    </xf>
    <xf numFmtId="0" fontId="14" fillId="11" borderId="51" xfId="0" applyFont="1" applyFill="1" applyBorder="1" applyAlignment="1">
      <alignment horizontal="center" vertical="center" wrapText="1"/>
    </xf>
    <xf numFmtId="0" fontId="3" fillId="2" borderId="18" xfId="6" applyFont="1" applyFill="1" applyBorder="1" applyAlignment="1" applyProtection="1">
      <alignment horizontal="left" vertical="center" wrapText="1" shrinkToFit="1"/>
      <protection locked="0"/>
    </xf>
    <xf numFmtId="0" fontId="3" fillId="2" borderId="11" xfId="6" applyFont="1" applyFill="1" applyBorder="1" applyAlignment="1" applyProtection="1">
      <alignment horizontal="left" vertical="center" wrapText="1" shrinkToFit="1"/>
      <protection locked="0"/>
    </xf>
    <xf numFmtId="0" fontId="5" fillId="0" borderId="11" xfId="0" applyFont="1" applyBorder="1" applyAlignment="1" applyProtection="1">
      <alignment vertical="center" wrapText="1"/>
      <protection locked="0"/>
    </xf>
    <xf numFmtId="0" fontId="5" fillId="0" borderId="12" xfId="0" applyFont="1" applyBorder="1" applyAlignment="1" applyProtection="1">
      <alignment vertical="center" wrapText="1"/>
      <protection locked="0"/>
    </xf>
    <xf numFmtId="0" fontId="3" fillId="2" borderId="14" xfId="6" applyFont="1" applyFill="1" applyBorder="1" applyAlignment="1" applyProtection="1">
      <alignment horizontal="left" vertical="center" wrapText="1" shrinkToFit="1"/>
      <protection locked="0"/>
    </xf>
    <xf numFmtId="0" fontId="3" fillId="2" borderId="0" xfId="6" applyFont="1" applyFill="1" applyAlignment="1" applyProtection="1">
      <alignment horizontal="left" vertical="center" wrapText="1" shrinkToFit="1"/>
      <protection locked="0"/>
    </xf>
    <xf numFmtId="0" fontId="5" fillId="0" borderId="0" xfId="0" applyFont="1" applyAlignment="1" applyProtection="1">
      <alignment vertical="center" wrapText="1"/>
      <protection locked="0"/>
    </xf>
    <xf numFmtId="0" fontId="5" fillId="0" borderId="6" xfId="0" applyFont="1" applyBorder="1" applyAlignment="1" applyProtection="1">
      <alignment vertical="center" wrapText="1"/>
      <protection locked="0"/>
    </xf>
    <xf numFmtId="0" fontId="3" fillId="2" borderId="20" xfId="6" applyFont="1" applyFill="1" applyBorder="1" applyAlignment="1" applyProtection="1">
      <alignment horizontal="left" vertical="center" wrapText="1" shrinkToFit="1"/>
      <protection locked="0"/>
    </xf>
    <xf numFmtId="0" fontId="3" fillId="2" borderId="9" xfId="6" applyFont="1" applyFill="1" applyBorder="1" applyAlignment="1" applyProtection="1">
      <alignment horizontal="left" vertical="center" wrapText="1" shrinkToFit="1"/>
      <protection locked="0"/>
    </xf>
    <xf numFmtId="0" fontId="5" fillId="0" borderId="9"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34" fillId="0" borderId="5" xfId="0" applyFont="1" applyBorder="1" applyAlignment="1">
      <alignment horizontal="left" vertical="top" wrapText="1"/>
    </xf>
    <xf numFmtId="0" fontId="34" fillId="0" borderId="0" xfId="0" applyFont="1" applyAlignment="1">
      <alignment horizontal="left" vertical="top" wrapText="1"/>
    </xf>
    <xf numFmtId="0" fontId="34" fillId="0" borderId="29" xfId="0" applyFont="1" applyBorder="1" applyAlignment="1">
      <alignment horizontal="left" vertical="top" wrapText="1"/>
    </xf>
    <xf numFmtId="0" fontId="3" fillId="0" borderId="18" xfId="0" applyFont="1" applyBorder="1" applyAlignment="1">
      <alignment horizontal="center" vertical="top" wrapText="1"/>
    </xf>
    <xf numFmtId="0" fontId="3" fillId="0" borderId="11" xfId="0" applyFont="1" applyBorder="1" applyAlignment="1">
      <alignment horizontal="center" vertical="top" wrapText="1"/>
    </xf>
    <xf numFmtId="0" fontId="3" fillId="0" borderId="41" xfId="0" applyFont="1" applyBorder="1" applyAlignment="1">
      <alignment horizontal="center" vertical="top" wrapText="1"/>
    </xf>
    <xf numFmtId="0" fontId="3" fillId="0" borderId="14" xfId="0" applyFont="1" applyBorder="1" applyAlignment="1">
      <alignment horizontal="center" vertical="top" wrapText="1"/>
    </xf>
    <xf numFmtId="0" fontId="3" fillId="0" borderId="0" xfId="0" applyFont="1" applyAlignment="1">
      <alignment horizontal="center" vertical="top" wrapText="1"/>
    </xf>
    <xf numFmtId="0" fontId="3" fillId="0" borderId="29" xfId="0" applyFont="1" applyBorder="1" applyAlignment="1">
      <alignment horizontal="center" vertical="top" wrapText="1"/>
    </xf>
    <xf numFmtId="0" fontId="3" fillId="2" borderId="11" xfId="6" applyFont="1" applyFill="1" applyBorder="1" applyAlignment="1" applyProtection="1">
      <alignment horizontal="center" vertical="center"/>
      <protection locked="0"/>
    </xf>
    <xf numFmtId="0" fontId="3" fillId="0" borderId="0" xfId="6" applyFont="1">
      <alignment vertical="center"/>
    </xf>
    <xf numFmtId="0" fontId="3" fillId="0" borderId="0" xfId="6" applyFont="1" applyAlignment="1">
      <alignment horizontal="center" vertical="center"/>
    </xf>
    <xf numFmtId="0" fontId="3" fillId="0" borderId="29" xfId="6" applyFont="1" applyBorder="1" applyAlignment="1">
      <alignment horizontal="center" vertical="center"/>
    </xf>
    <xf numFmtId="0" fontId="3" fillId="0" borderId="9" xfId="6" applyFont="1" applyBorder="1" applyAlignment="1">
      <alignment horizontal="center" vertical="center"/>
    </xf>
    <xf numFmtId="0" fontId="3" fillId="0" borderId="18" xfId="6"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30" xfId="6" applyFont="1" applyBorder="1" applyAlignment="1">
      <alignment horizontal="left" vertical="center"/>
    </xf>
    <xf numFmtId="0" fontId="7" fillId="0" borderId="26" xfId="6" applyFont="1" applyBorder="1" applyAlignment="1">
      <alignment horizontal="left" vertical="center"/>
    </xf>
    <xf numFmtId="0" fontId="3" fillId="3" borderId="0" xfId="0" applyFont="1" applyFill="1" applyAlignment="1" applyProtection="1">
      <alignment horizontal="center" vertical="center"/>
      <protection locked="0"/>
    </xf>
    <xf numFmtId="0" fontId="3" fillId="12" borderId="0" xfId="6" applyFont="1" applyFill="1" applyAlignment="1" applyProtection="1">
      <alignment horizontal="center" vertical="center" shrinkToFit="1"/>
      <protection locked="0"/>
    </xf>
    <xf numFmtId="0" fontId="3" fillId="12" borderId="0" xfId="6" applyFont="1" applyFill="1" applyAlignment="1" applyProtection="1">
      <alignment horizontal="center" vertical="center"/>
      <protection locked="0"/>
    </xf>
    <xf numFmtId="0" fontId="3" fillId="3" borderId="0" xfId="6" applyFont="1" applyFill="1" applyAlignment="1" applyProtection="1">
      <alignment horizontal="center" vertical="center" shrinkToFit="1"/>
      <protection locked="0"/>
    </xf>
    <xf numFmtId="0" fontId="3" fillId="2" borderId="26" xfId="6" applyFont="1" applyFill="1" applyBorder="1" applyAlignment="1" applyProtection="1">
      <alignment horizontal="left" vertical="center" shrinkToFit="1"/>
      <protection locked="0"/>
    </xf>
    <xf numFmtId="0" fontId="3" fillId="5" borderId="0" xfId="0" applyFont="1" applyFill="1" applyAlignment="1" applyProtection="1">
      <alignment horizontal="center" vertical="center"/>
      <protection locked="0"/>
    </xf>
    <xf numFmtId="0" fontId="34" fillId="0" borderId="5" xfId="0" applyFont="1" applyBorder="1" applyAlignment="1">
      <alignment horizontal="center" vertical="top" wrapText="1"/>
    </xf>
    <xf numFmtId="0" fontId="34" fillId="0" borderId="0" xfId="0" applyFont="1" applyAlignment="1">
      <alignment horizontal="center" vertical="top" wrapText="1"/>
    </xf>
    <xf numFmtId="0" fontId="34" fillId="0" borderId="29" xfId="0" applyFont="1" applyBorder="1" applyAlignment="1">
      <alignment horizontal="center" vertical="top" wrapText="1"/>
    </xf>
    <xf numFmtId="0" fontId="3" fillId="0" borderId="115" xfId="0" applyFont="1" applyBorder="1" applyAlignment="1">
      <alignment horizontal="left" vertical="center" indent="1"/>
    </xf>
    <xf numFmtId="0" fontId="3" fillId="0" borderId="112" xfId="0" applyFont="1" applyBorder="1" applyAlignment="1">
      <alignment horizontal="left" vertical="center" indent="1"/>
    </xf>
    <xf numFmtId="0" fontId="3" fillId="0" borderId="116" xfId="0" applyFont="1" applyBorder="1" applyAlignment="1">
      <alignment horizontal="left" vertical="center" indent="1"/>
    </xf>
    <xf numFmtId="0" fontId="18" fillId="12" borderId="2" xfId="0" applyFont="1" applyFill="1" applyBorder="1" applyAlignment="1" applyProtection="1">
      <alignment horizontal="center" vertical="center"/>
      <protection locked="0"/>
    </xf>
    <xf numFmtId="0" fontId="18" fillId="10" borderId="87" xfId="0" applyFont="1" applyFill="1" applyBorder="1" applyAlignment="1">
      <alignment horizontal="center" vertical="center"/>
    </xf>
    <xf numFmtId="0" fontId="18" fillId="0" borderId="46" xfId="0" applyFont="1" applyBorder="1" applyAlignment="1">
      <alignment horizontal="center" vertical="center"/>
    </xf>
    <xf numFmtId="0" fontId="18" fillId="0" borderId="50" xfId="0" applyFont="1" applyBorder="1" applyAlignment="1">
      <alignment horizontal="center" vertical="center"/>
    </xf>
    <xf numFmtId="0" fontId="18" fillId="0" borderId="127" xfId="0" applyFont="1" applyBorder="1" applyAlignment="1">
      <alignment horizontal="center" vertical="center"/>
    </xf>
    <xf numFmtId="0" fontId="18" fillId="0" borderId="56" xfId="0" applyFont="1" applyBorder="1" applyAlignment="1">
      <alignment horizontal="center" vertical="center"/>
    </xf>
    <xf numFmtId="0" fontId="18" fillId="0" borderId="94" xfId="0" applyFont="1" applyBorder="1" applyAlignment="1">
      <alignment horizontal="center" vertical="center"/>
    </xf>
    <xf numFmtId="0" fontId="18" fillId="0" borderId="95" xfId="0" applyFont="1" applyBorder="1" applyAlignment="1">
      <alignment horizontal="center" vertical="center"/>
    </xf>
    <xf numFmtId="0" fontId="18" fillId="10" borderId="113" xfId="0" applyFont="1" applyFill="1" applyBorder="1" applyAlignment="1">
      <alignment horizontal="left" vertical="center" indent="1"/>
    </xf>
    <xf numFmtId="0" fontId="18" fillId="10" borderId="95" xfId="0" applyFont="1" applyFill="1" applyBorder="1" applyAlignment="1">
      <alignment horizontal="left" vertical="center" indent="1"/>
    </xf>
    <xf numFmtId="0" fontId="18" fillId="10" borderId="128" xfId="0" applyFont="1" applyFill="1" applyBorder="1" applyAlignment="1">
      <alignment horizontal="left" vertical="center" indent="1"/>
    </xf>
    <xf numFmtId="0" fontId="18" fillId="0" borderId="107" xfId="0" applyFont="1" applyBorder="1" applyAlignment="1">
      <alignment horizontal="center"/>
    </xf>
    <xf numFmtId="0" fontId="18" fillId="0" borderId="1" xfId="0" applyFont="1" applyBorder="1" applyAlignment="1">
      <alignment horizontal="center"/>
    </xf>
    <xf numFmtId="0" fontId="18" fillId="0" borderId="35" xfId="0" applyFont="1" applyBorder="1" applyAlignment="1">
      <alignment horizontal="center"/>
    </xf>
    <xf numFmtId="0" fontId="18" fillId="0" borderId="28" xfId="0" applyFont="1" applyBorder="1" applyAlignment="1">
      <alignment horizontal="center" vertical="center"/>
    </xf>
    <xf numFmtId="0" fontId="18" fillId="0" borderId="1" xfId="0" applyFont="1" applyBorder="1" applyAlignment="1">
      <alignment horizontal="center" vertical="center"/>
    </xf>
    <xf numFmtId="0" fontId="18" fillId="0" borderId="23" xfId="0" applyFont="1" applyBorder="1" applyAlignment="1">
      <alignment horizontal="center" vertical="center"/>
    </xf>
    <xf numFmtId="0" fontId="18" fillId="0" borderId="33" xfId="0" applyFont="1" applyBorder="1" applyAlignment="1">
      <alignment horizontal="center" vertical="center"/>
    </xf>
    <xf numFmtId="0" fontId="18" fillId="0" borderId="4" xfId="0" applyFont="1" applyBorder="1" applyAlignment="1">
      <alignment horizontal="center" vertical="center"/>
    </xf>
    <xf numFmtId="0" fontId="18" fillId="0" borderId="17" xfId="0" applyFont="1" applyBorder="1" applyAlignment="1">
      <alignment horizontal="center" vertical="center"/>
    </xf>
    <xf numFmtId="0" fontId="18" fillId="0" borderId="45" xfId="0" applyFont="1" applyBorder="1" applyAlignment="1">
      <alignment horizontal="center" vertical="top"/>
    </xf>
    <xf numFmtId="0" fontId="18" fillId="0" borderId="4" xfId="0" applyFont="1" applyBorder="1" applyAlignment="1">
      <alignment horizontal="center" vertical="top"/>
    </xf>
    <xf numFmtId="0" fontId="18" fillId="0" borderId="24" xfId="0" applyFont="1" applyBorder="1" applyAlignment="1">
      <alignment horizontal="center" vertical="top"/>
    </xf>
    <xf numFmtId="0" fontId="18" fillId="12" borderId="0" xfId="0" applyFont="1" applyFill="1" applyAlignment="1" applyProtection="1">
      <alignment horizontal="center" vertical="center"/>
      <protection locked="0"/>
    </xf>
    <xf numFmtId="40" fontId="18" fillId="10" borderId="0" xfId="0" applyNumberFormat="1" applyFont="1" applyFill="1" applyAlignment="1">
      <alignment horizontal="center" vertical="center"/>
    </xf>
    <xf numFmtId="0" fontId="18" fillId="10" borderId="0" xfId="0" applyFont="1" applyFill="1" applyAlignment="1">
      <alignment horizontal="center" vertical="center"/>
    </xf>
    <xf numFmtId="178" fontId="18" fillId="10" borderId="0" xfId="0" applyNumberFormat="1" applyFont="1" applyFill="1" applyAlignment="1">
      <alignment horizontal="center" vertical="center"/>
    </xf>
    <xf numFmtId="40" fontId="18" fillId="10" borderId="11" xfId="0" applyNumberFormat="1" applyFont="1" applyFill="1" applyBorder="1" applyAlignment="1">
      <alignment horizontal="center" vertical="center"/>
    </xf>
    <xf numFmtId="0" fontId="18" fillId="10" borderId="11" xfId="0" applyFont="1" applyFill="1" applyBorder="1" applyAlignment="1">
      <alignment horizontal="center" vertical="center"/>
    </xf>
    <xf numFmtId="40" fontId="18" fillId="10" borderId="0" xfId="0" applyNumberFormat="1" applyFont="1" applyFill="1" applyAlignment="1" applyProtection="1">
      <alignment horizontal="center" vertical="center"/>
      <protection locked="0"/>
    </xf>
    <xf numFmtId="0" fontId="18" fillId="10" borderId="0" xfId="0" applyFont="1" applyFill="1" applyAlignment="1" applyProtection="1">
      <alignment horizontal="center" vertical="center"/>
      <protection locked="0"/>
    </xf>
    <xf numFmtId="0" fontId="18" fillId="0" borderId="30" xfId="0" applyFont="1" applyBorder="1" applyAlignment="1">
      <alignment horizontal="left" vertical="center" wrapText="1"/>
    </xf>
    <xf numFmtId="0" fontId="18" fillId="0" borderId="26" xfId="0" applyFont="1" applyBorder="1" applyAlignment="1">
      <alignment horizontal="left" vertical="center"/>
    </xf>
    <xf numFmtId="0" fontId="18" fillId="0" borderId="33" xfId="0" applyFont="1" applyBorder="1" applyAlignment="1">
      <alignment horizontal="left" vertical="center"/>
    </xf>
    <xf numFmtId="0" fontId="18" fillId="0" borderId="4" xfId="0" applyFont="1" applyBorder="1" applyAlignment="1">
      <alignment horizontal="left" vertical="center"/>
    </xf>
    <xf numFmtId="0" fontId="18" fillId="12" borderId="4" xfId="0" applyFont="1" applyFill="1" applyBorder="1" applyAlignment="1" applyProtection="1">
      <alignment horizontal="center" vertical="center"/>
      <protection locked="0"/>
    </xf>
    <xf numFmtId="0" fontId="18" fillId="0" borderId="5" xfId="0" applyFont="1" applyBorder="1" applyAlignment="1">
      <alignment horizontal="left" vertical="center" wrapText="1"/>
    </xf>
    <xf numFmtId="0" fontId="18" fillId="0" borderId="0" xfId="0" applyFont="1" applyAlignment="1">
      <alignment horizontal="left" vertical="center" wrapText="1"/>
    </xf>
    <xf numFmtId="0" fontId="18" fillId="0" borderId="3" xfId="0" applyFont="1" applyBorder="1" applyAlignment="1">
      <alignment horizontal="left" vertical="center"/>
    </xf>
    <xf numFmtId="0" fontId="18" fillId="0" borderId="2" xfId="0" applyFont="1" applyBorder="1" applyAlignment="1">
      <alignment horizontal="left" vertical="center"/>
    </xf>
    <xf numFmtId="0" fontId="18" fillId="0" borderId="129" xfId="0" applyFont="1" applyBorder="1" applyAlignment="1">
      <alignment horizontal="left" vertical="center" wrapText="1"/>
    </xf>
    <xf numFmtId="0" fontId="18" fillId="0" borderId="89" xfId="0" applyFont="1" applyBorder="1" applyAlignment="1">
      <alignment horizontal="left" vertical="center" wrapText="1"/>
    </xf>
    <xf numFmtId="0" fontId="18" fillId="12" borderId="11" xfId="0" applyFont="1" applyFill="1" applyBorder="1" applyAlignment="1" applyProtection="1">
      <alignment horizontal="center" vertical="center"/>
      <protection locked="0"/>
    </xf>
    <xf numFmtId="179" fontId="18" fillId="13" borderId="59" xfId="2" applyNumberFormat="1" applyFont="1" applyFill="1" applyBorder="1" applyAlignment="1" applyProtection="1">
      <alignment horizontal="center" vertical="center" wrapText="1"/>
    </xf>
    <xf numFmtId="179" fontId="18" fillId="13" borderId="50" xfId="2" applyNumberFormat="1" applyFont="1" applyFill="1" applyBorder="1" applyAlignment="1" applyProtection="1">
      <alignment horizontal="center" vertical="center" wrapText="1"/>
    </xf>
    <xf numFmtId="179" fontId="18" fillId="13" borderId="51" xfId="2" applyNumberFormat="1" applyFont="1" applyFill="1" applyBorder="1" applyAlignment="1" applyProtection="1">
      <alignment horizontal="center" vertical="center" wrapText="1"/>
    </xf>
    <xf numFmtId="0" fontId="21" fillId="0" borderId="42" xfId="0" applyFont="1" applyBorder="1" applyAlignment="1" applyProtection="1">
      <alignment horizontal="left" vertical="center" indent="1"/>
      <protection locked="0"/>
    </xf>
    <xf numFmtId="0" fontId="21" fillId="0" borderId="53" xfId="0" applyFont="1" applyBorder="1" applyAlignment="1" applyProtection="1">
      <alignment horizontal="left" vertical="center" indent="1"/>
      <protection locked="0"/>
    </xf>
    <xf numFmtId="0" fontId="21" fillId="0" borderId="43" xfId="0" applyFont="1" applyBorder="1" applyAlignment="1" applyProtection="1">
      <alignment horizontal="left" vertical="center" indent="1"/>
      <protection locked="0"/>
    </xf>
    <xf numFmtId="0" fontId="17" fillId="0" borderId="130" xfId="0" applyFont="1" applyBorder="1" applyAlignment="1">
      <alignment horizontal="center" textRotation="90" wrapText="1"/>
    </xf>
    <xf numFmtId="0" fontId="17" fillId="0" borderId="32" xfId="0" applyFont="1" applyBorder="1" applyAlignment="1">
      <alignment horizontal="center" textRotation="90" wrapText="1"/>
    </xf>
    <xf numFmtId="0" fontId="17" fillId="0" borderId="83" xfId="0" applyFont="1" applyBorder="1" applyAlignment="1">
      <alignment horizontal="center" textRotation="90" wrapText="1"/>
    </xf>
    <xf numFmtId="178" fontId="18" fillId="12" borderId="65" xfId="0" applyNumberFormat="1" applyFont="1" applyFill="1" applyBorder="1" applyAlignment="1" applyProtection="1">
      <alignment horizontal="center" vertical="center"/>
      <protection locked="0"/>
    </xf>
    <xf numFmtId="178" fontId="18" fillId="12" borderId="106" xfId="0" applyNumberFormat="1" applyFont="1" applyFill="1" applyBorder="1" applyAlignment="1" applyProtection="1">
      <alignment horizontal="center" vertical="center"/>
      <protection locked="0"/>
    </xf>
    <xf numFmtId="0" fontId="18" fillId="8" borderId="66" xfId="0" applyFont="1" applyFill="1" applyBorder="1" applyAlignment="1">
      <alignment horizontal="center" vertical="center"/>
    </xf>
    <xf numFmtId="0" fontId="18" fillId="8" borderId="84" xfId="0" applyFont="1" applyFill="1" applyBorder="1" applyAlignment="1">
      <alignment horizontal="center" vertical="center"/>
    </xf>
    <xf numFmtId="178" fontId="18" fillId="12" borderId="64" xfId="0" applyNumberFormat="1" applyFont="1" applyFill="1" applyBorder="1" applyAlignment="1" applyProtection="1">
      <alignment horizontal="center" vertical="center"/>
      <protection locked="0"/>
    </xf>
    <xf numFmtId="178" fontId="18" fillId="12" borderId="66" xfId="0" applyNumberFormat="1" applyFont="1" applyFill="1" applyBorder="1" applyAlignment="1" applyProtection="1">
      <alignment horizontal="center" vertical="center"/>
      <protection locked="0"/>
    </xf>
    <xf numFmtId="178" fontId="18" fillId="8" borderId="66" xfId="0" applyNumberFormat="1" applyFont="1" applyFill="1" applyBorder="1" applyAlignment="1">
      <alignment horizontal="center" vertical="center"/>
    </xf>
    <xf numFmtId="178" fontId="18" fillId="8" borderId="84" xfId="0" applyNumberFormat="1" applyFont="1" applyFill="1" applyBorder="1" applyAlignment="1">
      <alignment horizontal="center" vertical="center"/>
    </xf>
    <xf numFmtId="0" fontId="18" fillId="12" borderId="65" xfId="0" applyFont="1" applyFill="1" applyBorder="1" applyAlignment="1" applyProtection="1">
      <alignment horizontal="center" vertical="center"/>
      <protection locked="0"/>
    </xf>
    <xf numFmtId="178" fontId="18" fillId="12" borderId="131" xfId="0" applyNumberFormat="1" applyFont="1" applyFill="1" applyBorder="1" applyAlignment="1" applyProtection="1">
      <alignment horizontal="center" vertical="center"/>
      <protection locked="0"/>
    </xf>
    <xf numFmtId="178" fontId="18" fillId="12" borderId="86" xfId="0" applyNumberFormat="1" applyFont="1" applyFill="1" applyBorder="1" applyAlignment="1" applyProtection="1">
      <alignment horizontal="center" vertical="center"/>
      <protection locked="0"/>
    </xf>
    <xf numFmtId="178" fontId="18" fillId="12" borderId="84" xfId="0" applyNumberFormat="1" applyFont="1" applyFill="1" applyBorder="1" applyAlignment="1" applyProtection="1">
      <alignment horizontal="center" vertical="center"/>
      <protection locked="0"/>
    </xf>
    <xf numFmtId="0" fontId="18" fillId="8" borderId="64" xfId="0" applyFont="1" applyFill="1" applyBorder="1" applyAlignment="1">
      <alignment horizontal="center" vertical="center"/>
    </xf>
    <xf numFmtId="0" fontId="18" fillId="12" borderId="135" xfId="0" applyFont="1" applyFill="1" applyBorder="1" applyAlignment="1" applyProtection="1">
      <alignment horizontal="center" vertical="center"/>
      <protection locked="0"/>
    </xf>
    <xf numFmtId="0" fontId="18" fillId="12" borderId="48" xfId="0" applyFont="1" applyFill="1" applyBorder="1" applyAlignment="1" applyProtection="1">
      <alignment horizontal="center" vertical="center"/>
      <protection locked="0"/>
    </xf>
    <xf numFmtId="40" fontId="18" fillId="12" borderId="65" xfId="2" applyNumberFormat="1" applyFont="1" applyFill="1" applyBorder="1" applyAlignment="1" applyProtection="1">
      <alignment vertical="center"/>
      <protection locked="0"/>
    </xf>
    <xf numFmtId="0" fontId="17" fillId="12" borderId="66" xfId="0" applyFont="1" applyFill="1" applyBorder="1" applyAlignment="1" applyProtection="1">
      <alignment horizontal="left" vertical="center" shrinkToFit="1"/>
      <protection locked="0"/>
    </xf>
    <xf numFmtId="0" fontId="17" fillId="12" borderId="86" xfId="0" applyFont="1" applyFill="1" applyBorder="1" applyAlignment="1" applyProtection="1">
      <alignment horizontal="left" vertical="center" shrinkToFit="1"/>
      <protection locked="0"/>
    </xf>
    <xf numFmtId="0" fontId="17" fillId="12" borderId="84" xfId="0" applyFont="1" applyFill="1" applyBorder="1" applyAlignment="1" applyProtection="1">
      <alignment horizontal="left" vertical="center" shrinkToFit="1"/>
      <protection locked="0"/>
    </xf>
    <xf numFmtId="0" fontId="18" fillId="12" borderId="66" xfId="0" applyFont="1" applyFill="1" applyBorder="1" applyAlignment="1" applyProtection="1">
      <alignment horizontal="center" vertical="center"/>
      <protection locked="0"/>
    </xf>
    <xf numFmtId="0" fontId="18" fillId="12" borderId="84" xfId="0" applyFont="1" applyFill="1" applyBorder="1" applyAlignment="1" applyProtection="1">
      <alignment horizontal="center" vertical="center"/>
      <protection locked="0"/>
    </xf>
    <xf numFmtId="2" fontId="18" fillId="12" borderId="164" xfId="0" applyNumberFormat="1" applyFont="1" applyFill="1" applyBorder="1" applyAlignment="1" applyProtection="1">
      <alignment horizontal="center" vertical="center"/>
      <protection locked="0"/>
    </xf>
    <xf numFmtId="2" fontId="18" fillId="12" borderId="139" xfId="0" applyNumberFormat="1" applyFont="1" applyFill="1" applyBorder="1" applyAlignment="1" applyProtection="1">
      <alignment horizontal="center" vertical="center"/>
      <protection locked="0"/>
    </xf>
    <xf numFmtId="178" fontId="18" fillId="12" borderId="57" xfId="0" applyNumberFormat="1" applyFont="1" applyFill="1" applyBorder="1" applyAlignment="1" applyProtection="1">
      <alignment horizontal="center" vertical="center"/>
      <protection locked="0"/>
    </xf>
    <xf numFmtId="178" fontId="18" fillId="12" borderId="85" xfId="0" applyNumberFormat="1" applyFont="1" applyFill="1" applyBorder="1" applyAlignment="1" applyProtection="1">
      <alignment horizontal="center" vertical="center"/>
      <protection locked="0"/>
    </xf>
    <xf numFmtId="178" fontId="18" fillId="12" borderId="82" xfId="0" applyNumberFormat="1" applyFont="1" applyFill="1" applyBorder="1" applyAlignment="1" applyProtection="1">
      <alignment horizontal="center" vertical="center"/>
      <protection locked="0"/>
    </xf>
    <xf numFmtId="0" fontId="18" fillId="8" borderId="57" xfId="0" applyFont="1" applyFill="1" applyBorder="1" applyAlignment="1">
      <alignment horizontal="center" vertical="center"/>
    </xf>
    <xf numFmtId="0" fontId="18" fillId="8" borderId="58" xfId="0" applyFont="1" applyFill="1" applyBorder="1" applyAlignment="1">
      <alignment horizontal="center" vertical="center"/>
    </xf>
    <xf numFmtId="178" fontId="18" fillId="12" borderId="48" xfId="0" applyNumberFormat="1" applyFont="1" applyFill="1" applyBorder="1" applyAlignment="1" applyProtection="1">
      <alignment horizontal="center" vertical="center"/>
      <protection locked="0"/>
    </xf>
    <xf numFmtId="178" fontId="18" fillId="12" borderId="132" xfId="0" applyNumberFormat="1" applyFont="1" applyFill="1" applyBorder="1" applyAlignment="1" applyProtection="1">
      <alignment horizontal="center" vertical="center"/>
      <protection locked="0"/>
    </xf>
    <xf numFmtId="2" fontId="18" fillId="12" borderId="133" xfId="0" applyNumberFormat="1" applyFont="1" applyFill="1" applyBorder="1" applyAlignment="1" applyProtection="1">
      <alignment horizontal="center" vertical="center"/>
      <protection locked="0"/>
    </xf>
    <xf numFmtId="2" fontId="18" fillId="12" borderId="58" xfId="0" applyNumberFormat="1" applyFont="1" applyFill="1" applyBorder="1" applyAlignment="1" applyProtection="1">
      <alignment horizontal="center" vertical="center"/>
      <protection locked="0"/>
    </xf>
    <xf numFmtId="0" fontId="18" fillId="8" borderId="82" xfId="0" applyFont="1" applyFill="1" applyBorder="1" applyAlignment="1">
      <alignment horizontal="center" vertical="center"/>
    </xf>
    <xf numFmtId="178" fontId="18" fillId="12" borderId="58" xfId="0" applyNumberFormat="1" applyFont="1" applyFill="1" applyBorder="1" applyAlignment="1" applyProtection="1">
      <alignment horizontal="center" vertical="center"/>
      <protection locked="0"/>
    </xf>
    <xf numFmtId="178" fontId="18" fillId="8" borderId="58" xfId="0" applyNumberFormat="1" applyFont="1" applyFill="1" applyBorder="1" applyAlignment="1">
      <alignment horizontal="center" vertical="center"/>
    </xf>
    <xf numFmtId="178" fontId="18" fillId="8" borderId="82" xfId="0" applyNumberFormat="1" applyFont="1" applyFill="1" applyBorder="1" applyAlignment="1">
      <alignment horizontal="center" vertical="center"/>
    </xf>
    <xf numFmtId="178" fontId="18" fillId="12" borderId="134" xfId="0" applyNumberFormat="1" applyFont="1" applyFill="1" applyBorder="1" applyAlignment="1" applyProtection="1">
      <alignment horizontal="center" vertical="center"/>
      <protection locked="0"/>
    </xf>
    <xf numFmtId="40" fontId="18" fillId="12" borderId="48" xfId="2" applyNumberFormat="1" applyFont="1" applyFill="1" applyBorder="1" applyAlignment="1" applyProtection="1">
      <alignment vertical="center"/>
      <protection locked="0"/>
    </xf>
    <xf numFmtId="0" fontId="17" fillId="12" borderId="58" xfId="0" applyFont="1" applyFill="1" applyBorder="1" applyAlignment="1" applyProtection="1">
      <alignment horizontal="left" vertical="center" shrinkToFit="1"/>
      <protection locked="0"/>
    </xf>
    <xf numFmtId="0" fontId="17" fillId="12" borderId="85" xfId="0" applyFont="1" applyFill="1" applyBorder="1" applyAlignment="1" applyProtection="1">
      <alignment horizontal="left" vertical="center" shrinkToFit="1"/>
      <protection locked="0"/>
    </xf>
    <xf numFmtId="0" fontId="17" fillId="12" borderId="82" xfId="0" applyFont="1" applyFill="1" applyBorder="1" applyAlignment="1" applyProtection="1">
      <alignment horizontal="left" vertical="center" shrinkToFit="1"/>
      <protection locked="0"/>
    </xf>
    <xf numFmtId="0" fontId="18" fillId="12" borderId="58" xfId="0" applyFont="1" applyFill="1" applyBorder="1" applyAlignment="1" applyProtection="1">
      <alignment horizontal="center" vertical="center"/>
      <protection locked="0"/>
    </xf>
    <xf numFmtId="0" fontId="18" fillId="12" borderId="82" xfId="0" applyFont="1" applyFill="1" applyBorder="1" applyAlignment="1" applyProtection="1">
      <alignment horizontal="center" vertical="center"/>
      <protection locked="0"/>
    </xf>
    <xf numFmtId="0" fontId="18" fillId="5" borderId="48" xfId="0" applyFont="1" applyFill="1" applyBorder="1" applyAlignment="1" applyProtection="1">
      <alignment horizontal="left" vertical="center"/>
      <protection locked="0"/>
    </xf>
    <xf numFmtId="0" fontId="18" fillId="0" borderId="135" xfId="0" applyFont="1" applyBorder="1" applyAlignment="1">
      <alignment horizontal="center" vertical="center"/>
    </xf>
    <xf numFmtId="0" fontId="18" fillId="0" borderId="48" xfId="0" applyFont="1" applyBorder="1" applyAlignment="1">
      <alignment horizontal="center" vertical="center"/>
    </xf>
    <xf numFmtId="0" fontId="18" fillId="8" borderId="60" xfId="0" applyFont="1" applyFill="1" applyBorder="1" applyAlignment="1">
      <alignment horizontal="center" vertical="center"/>
    </xf>
    <xf numFmtId="0" fontId="18" fillId="8" borderId="62" xfId="0" applyFont="1" applyFill="1" applyBorder="1" applyAlignment="1">
      <alignment horizontal="center" vertical="center"/>
    </xf>
    <xf numFmtId="178" fontId="18" fillId="12" borderId="61" xfId="0" applyNumberFormat="1" applyFont="1" applyFill="1" applyBorder="1" applyAlignment="1" applyProtection="1">
      <alignment horizontal="center" vertical="center"/>
      <protection locked="0"/>
    </xf>
    <xf numFmtId="178" fontId="18" fillId="12" borderId="136" xfId="0" applyNumberFormat="1" applyFont="1" applyFill="1" applyBorder="1" applyAlignment="1" applyProtection="1">
      <alignment horizontal="center" vertical="center"/>
      <protection locked="0"/>
    </xf>
    <xf numFmtId="0" fontId="18" fillId="8" borderId="83" xfId="0" applyFont="1" applyFill="1" applyBorder="1" applyAlignment="1">
      <alignment horizontal="center" vertical="center"/>
    </xf>
    <xf numFmtId="178" fontId="18" fillId="12" borderId="60" xfId="0" applyNumberFormat="1" applyFont="1" applyFill="1" applyBorder="1" applyAlignment="1" applyProtection="1">
      <alignment horizontal="center" vertical="center"/>
      <protection locked="0"/>
    </xf>
    <xf numFmtId="178" fontId="18" fillId="12" borderId="62" xfId="0" applyNumberFormat="1" applyFont="1" applyFill="1" applyBorder="1" applyAlignment="1" applyProtection="1">
      <alignment horizontal="center" vertical="center"/>
      <protection locked="0"/>
    </xf>
    <xf numFmtId="178" fontId="18" fillId="8" borderId="62" xfId="0" applyNumberFormat="1" applyFont="1" applyFill="1" applyBorder="1" applyAlignment="1">
      <alignment horizontal="center" vertical="center"/>
    </xf>
    <xf numFmtId="178" fontId="18" fillId="8" borderId="83" xfId="0" applyNumberFormat="1" applyFont="1" applyFill="1" applyBorder="1" applyAlignment="1">
      <alignment horizontal="center" vertical="center"/>
    </xf>
    <xf numFmtId="0" fontId="18" fillId="12" borderId="61" xfId="0" applyFont="1" applyFill="1" applyBorder="1" applyAlignment="1" applyProtection="1">
      <alignment horizontal="center" vertical="center"/>
      <protection locked="0"/>
    </xf>
    <xf numFmtId="178" fontId="18" fillId="12" borderId="36" xfId="0" applyNumberFormat="1" applyFont="1" applyFill="1" applyBorder="1" applyAlignment="1" applyProtection="1">
      <alignment horizontal="center" vertical="center"/>
      <protection locked="0"/>
    </xf>
    <xf numFmtId="178" fontId="18" fillId="12" borderId="25" xfId="0" applyNumberFormat="1" applyFont="1" applyFill="1" applyBorder="1" applyAlignment="1" applyProtection="1">
      <alignment horizontal="center" vertical="center"/>
      <protection locked="0"/>
    </xf>
    <xf numFmtId="178" fontId="18" fillId="12" borderId="83" xfId="0" applyNumberFormat="1" applyFont="1" applyFill="1" applyBorder="1" applyAlignment="1" applyProtection="1">
      <alignment horizontal="center" vertical="center"/>
      <protection locked="0"/>
    </xf>
    <xf numFmtId="40" fontId="18" fillId="12" borderId="61" xfId="2" applyNumberFormat="1" applyFont="1" applyFill="1" applyBorder="1" applyAlignment="1" applyProtection="1">
      <alignment vertical="center"/>
      <protection locked="0"/>
    </xf>
    <xf numFmtId="0" fontId="17" fillId="12" borderId="62" xfId="0" applyFont="1" applyFill="1" applyBorder="1" applyAlignment="1" applyProtection="1">
      <alignment horizontal="left" vertical="center" shrinkToFit="1"/>
      <protection locked="0"/>
    </xf>
    <xf numFmtId="0" fontId="17" fillId="12" borderId="25" xfId="0" applyFont="1" applyFill="1" applyBorder="1" applyAlignment="1" applyProtection="1">
      <alignment horizontal="left" vertical="center" shrinkToFit="1"/>
      <protection locked="0"/>
    </xf>
    <xf numFmtId="0" fontId="17" fillId="12" borderId="83" xfId="0" applyFont="1" applyFill="1" applyBorder="1" applyAlignment="1" applyProtection="1">
      <alignment horizontal="left" vertical="center" shrinkToFit="1"/>
      <protection locked="0"/>
    </xf>
    <xf numFmtId="0" fontId="18" fillId="12" borderId="62" xfId="0" applyFont="1" applyFill="1" applyBorder="1" applyAlignment="1" applyProtection="1">
      <alignment horizontal="center" vertical="center"/>
      <protection locked="0"/>
    </xf>
    <xf numFmtId="0" fontId="18" fillId="12" borderId="83" xfId="0" applyFont="1" applyFill="1" applyBorder="1" applyAlignment="1" applyProtection="1">
      <alignment horizontal="center" vertical="center"/>
      <protection locked="0"/>
    </xf>
    <xf numFmtId="2" fontId="18" fillId="12" borderId="138" xfId="0" applyNumberFormat="1" applyFont="1" applyFill="1" applyBorder="1" applyAlignment="1" applyProtection="1">
      <alignment horizontal="center" vertical="center"/>
      <protection locked="0"/>
    </xf>
    <xf numFmtId="2" fontId="18" fillId="12" borderId="62" xfId="0" applyNumberFormat="1" applyFont="1" applyFill="1" applyBorder="1" applyAlignment="1" applyProtection="1">
      <alignment horizontal="center" vertical="center"/>
      <protection locked="0"/>
    </xf>
    <xf numFmtId="0" fontId="18" fillId="0" borderId="137" xfId="0" applyFont="1" applyBorder="1" applyAlignment="1">
      <alignment horizontal="center" vertical="center"/>
    </xf>
    <xf numFmtId="0" fontId="18" fillId="0" borderId="61" xfId="0" applyFont="1" applyBorder="1" applyAlignment="1">
      <alignment horizontal="center" vertical="center"/>
    </xf>
    <xf numFmtId="0" fontId="17" fillId="0" borderId="82" xfId="0" applyFont="1" applyBorder="1" applyAlignment="1">
      <alignment horizontal="center" textRotation="90"/>
    </xf>
    <xf numFmtId="178" fontId="18" fillId="0" borderId="58" xfId="0" applyNumberFormat="1" applyFont="1" applyBorder="1" applyAlignment="1">
      <alignment horizontal="center" vertical="center"/>
    </xf>
    <xf numFmtId="178" fontId="18" fillId="0" borderId="82" xfId="0" applyNumberFormat="1" applyFont="1" applyBorder="1" applyAlignment="1">
      <alignment horizontal="center" vertical="center"/>
    </xf>
    <xf numFmtId="2" fontId="18" fillId="12" borderId="48" xfId="0" applyNumberFormat="1" applyFont="1" applyFill="1" applyBorder="1" applyAlignment="1" applyProtection="1">
      <alignment horizontal="center" vertical="center"/>
      <protection locked="0"/>
    </xf>
    <xf numFmtId="0" fontId="49" fillId="0" borderId="48" xfId="0" applyFont="1" applyBorder="1" applyAlignment="1">
      <alignment horizontal="center" textRotation="90"/>
    </xf>
    <xf numFmtId="0" fontId="17" fillId="0" borderId="46" xfId="0" applyFont="1" applyBorder="1" applyAlignment="1">
      <alignment horizontal="center" vertical="center"/>
    </xf>
    <xf numFmtId="0" fontId="17" fillId="0" borderId="50" xfId="0" applyFont="1" applyBorder="1" applyAlignment="1">
      <alignment horizontal="center" vertical="center"/>
    </xf>
    <xf numFmtId="0" fontId="17" fillId="0" borderId="141" xfId="0" applyFont="1" applyBorder="1" applyAlignment="1">
      <alignment horizontal="center" vertical="center"/>
    </xf>
    <xf numFmtId="0" fontId="17" fillId="0" borderId="13" xfId="0" applyFont="1" applyBorder="1" applyAlignment="1">
      <alignment horizontal="center" textRotation="90" wrapText="1"/>
    </xf>
    <xf numFmtId="0" fontId="17" fillId="0" borderId="12" xfId="0" applyFont="1" applyBorder="1" applyAlignment="1">
      <alignment horizontal="center" textRotation="90"/>
    </xf>
    <xf numFmtId="0" fontId="17" fillId="0" borderId="5" xfId="0" applyFont="1" applyBorder="1" applyAlignment="1">
      <alignment horizontal="center" textRotation="90" wrapText="1"/>
    </xf>
    <xf numFmtId="0" fontId="17" fillId="0" borderId="6" xfId="0" applyFont="1" applyBorder="1" applyAlignment="1">
      <alignment horizontal="center" textRotation="90"/>
    </xf>
    <xf numFmtId="0" fontId="17" fillId="0" borderId="5" xfId="0" applyFont="1" applyBorder="1" applyAlignment="1">
      <alignment horizontal="center" textRotation="90"/>
    </xf>
    <xf numFmtId="0" fontId="17" fillId="0" borderId="25" xfId="0" applyFont="1" applyBorder="1" applyAlignment="1">
      <alignment horizontal="center" textRotation="90"/>
    </xf>
    <xf numFmtId="0" fontId="17" fillId="0" borderId="10" xfId="0" applyFont="1" applyBorder="1" applyAlignment="1">
      <alignment horizontal="center" textRotation="90"/>
    </xf>
    <xf numFmtId="0" fontId="17" fillId="0" borderId="13" xfId="0" applyFont="1" applyBorder="1" applyAlignment="1">
      <alignment horizontal="center" textRotation="90"/>
    </xf>
    <xf numFmtId="0" fontId="17" fillId="12" borderId="53" xfId="0" applyFont="1" applyFill="1" applyBorder="1" applyAlignment="1" applyProtection="1">
      <alignment horizontal="left" vertical="center" shrinkToFit="1"/>
      <protection locked="0"/>
    </xf>
    <xf numFmtId="0" fontId="17" fillId="12" borderId="54" xfId="0" applyFont="1" applyFill="1" applyBorder="1" applyAlignment="1" applyProtection="1">
      <alignment horizontal="left" vertical="center" shrinkToFit="1"/>
      <protection locked="0"/>
    </xf>
    <xf numFmtId="0" fontId="17" fillId="0" borderId="14" xfId="0" applyFont="1" applyBorder="1" applyAlignment="1">
      <alignment horizontal="center" textRotation="90" wrapText="1"/>
    </xf>
    <xf numFmtId="0" fontId="17" fillId="0" borderId="0" xfId="0" applyFont="1" applyAlignment="1">
      <alignment horizontal="center" textRotation="90" wrapText="1"/>
    </xf>
    <xf numFmtId="0" fontId="17" fillId="0" borderId="6" xfId="0" applyFont="1" applyBorder="1" applyAlignment="1">
      <alignment horizontal="center" textRotation="90" wrapText="1"/>
    </xf>
    <xf numFmtId="0" fontId="17" fillId="0" borderId="20" xfId="0" applyFont="1" applyBorder="1" applyAlignment="1">
      <alignment horizontal="center" textRotation="90" wrapText="1"/>
    </xf>
    <xf numFmtId="0" fontId="17" fillId="0" borderId="9" xfId="0" applyFont="1" applyBorder="1" applyAlignment="1">
      <alignment horizontal="center" textRotation="90" wrapText="1"/>
    </xf>
    <xf numFmtId="0" fontId="17" fillId="0" borderId="10" xfId="0" applyFont="1" applyBorder="1" applyAlignment="1">
      <alignment horizontal="center" textRotation="90" wrapText="1"/>
    </xf>
    <xf numFmtId="0" fontId="17" fillId="0" borderId="18" xfId="0" applyFont="1" applyBorder="1" applyAlignment="1">
      <alignment horizontal="center" textRotation="90" wrapText="1"/>
    </xf>
    <xf numFmtId="0" fontId="17" fillId="0" borderId="11" xfId="0" applyFont="1" applyBorder="1" applyAlignment="1">
      <alignment horizontal="center" textRotation="90" wrapText="1"/>
    </xf>
    <xf numFmtId="0" fontId="17" fillId="0" borderId="12" xfId="0" applyFont="1" applyBorder="1" applyAlignment="1">
      <alignment horizontal="center" textRotation="90" wrapText="1"/>
    </xf>
    <xf numFmtId="0" fontId="17" fillId="0" borderId="98" xfId="0" applyFont="1" applyBorder="1" applyAlignment="1">
      <alignment horizontal="center" textRotation="90" wrapText="1"/>
    </xf>
    <xf numFmtId="0" fontId="17" fillId="0" borderId="140" xfId="0" applyFont="1" applyBorder="1" applyAlignment="1">
      <alignment horizontal="center" textRotation="90" wrapText="1"/>
    </xf>
    <xf numFmtId="0" fontId="17" fillId="0" borderId="60" xfId="0" applyFont="1" applyBorder="1" applyAlignment="1">
      <alignment horizontal="center" textRotation="90" wrapText="1"/>
    </xf>
    <xf numFmtId="0" fontId="17" fillId="0" borderId="62" xfId="0" applyFont="1" applyBorder="1" applyAlignment="1">
      <alignment horizontal="center" textRotation="90" wrapText="1"/>
    </xf>
    <xf numFmtId="0" fontId="17" fillId="0" borderId="48" xfId="0" applyFont="1" applyBorder="1" applyAlignment="1">
      <alignment horizontal="center" textRotation="90"/>
    </xf>
    <xf numFmtId="0" fontId="17" fillId="0" borderId="139" xfId="0" applyFont="1" applyBorder="1" applyAlignment="1">
      <alignment horizontal="center" textRotation="90"/>
    </xf>
    <xf numFmtId="0" fontId="17" fillId="0" borderId="140" xfId="0" applyFont="1" applyBorder="1" applyAlignment="1">
      <alignment horizontal="center" textRotation="90"/>
    </xf>
    <xf numFmtId="0" fontId="17" fillId="0" borderId="62" xfId="0" applyFont="1" applyBorder="1" applyAlignment="1">
      <alignment horizontal="center" textRotation="90"/>
    </xf>
    <xf numFmtId="0" fontId="17" fillId="0" borderId="97" xfId="0" applyFont="1" applyBorder="1" applyAlignment="1">
      <alignment horizontal="center" textRotation="90"/>
    </xf>
    <xf numFmtId="0" fontId="17" fillId="0" borderId="98" xfId="0" applyFont="1" applyBorder="1" applyAlignment="1">
      <alignment horizontal="center" textRotation="90"/>
    </xf>
    <xf numFmtId="0" fontId="17" fillId="0" borderId="60" xfId="0" applyFont="1" applyBorder="1" applyAlignment="1">
      <alignment horizontal="center" textRotation="90"/>
    </xf>
    <xf numFmtId="0" fontId="17" fillId="0" borderId="130" xfId="0" applyFont="1" applyBorder="1" applyAlignment="1">
      <alignment horizontal="center" textRotation="90"/>
    </xf>
    <xf numFmtId="0" fontId="17" fillId="0" borderId="32" xfId="0" applyFont="1" applyBorder="1" applyAlignment="1">
      <alignment horizontal="center" textRotation="90"/>
    </xf>
    <xf numFmtId="0" fontId="17" fillId="0" borderId="83" xfId="0" applyFont="1" applyBorder="1" applyAlignment="1">
      <alignment horizontal="center" textRotation="90"/>
    </xf>
    <xf numFmtId="0" fontId="31" fillId="0" borderId="139" xfId="0" applyFont="1" applyBorder="1" applyAlignment="1">
      <alignment horizontal="center" textRotation="90"/>
    </xf>
    <xf numFmtId="0" fontId="31" fillId="0" borderId="140" xfId="0" applyFont="1" applyBorder="1" applyAlignment="1">
      <alignment horizontal="center" textRotation="90"/>
    </xf>
    <xf numFmtId="0" fontId="31" fillId="0" borderId="62" xfId="0" applyFont="1" applyBorder="1" applyAlignment="1">
      <alignment horizontal="center" textRotation="90"/>
    </xf>
    <xf numFmtId="0" fontId="17" fillId="0" borderId="42"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54"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119" xfId="0" applyFont="1" applyBorder="1" applyAlignment="1">
      <alignment horizontal="center" textRotation="90" wrapText="1"/>
    </xf>
    <xf numFmtId="0" fontId="17" fillId="0" borderId="100" xfId="0" applyFont="1" applyBorder="1" applyAlignment="1">
      <alignment horizontal="center" textRotation="90" wrapText="1"/>
    </xf>
    <xf numFmtId="0" fontId="17" fillId="0" borderId="135" xfId="0" applyFont="1" applyBorder="1" applyAlignment="1">
      <alignment horizontal="center" textRotation="90" wrapText="1"/>
    </xf>
    <xf numFmtId="0" fontId="17" fillId="0" borderId="48" xfId="0" applyFont="1" applyBorder="1" applyAlignment="1">
      <alignment horizontal="center" textRotation="90" wrapText="1"/>
    </xf>
    <xf numFmtId="0" fontId="17" fillId="0" borderId="22" xfId="0" applyFont="1" applyBorder="1" applyAlignment="1">
      <alignment horizontal="center" textRotation="90" wrapText="1"/>
    </xf>
    <xf numFmtId="0" fontId="17" fillId="0" borderId="1" xfId="0" applyFont="1" applyBorder="1" applyAlignment="1">
      <alignment horizontal="center" textRotation="90" wrapText="1"/>
    </xf>
    <xf numFmtId="0" fontId="17" fillId="0" borderId="8" xfId="0" applyFont="1" applyBorder="1" applyAlignment="1">
      <alignment horizontal="center" textRotation="90" wrapText="1"/>
    </xf>
    <xf numFmtId="0" fontId="17" fillId="0" borderId="18"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0" xfId="0" applyFont="1" applyAlignment="1">
      <alignment horizontal="center" vertical="center" wrapText="1"/>
    </xf>
    <xf numFmtId="0" fontId="17" fillId="0" borderId="15" xfId="0" applyFont="1" applyBorder="1" applyAlignment="1">
      <alignment horizontal="center" vertical="center" wrapText="1"/>
    </xf>
    <xf numFmtId="0" fontId="17" fillId="0" borderId="97" xfId="0" applyFont="1" applyBorder="1" applyAlignment="1">
      <alignment horizontal="center" textRotation="90" wrapText="1"/>
    </xf>
    <xf numFmtId="0" fontId="17" fillId="0" borderId="139" xfId="0" applyFont="1" applyBorder="1" applyAlignment="1">
      <alignment horizontal="center" textRotation="90" wrapText="1"/>
    </xf>
    <xf numFmtId="0" fontId="17" fillId="0" borderId="57" xfId="0" applyFont="1" applyBorder="1" applyAlignment="1">
      <alignment horizontal="center" textRotation="90"/>
    </xf>
    <xf numFmtId="0" fontId="18" fillId="0" borderId="49" xfId="0" applyFont="1" applyBorder="1" applyAlignment="1">
      <alignment horizontal="center" vertical="center" wrapText="1"/>
    </xf>
    <xf numFmtId="0" fontId="18" fillId="0" borderId="142" xfId="0" applyFont="1" applyBorder="1" applyAlignment="1">
      <alignment horizontal="center" vertical="center" wrapText="1"/>
    </xf>
    <xf numFmtId="0" fontId="18" fillId="0" borderId="34" xfId="0" applyFont="1" applyBorder="1" applyAlignment="1">
      <alignment horizontal="center" vertical="center"/>
    </xf>
    <xf numFmtId="0" fontId="21" fillId="0" borderId="143" xfId="0" applyFont="1" applyBorder="1" applyAlignment="1" applyProtection="1">
      <alignment horizontal="left" vertical="center" wrapText="1" indent="1"/>
      <protection locked="0"/>
    </xf>
    <xf numFmtId="0" fontId="21" fillId="0" borderId="34" xfId="0" applyFont="1" applyBorder="1" applyAlignment="1" applyProtection="1">
      <alignment horizontal="left" vertical="center" wrapText="1" indent="1"/>
      <protection locked="0"/>
    </xf>
    <xf numFmtId="0" fontId="21" fillId="0" borderId="144" xfId="0" applyFont="1" applyBorder="1" applyAlignment="1" applyProtection="1">
      <alignment horizontal="left" vertical="center" wrapText="1" indent="1"/>
      <protection locked="0"/>
    </xf>
    <xf numFmtId="0" fontId="17" fillId="0" borderId="20" xfId="0" applyFont="1" applyBorder="1" applyAlignment="1">
      <alignment horizontal="center" vertical="center" wrapText="1"/>
    </xf>
    <xf numFmtId="0" fontId="17" fillId="0" borderId="9" xfId="0" applyFont="1" applyBorder="1" applyAlignment="1">
      <alignment horizontal="center" vertical="center" wrapText="1"/>
    </xf>
    <xf numFmtId="178" fontId="18" fillId="8" borderId="57" xfId="0" applyNumberFormat="1" applyFont="1" applyFill="1" applyBorder="1" applyAlignment="1">
      <alignment horizontal="center" vertical="center" shrinkToFit="1"/>
    </xf>
    <xf numFmtId="178" fontId="18" fillId="8" borderId="134" xfId="0" applyNumberFormat="1" applyFont="1" applyFill="1" applyBorder="1" applyAlignment="1">
      <alignment horizontal="center" vertical="center" shrinkToFit="1"/>
    </xf>
    <xf numFmtId="178" fontId="18" fillId="8" borderId="85" xfId="0" applyNumberFormat="1" applyFont="1" applyFill="1" applyBorder="1" applyAlignment="1">
      <alignment horizontal="center" vertical="center" shrinkToFit="1"/>
    </xf>
    <xf numFmtId="0" fontId="17" fillId="0" borderId="6"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55" xfId="0" applyFont="1" applyBorder="1" applyAlignment="1">
      <alignment horizontal="center" textRotation="90" wrapText="1"/>
    </xf>
    <xf numFmtId="0" fontId="17" fillId="0" borderId="41" xfId="0" applyFont="1" applyBorder="1" applyAlignment="1">
      <alignment horizontal="center" textRotation="90"/>
    </xf>
    <xf numFmtId="0" fontId="17" fillId="0" borderId="40" xfId="0" applyFont="1" applyBorder="1" applyAlignment="1">
      <alignment horizontal="center" textRotation="90" wrapText="1"/>
    </xf>
    <xf numFmtId="0" fontId="17" fillId="0" borderId="29" xfId="0" applyFont="1" applyBorder="1" applyAlignment="1">
      <alignment horizontal="center" textRotation="90"/>
    </xf>
    <xf numFmtId="0" fontId="17" fillId="0" borderId="40" xfId="0" applyFont="1" applyBorder="1" applyAlignment="1">
      <alignment horizontal="center" textRotation="90"/>
    </xf>
    <xf numFmtId="0" fontId="17" fillId="0" borderId="71" xfId="0" applyFont="1" applyBorder="1" applyAlignment="1">
      <alignment horizontal="center" textRotation="90"/>
    </xf>
    <xf numFmtId="0" fontId="17" fillId="0" borderId="36" xfId="0" applyFont="1" applyBorder="1" applyAlignment="1">
      <alignment horizontal="center" textRotation="90"/>
    </xf>
    <xf numFmtId="0" fontId="17" fillId="0" borderId="85" xfId="0" applyFont="1" applyBorder="1" applyAlignment="1">
      <alignment horizontal="center" textRotation="90"/>
    </xf>
    <xf numFmtId="0" fontId="17" fillId="0" borderId="18" xfId="0" applyFont="1" applyBorder="1" applyAlignment="1">
      <alignment horizontal="center" textRotation="90"/>
    </xf>
    <xf numFmtId="0" fontId="17" fillId="0" borderId="14" xfId="0" applyFont="1" applyBorder="1" applyAlignment="1">
      <alignment horizontal="center" textRotation="90"/>
    </xf>
    <xf numFmtId="0" fontId="17" fillId="0" borderId="20" xfId="0" applyFont="1" applyBorder="1" applyAlignment="1">
      <alignment horizontal="center" textRotation="90"/>
    </xf>
    <xf numFmtId="40" fontId="18" fillId="13" borderId="85" xfId="2" applyNumberFormat="1" applyFont="1" applyFill="1" applyBorder="1" applyAlignment="1" applyProtection="1">
      <alignment horizontal="right" vertical="center"/>
    </xf>
    <xf numFmtId="40" fontId="18" fillId="13" borderId="53" xfId="2" applyNumberFormat="1" applyFont="1" applyFill="1" applyBorder="1" applyAlignment="1" applyProtection="1">
      <alignment horizontal="right" vertical="center"/>
    </xf>
    <xf numFmtId="0" fontId="18" fillId="13" borderId="53" xfId="0" applyFont="1" applyFill="1" applyBorder="1" applyAlignment="1">
      <alignment horizontal="center" vertical="center"/>
    </xf>
    <xf numFmtId="0" fontId="17" fillId="0" borderId="15" xfId="0" applyFont="1" applyBorder="1" applyAlignment="1">
      <alignment horizontal="center" textRotation="90" wrapText="1"/>
    </xf>
    <xf numFmtId="0" fontId="17" fillId="0" borderId="21" xfId="0" applyFont="1" applyBorder="1" applyAlignment="1">
      <alignment horizontal="center" textRotation="90" wrapText="1"/>
    </xf>
    <xf numFmtId="0" fontId="17" fillId="0" borderId="49" xfId="0" applyFont="1" applyBorder="1" applyAlignment="1">
      <alignment horizontal="center" vertical="center" wrapText="1"/>
    </xf>
    <xf numFmtId="0" fontId="17" fillId="0" borderId="50" xfId="0" applyFont="1" applyBorder="1" applyAlignment="1">
      <alignment horizontal="center" vertical="center" wrapText="1"/>
    </xf>
    <xf numFmtId="0" fontId="22" fillId="8" borderId="59" xfId="0" applyFont="1" applyFill="1" applyBorder="1" applyAlignment="1">
      <alignment horizontal="center" vertical="center" wrapText="1"/>
    </xf>
    <xf numFmtId="0" fontId="22" fillId="8" borderId="50" xfId="0" applyFont="1" applyFill="1" applyBorder="1" applyAlignment="1">
      <alignment horizontal="center" vertical="center" wrapText="1"/>
    </xf>
    <xf numFmtId="0" fontId="18" fillId="5" borderId="61" xfId="0" applyFont="1" applyFill="1" applyBorder="1" applyAlignment="1" applyProtection="1">
      <alignment horizontal="left" vertical="center"/>
      <protection locked="0"/>
    </xf>
    <xf numFmtId="0" fontId="18" fillId="5" borderId="65" xfId="0" applyFont="1" applyFill="1" applyBorder="1" applyAlignment="1" applyProtection="1">
      <alignment horizontal="left" vertical="center"/>
      <protection locked="0"/>
    </xf>
    <xf numFmtId="0" fontId="36" fillId="14" borderId="145" xfId="0" applyFont="1" applyFill="1" applyBorder="1" applyAlignment="1">
      <alignment horizontal="center" vertical="center" shrinkToFit="1"/>
    </xf>
    <xf numFmtId="0" fontId="36" fillId="14" borderId="4" xfId="0" applyFont="1" applyFill="1" applyBorder="1" applyAlignment="1">
      <alignment horizontal="center" vertical="center" shrinkToFit="1"/>
    </xf>
    <xf numFmtId="0" fontId="36" fillId="14" borderId="146" xfId="0" applyFont="1" applyFill="1" applyBorder="1" applyAlignment="1">
      <alignment horizontal="center" vertical="center" shrinkToFit="1"/>
    </xf>
    <xf numFmtId="0" fontId="17" fillId="0" borderId="25" xfId="0" applyFont="1" applyBorder="1" applyAlignment="1">
      <alignment horizontal="center" textRotation="90" wrapText="1"/>
    </xf>
    <xf numFmtId="0" fontId="17" fillId="0" borderId="1" xfId="0" applyFont="1" applyBorder="1" applyAlignment="1">
      <alignment horizontal="center" textRotation="90"/>
    </xf>
    <xf numFmtId="0" fontId="17" fillId="0" borderId="8" xfId="0" applyFont="1" applyBorder="1" applyAlignment="1">
      <alignment horizontal="center" textRotation="90"/>
    </xf>
    <xf numFmtId="0" fontId="17" fillId="0" borderId="0" xfId="0" applyFont="1" applyAlignment="1">
      <alignment horizontal="center" textRotation="90"/>
    </xf>
    <xf numFmtId="0" fontId="17" fillId="0" borderId="9" xfId="0" applyFont="1" applyBorder="1" applyAlignment="1">
      <alignment horizontal="center" textRotation="90"/>
    </xf>
    <xf numFmtId="0" fontId="17" fillId="0" borderId="23" xfId="0" applyFont="1" applyBorder="1" applyAlignment="1">
      <alignment horizontal="center" textRotation="90" wrapText="1"/>
    </xf>
    <xf numFmtId="0" fontId="17" fillId="0" borderId="147" xfId="0" applyFont="1" applyBorder="1" applyAlignment="1">
      <alignment horizontal="center" textRotation="90"/>
    </xf>
    <xf numFmtId="0" fontId="17" fillId="0" borderId="148" xfId="0" applyFont="1" applyBorder="1" applyAlignment="1">
      <alignment horizontal="center" textRotation="90"/>
    </xf>
    <xf numFmtId="0" fontId="17" fillId="0" borderId="68" xfId="0" applyFont="1" applyBorder="1" applyAlignment="1">
      <alignment horizontal="center" textRotation="90"/>
    </xf>
    <xf numFmtId="0" fontId="18" fillId="0" borderId="120" xfId="0" applyFont="1" applyBorder="1" applyAlignment="1">
      <alignment horizontal="center" vertical="center"/>
    </xf>
    <xf numFmtId="0" fontId="18" fillId="0" borderId="65" xfId="0" applyFont="1" applyBorder="1" applyAlignment="1">
      <alignment horizontal="center" vertical="center"/>
    </xf>
    <xf numFmtId="0" fontId="17" fillId="0" borderId="149" xfId="0" applyFont="1" applyBorder="1" applyAlignment="1">
      <alignment horizontal="center" textRotation="90" wrapText="1"/>
    </xf>
    <xf numFmtId="179" fontId="18" fillId="13" borderId="150" xfId="2" applyNumberFormat="1" applyFont="1" applyFill="1" applyBorder="1" applyAlignment="1" applyProtection="1">
      <alignment horizontal="center" vertical="center" wrapText="1"/>
    </xf>
    <xf numFmtId="179" fontId="18" fillId="13" borderId="89" xfId="2" applyNumberFormat="1" applyFont="1" applyFill="1" applyBorder="1" applyAlignment="1" applyProtection="1">
      <alignment horizontal="center" vertical="center" wrapText="1"/>
    </xf>
    <xf numFmtId="179" fontId="18" fillId="13" borderId="151" xfId="2" applyNumberFormat="1" applyFont="1" applyFill="1" applyBorder="1" applyAlignment="1" applyProtection="1">
      <alignment horizontal="center" vertical="center" wrapText="1"/>
    </xf>
    <xf numFmtId="178" fontId="18" fillId="8" borderId="48" xfId="0" applyNumberFormat="1" applyFont="1" applyFill="1" applyBorder="1" applyAlignment="1">
      <alignment horizontal="center" vertical="center"/>
    </xf>
    <xf numFmtId="178" fontId="18" fillId="8" borderId="42" xfId="0" applyNumberFormat="1" applyFont="1" applyFill="1" applyBorder="1" applyAlignment="1">
      <alignment horizontal="center" vertical="center"/>
    </xf>
    <xf numFmtId="38" fontId="18" fillId="0" borderId="103" xfId="2" applyFont="1" applyFill="1" applyBorder="1" applyAlignment="1" applyProtection="1">
      <alignment horizontal="center" vertical="center" wrapText="1"/>
    </xf>
    <xf numFmtId="38" fontId="18" fillId="0" borderId="87" xfId="2" applyFont="1" applyFill="1" applyBorder="1" applyAlignment="1" applyProtection="1">
      <alignment horizontal="center" vertical="center" wrapText="1"/>
    </xf>
    <xf numFmtId="38" fontId="18" fillId="0" borderId="93" xfId="2" applyFont="1" applyFill="1" applyBorder="1" applyAlignment="1" applyProtection="1">
      <alignment horizontal="center" vertical="center" wrapText="1"/>
    </xf>
    <xf numFmtId="38" fontId="18" fillId="0" borderId="37" xfId="2" applyFont="1" applyFill="1" applyBorder="1" applyAlignment="1" applyProtection="1">
      <alignment horizontal="center" vertical="center" wrapText="1"/>
    </xf>
    <xf numFmtId="38" fontId="18" fillId="0" borderId="152" xfId="2" applyFont="1" applyFill="1" applyBorder="1" applyAlignment="1" applyProtection="1">
      <alignment horizontal="center" vertical="center" wrapText="1"/>
    </xf>
    <xf numFmtId="178" fontId="18" fillId="0" borderId="57" xfId="0" applyNumberFormat="1" applyFont="1" applyBorder="1" applyAlignment="1">
      <alignment horizontal="center" vertical="center"/>
    </xf>
    <xf numFmtId="178" fontId="18" fillId="8" borderId="57" xfId="2" applyNumberFormat="1" applyFont="1" applyFill="1" applyBorder="1" applyAlignment="1" applyProtection="1">
      <alignment horizontal="center" vertical="center" shrinkToFit="1"/>
    </xf>
    <xf numFmtId="178" fontId="18" fillId="8" borderId="134" xfId="2" applyNumberFormat="1" applyFont="1" applyFill="1" applyBorder="1" applyAlignment="1" applyProtection="1">
      <alignment horizontal="center" vertical="center" shrinkToFit="1"/>
    </xf>
    <xf numFmtId="178" fontId="18" fillId="8" borderId="85" xfId="2" applyNumberFormat="1" applyFont="1" applyFill="1" applyBorder="1" applyAlignment="1" applyProtection="1">
      <alignment horizontal="center" vertical="center" shrinkToFit="1"/>
    </xf>
    <xf numFmtId="2" fontId="18" fillId="8" borderId="57" xfId="0" applyNumberFormat="1" applyFont="1" applyFill="1" applyBorder="1" applyAlignment="1">
      <alignment horizontal="center" vertical="center"/>
    </xf>
    <xf numFmtId="2" fontId="18" fillId="8" borderId="58" xfId="0" applyNumberFormat="1" applyFont="1" applyFill="1" applyBorder="1" applyAlignment="1">
      <alignment horizontal="center" vertical="center"/>
    </xf>
    <xf numFmtId="178" fontId="18" fillId="12" borderId="57" xfId="2" applyNumberFormat="1" applyFont="1" applyFill="1" applyBorder="1" applyAlignment="1" applyProtection="1">
      <alignment horizontal="center" vertical="center" shrinkToFit="1"/>
      <protection locked="0"/>
    </xf>
    <xf numFmtId="178" fontId="18" fillId="12" borderId="134" xfId="2" applyNumberFormat="1" applyFont="1" applyFill="1" applyBorder="1" applyAlignment="1" applyProtection="1">
      <alignment horizontal="center" vertical="center" shrinkToFit="1"/>
      <protection locked="0"/>
    </xf>
    <xf numFmtId="178" fontId="18" fillId="12" borderId="85" xfId="2" applyNumberFormat="1" applyFont="1" applyFill="1" applyBorder="1" applyAlignment="1" applyProtection="1">
      <alignment horizontal="center" vertical="center" shrinkToFit="1"/>
      <protection locked="0"/>
    </xf>
    <xf numFmtId="2" fontId="18" fillId="8" borderId="60" xfId="0" applyNumberFormat="1" applyFont="1" applyFill="1" applyBorder="1" applyAlignment="1">
      <alignment horizontal="center" vertical="center"/>
    </xf>
    <xf numFmtId="2" fontId="18" fillId="8" borderId="62" xfId="0" applyNumberFormat="1" applyFont="1" applyFill="1" applyBorder="1" applyAlignment="1">
      <alignment horizontal="center" vertical="center"/>
    </xf>
    <xf numFmtId="178" fontId="18" fillId="8" borderId="60" xfId="0" applyNumberFormat="1" applyFont="1" applyFill="1" applyBorder="1" applyAlignment="1">
      <alignment horizontal="center" vertical="center" shrinkToFit="1"/>
    </xf>
    <xf numFmtId="178" fontId="18" fillId="8" borderId="36" xfId="0" applyNumberFormat="1" applyFont="1" applyFill="1" applyBorder="1" applyAlignment="1">
      <alignment horizontal="center" vertical="center" shrinkToFit="1"/>
    </xf>
    <xf numFmtId="178" fontId="18" fillId="8" borderId="25" xfId="0" applyNumberFormat="1" applyFont="1" applyFill="1" applyBorder="1" applyAlignment="1">
      <alignment horizontal="center" vertical="center" shrinkToFit="1"/>
    </xf>
    <xf numFmtId="178" fontId="18" fillId="8" borderId="61" xfId="0" applyNumberFormat="1" applyFont="1" applyFill="1" applyBorder="1" applyAlignment="1">
      <alignment horizontal="center" vertical="center"/>
    </xf>
    <xf numFmtId="178" fontId="18" fillId="8" borderId="20" xfId="0" applyNumberFormat="1" applyFont="1" applyFill="1" applyBorder="1" applyAlignment="1">
      <alignment horizontal="center" vertical="center"/>
    </xf>
    <xf numFmtId="178" fontId="18" fillId="12" borderId="82" xfId="2" applyNumberFormat="1" applyFont="1" applyFill="1" applyBorder="1" applyAlignment="1" applyProtection="1">
      <alignment horizontal="center" vertical="center" shrinkToFit="1"/>
      <protection locked="0"/>
    </xf>
    <xf numFmtId="0" fontId="18" fillId="0" borderId="45"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7" xfId="0" applyFont="1" applyBorder="1" applyAlignment="1">
      <alignment horizontal="center" vertical="center" wrapText="1"/>
    </xf>
    <xf numFmtId="0" fontId="21" fillId="0" borderId="107"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71" xfId="0" applyFont="1" applyBorder="1" applyAlignment="1">
      <alignment horizontal="center" vertical="center" wrapText="1"/>
    </xf>
    <xf numFmtId="0" fontId="21" fillId="0" borderId="9" xfId="0" applyFont="1" applyBorder="1" applyAlignment="1">
      <alignment horizontal="center" vertical="center" wrapText="1"/>
    </xf>
    <xf numFmtId="40" fontId="21" fillId="13" borderId="85" xfId="2" applyNumberFormat="1" applyFont="1" applyFill="1" applyBorder="1" applyAlignment="1" applyProtection="1">
      <alignment horizontal="center" vertical="center"/>
    </xf>
    <xf numFmtId="40" fontId="21" fillId="13" borderId="53" xfId="2" applyNumberFormat="1" applyFont="1" applyFill="1" applyBorder="1" applyAlignment="1" applyProtection="1">
      <alignment horizontal="center" vertical="center"/>
    </xf>
    <xf numFmtId="178" fontId="18" fillId="12" borderId="60" xfId="2" applyNumberFormat="1" applyFont="1" applyFill="1" applyBorder="1" applyAlignment="1" applyProtection="1">
      <alignment horizontal="center" vertical="center" shrinkToFit="1"/>
      <protection locked="0"/>
    </xf>
    <xf numFmtId="178" fontId="18" fillId="12" borderId="36" xfId="2" applyNumberFormat="1" applyFont="1" applyFill="1" applyBorder="1" applyAlignment="1" applyProtection="1">
      <alignment horizontal="center" vertical="center" shrinkToFit="1"/>
      <protection locked="0"/>
    </xf>
    <xf numFmtId="178" fontId="18" fillId="12" borderId="25" xfId="2" applyNumberFormat="1" applyFont="1" applyFill="1" applyBorder="1" applyAlignment="1" applyProtection="1">
      <alignment horizontal="center" vertical="center" shrinkToFit="1"/>
      <protection locked="0"/>
    </xf>
    <xf numFmtId="178" fontId="18" fillId="12" borderId="83" xfId="2" applyNumberFormat="1" applyFont="1" applyFill="1" applyBorder="1" applyAlignment="1" applyProtection="1">
      <alignment horizontal="center" vertical="center" shrinkToFit="1"/>
      <protection locked="0"/>
    </xf>
    <xf numFmtId="40" fontId="18" fillId="13" borderId="85" xfId="2" applyNumberFormat="1" applyFont="1" applyFill="1" applyBorder="1" applyAlignment="1" applyProtection="1">
      <alignment horizontal="center" vertical="center"/>
    </xf>
    <xf numFmtId="40" fontId="18" fillId="13" borderId="53" xfId="2" applyNumberFormat="1" applyFont="1" applyFill="1" applyBorder="1" applyAlignment="1" applyProtection="1">
      <alignment horizontal="center" vertical="center"/>
    </xf>
    <xf numFmtId="0" fontId="17" fillId="0" borderId="28" xfId="0" applyFont="1" applyBorder="1" applyAlignment="1">
      <alignment horizontal="center" textRotation="90" wrapText="1"/>
    </xf>
    <xf numFmtId="9" fontId="41" fillId="10" borderId="92" xfId="1" applyFont="1" applyFill="1" applyBorder="1" applyAlignment="1" applyProtection="1">
      <alignment horizontal="center" vertical="center" wrapText="1"/>
    </xf>
    <xf numFmtId="9" fontId="41" fillId="10" borderId="56" xfId="1" applyFont="1" applyFill="1" applyBorder="1" applyAlignment="1" applyProtection="1">
      <alignment horizontal="center" vertical="center" wrapText="1"/>
    </xf>
    <xf numFmtId="9" fontId="41" fillId="10" borderId="153" xfId="1" applyFont="1" applyFill="1" applyBorder="1" applyAlignment="1" applyProtection="1">
      <alignment horizontal="center" vertical="center" wrapText="1"/>
    </xf>
    <xf numFmtId="9" fontId="41" fillId="10" borderId="93" xfId="1" applyFont="1" applyFill="1" applyBorder="1" applyAlignment="1" applyProtection="1">
      <alignment horizontal="center" vertical="center" wrapText="1"/>
    </xf>
    <xf numFmtId="9" fontId="41" fillId="10" borderId="37" xfId="1" applyFont="1" applyFill="1" applyBorder="1" applyAlignment="1" applyProtection="1">
      <alignment horizontal="center" vertical="center" wrapText="1"/>
    </xf>
    <xf numFmtId="9" fontId="41" fillId="10" borderId="154" xfId="1" applyFont="1" applyFill="1" applyBorder="1" applyAlignment="1" applyProtection="1">
      <alignment horizontal="center" vertical="center" wrapText="1"/>
    </xf>
    <xf numFmtId="0" fontId="17" fillId="0" borderId="90" xfId="0" applyFont="1" applyBorder="1" applyAlignment="1">
      <alignment horizontal="left" vertical="center"/>
    </xf>
    <xf numFmtId="0" fontId="17" fillId="0" borderId="87" xfId="0" applyFont="1" applyBorder="1" applyAlignment="1">
      <alignment horizontal="left" vertical="center"/>
    </xf>
    <xf numFmtId="0" fontId="17" fillId="0" borderId="102" xfId="0" applyFont="1" applyBorder="1" applyAlignment="1">
      <alignment horizontal="left" vertical="center"/>
    </xf>
    <xf numFmtId="0" fontId="17" fillId="0" borderId="155" xfId="0" applyFont="1" applyBorder="1" applyAlignment="1">
      <alignment horizontal="left" vertical="center"/>
    </xf>
    <xf numFmtId="0" fontId="17" fillId="0" borderId="37" xfId="0" applyFont="1" applyBorder="1" applyAlignment="1">
      <alignment horizontal="left" vertical="center"/>
    </xf>
    <xf numFmtId="0" fontId="17" fillId="0" borderId="152" xfId="0" applyFont="1" applyBorder="1" applyAlignment="1">
      <alignment horizontal="left" vertical="center"/>
    </xf>
    <xf numFmtId="0" fontId="17" fillId="0" borderId="71" xfId="0" applyFont="1" applyBorder="1" applyAlignment="1">
      <alignment horizontal="left" vertical="center" wrapText="1"/>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178" fontId="18" fillId="8" borderId="132" xfId="0" applyNumberFormat="1" applyFont="1" applyFill="1" applyBorder="1" applyAlignment="1">
      <alignment horizontal="center" vertical="center"/>
    </xf>
    <xf numFmtId="178" fontId="18" fillId="8" borderId="65" xfId="0" applyNumberFormat="1" applyFont="1" applyFill="1" applyBorder="1" applyAlignment="1">
      <alignment horizontal="center" vertical="center"/>
    </xf>
    <xf numFmtId="178" fontId="18" fillId="8" borderId="106" xfId="0" applyNumberFormat="1" applyFont="1" applyFill="1" applyBorder="1" applyAlignment="1">
      <alignment horizontal="center" vertical="center"/>
    </xf>
    <xf numFmtId="178" fontId="18" fillId="8" borderId="136" xfId="0" applyNumberFormat="1" applyFont="1" applyFill="1" applyBorder="1" applyAlignment="1">
      <alignment horizontal="center" vertical="center"/>
    </xf>
    <xf numFmtId="178" fontId="18" fillId="0" borderId="60" xfId="0" applyNumberFormat="1" applyFont="1" applyBorder="1" applyAlignment="1">
      <alignment horizontal="center" vertical="center"/>
    </xf>
    <xf numFmtId="178" fontId="18" fillId="0" borderId="83" xfId="0" applyNumberFormat="1" applyFont="1" applyBorder="1" applyAlignment="1">
      <alignment horizontal="center" vertical="center"/>
    </xf>
    <xf numFmtId="179" fontId="18" fillId="13" borderId="103" xfId="2" applyNumberFormat="1" applyFont="1" applyFill="1" applyBorder="1" applyAlignment="1" applyProtection="1">
      <alignment horizontal="center" vertical="center" wrapText="1"/>
    </xf>
    <xf numFmtId="179" fontId="18" fillId="13" borderId="87" xfId="2" applyNumberFormat="1" applyFont="1" applyFill="1" applyBorder="1" applyAlignment="1" applyProtection="1">
      <alignment horizontal="center" vertical="center" wrapText="1"/>
    </xf>
    <xf numFmtId="179" fontId="18" fillId="13" borderId="93" xfId="2" applyNumberFormat="1" applyFont="1" applyFill="1" applyBorder="1" applyAlignment="1" applyProtection="1">
      <alignment horizontal="center" vertical="center" wrapText="1"/>
    </xf>
    <xf numFmtId="179" fontId="18" fillId="13" borderId="37" xfId="2" applyNumberFormat="1" applyFont="1" applyFill="1" applyBorder="1" applyAlignment="1" applyProtection="1">
      <alignment horizontal="center" vertical="center" wrapText="1"/>
    </xf>
    <xf numFmtId="179" fontId="18" fillId="13" borderId="88" xfId="2" applyNumberFormat="1" applyFont="1" applyFill="1" applyBorder="1" applyAlignment="1" applyProtection="1">
      <alignment horizontal="center" vertical="center" wrapText="1"/>
    </xf>
    <xf numFmtId="179" fontId="18" fillId="13" borderId="113" xfId="2" applyNumberFormat="1" applyFont="1" applyFill="1" applyBorder="1" applyAlignment="1" applyProtection="1">
      <alignment horizontal="center" vertical="center" wrapText="1"/>
    </xf>
    <xf numFmtId="179" fontId="18" fillId="13" borderId="95" xfId="2" applyNumberFormat="1" applyFont="1" applyFill="1" applyBorder="1" applyAlignment="1" applyProtection="1">
      <alignment horizontal="center" vertical="center" wrapText="1"/>
    </xf>
    <xf numFmtId="179" fontId="18" fillId="13" borderId="128" xfId="2" applyNumberFormat="1" applyFont="1" applyFill="1" applyBorder="1" applyAlignment="1" applyProtection="1">
      <alignment horizontal="center" vertical="center" wrapText="1"/>
    </xf>
    <xf numFmtId="0" fontId="17" fillId="0" borderId="71" xfId="0" applyFont="1" applyBorder="1" applyAlignment="1">
      <alignment horizontal="center" textRotation="90" wrapText="1"/>
    </xf>
    <xf numFmtId="0" fontId="18" fillId="0" borderId="50" xfId="0" applyFont="1" applyBorder="1" applyAlignment="1">
      <alignment horizontal="center" vertical="center" wrapText="1"/>
    </xf>
    <xf numFmtId="0" fontId="18" fillId="0" borderId="51"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53" xfId="0" applyFont="1" applyBorder="1" applyAlignment="1">
      <alignment horizontal="center" vertical="center" wrapText="1"/>
    </xf>
    <xf numFmtId="0" fontId="18" fillId="0" borderId="54" xfId="0" applyFont="1" applyBorder="1" applyAlignment="1">
      <alignment horizontal="center" vertical="center" wrapText="1"/>
    </xf>
    <xf numFmtId="178" fontId="18" fillId="8" borderId="64" xfId="0" applyNumberFormat="1" applyFont="1" applyFill="1" applyBorder="1" applyAlignment="1">
      <alignment horizontal="center" vertical="center" shrinkToFit="1"/>
    </xf>
    <xf numFmtId="178" fontId="18" fillId="8" borderId="131" xfId="0" applyNumberFormat="1" applyFont="1" applyFill="1" applyBorder="1" applyAlignment="1">
      <alignment horizontal="center" vertical="center" shrinkToFit="1"/>
    </xf>
    <xf numFmtId="178" fontId="18" fillId="8" borderId="86" xfId="0" applyNumberFormat="1" applyFont="1" applyFill="1" applyBorder="1" applyAlignment="1">
      <alignment horizontal="center" vertical="center" shrinkToFit="1"/>
    </xf>
    <xf numFmtId="2" fontId="18" fillId="8" borderId="64" xfId="0" applyNumberFormat="1" applyFont="1" applyFill="1" applyBorder="1" applyAlignment="1">
      <alignment horizontal="center" vertical="center"/>
    </xf>
    <xf numFmtId="2" fontId="18" fillId="8" borderId="66" xfId="0" applyNumberFormat="1" applyFont="1" applyFill="1" applyBorder="1" applyAlignment="1">
      <alignment horizontal="center" vertical="center"/>
    </xf>
    <xf numFmtId="178" fontId="18" fillId="0" borderId="64" xfId="0" applyNumberFormat="1" applyFont="1" applyBorder="1" applyAlignment="1">
      <alignment horizontal="center" vertical="center"/>
    </xf>
    <xf numFmtId="178" fontId="18" fillId="0" borderId="84" xfId="0" applyNumberFormat="1" applyFont="1" applyBorder="1" applyAlignment="1">
      <alignment horizontal="center" vertical="center"/>
    </xf>
    <xf numFmtId="178" fontId="18" fillId="8" borderId="143" xfId="0" applyNumberFormat="1" applyFont="1" applyFill="1" applyBorder="1" applyAlignment="1">
      <alignment horizontal="center" vertical="center"/>
    </xf>
    <xf numFmtId="178" fontId="18" fillId="12" borderId="64" xfId="2" applyNumberFormat="1" applyFont="1" applyFill="1" applyBorder="1" applyAlignment="1" applyProtection="1">
      <alignment horizontal="center" vertical="center" shrinkToFit="1"/>
      <protection locked="0"/>
    </xf>
    <xf numFmtId="178" fontId="18" fillId="12" borderId="131" xfId="2" applyNumberFormat="1" applyFont="1" applyFill="1" applyBorder="1" applyAlignment="1" applyProtection="1">
      <alignment horizontal="center" vertical="center" shrinkToFit="1"/>
      <protection locked="0"/>
    </xf>
    <xf numFmtId="178" fontId="18" fillId="12" borderId="86" xfId="2" applyNumberFormat="1" applyFont="1" applyFill="1" applyBorder="1" applyAlignment="1" applyProtection="1">
      <alignment horizontal="center" vertical="center" shrinkToFit="1"/>
      <protection locked="0"/>
    </xf>
    <xf numFmtId="178" fontId="18" fillId="12" borderId="84" xfId="2" applyNumberFormat="1" applyFont="1" applyFill="1" applyBorder="1" applyAlignment="1" applyProtection="1">
      <alignment horizontal="center" vertical="center" shrinkToFit="1"/>
      <protection locked="0"/>
    </xf>
    <xf numFmtId="0" fontId="17" fillId="0" borderId="55"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71" xfId="0" applyFont="1" applyBorder="1" applyAlignment="1">
      <alignment horizontal="center" vertical="center" wrapText="1"/>
    </xf>
    <xf numFmtId="0" fontId="17" fillId="0" borderId="156" xfId="0" applyFont="1" applyBorder="1" applyAlignment="1">
      <alignment horizontal="center" textRotation="90" wrapText="1"/>
    </xf>
    <xf numFmtId="0" fontId="17" fillId="0" borderId="149" xfId="0" applyFont="1" applyBorder="1" applyAlignment="1">
      <alignment horizontal="center" textRotation="90"/>
    </xf>
  </cellXfs>
  <cellStyles count="7">
    <cellStyle name="パーセント" xfId="1" builtinId="5"/>
    <cellStyle name="桁区切り" xfId="2" builtinId="6"/>
    <cellStyle name="標準" xfId="0" builtinId="0"/>
    <cellStyle name="標準 2" xfId="3" xr:uid="{00000000-0005-0000-0000-000003000000}"/>
    <cellStyle name="標準 3" xfId="4" xr:uid="{00000000-0005-0000-0000-000004000000}"/>
    <cellStyle name="標準_（トップランナー基準）戸建_RC造_エコポイント対象住宅証明　設計内容説明書20100215" xfId="5" xr:uid="{00000000-0005-0000-0000-000005000000}"/>
    <cellStyle name="標準_HP住-059-2" xfId="6" xr:uid="{00000000-0005-0000-0000-000006000000}"/>
  </cellStyles>
  <dxfs count="16">
    <dxf>
      <fill>
        <patternFill patternType="solid">
          <fgColor theme="0" tint="-0.34998626667073579"/>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patternType="mediumGray">
          <fgColor theme="1" tint="0.34998626667073579"/>
        </patternFill>
      </fill>
    </dxf>
    <dxf>
      <fill>
        <patternFill patternType="mediumGray">
          <fgColor theme="1" tint="0.34998626667073579"/>
        </patternFill>
      </fill>
    </dxf>
    <dxf>
      <fill>
        <patternFill patternType="mediumGray">
          <fgColor theme="1" tint="0.34998626667073579"/>
        </patternFill>
      </fill>
    </dxf>
    <dxf>
      <fill>
        <patternFill patternType="mediumGray">
          <fgColor theme="1" tint="0.34998626667073579"/>
        </patternFill>
      </fill>
    </dxf>
    <dxf>
      <fill>
        <patternFill>
          <bgColor theme="0" tint="-0.34998626667073579"/>
        </patternFill>
      </fill>
    </dxf>
    <dxf>
      <fill>
        <patternFill>
          <bgColor theme="0" tint="-0.34998626667073579"/>
        </patternFill>
      </fill>
    </dxf>
    <dxf>
      <fill>
        <patternFill patternType="mediumGray">
          <fgColor theme="1" tint="0.34998626667073579"/>
        </patternFill>
      </fill>
    </dxf>
    <dxf>
      <fill>
        <patternFill patternType="mediumGray">
          <fgColor theme="1" tint="0.34998626667073579"/>
        </patternFill>
      </fill>
    </dxf>
    <dxf>
      <fill>
        <patternFill patternType="mediumGray">
          <fgColor theme="1" tint="0.34998626667073579"/>
        </patternFill>
      </fill>
    </dxf>
    <dxf>
      <fill>
        <patternFill patternType="mediumGray">
          <fgColor theme="1" tint="0.34998626667073579"/>
        </patternFill>
      </fill>
    </dxf>
  </dxfs>
  <tableStyles count="0" defaultTableStyle="TableStyleMedium9" defaultPivotStyle="PivotStyleLight16"/>
  <colors>
    <mruColors>
      <color rgb="FFFFFF99"/>
      <color rgb="FFFFFFCC"/>
      <color rgb="FFFF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41</xdr:col>
      <xdr:colOff>20732</xdr:colOff>
      <xdr:row>8</xdr:row>
      <xdr:rowOff>8283</xdr:rowOff>
    </xdr:from>
    <xdr:to>
      <xdr:col>63</xdr:col>
      <xdr:colOff>44823</xdr:colOff>
      <xdr:row>17</xdr:row>
      <xdr:rowOff>5359</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7682145" y="1449457"/>
          <a:ext cx="4761743" cy="1703293"/>
        </a:xfrm>
        <a:prstGeom prst="roundRect">
          <a:avLst/>
        </a:prstGeom>
        <a:solidFill>
          <a:schemeClr val="accent1">
            <a:lumMod val="20000"/>
            <a:lumOff val="80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002060"/>
              </a:solidFill>
              <a:latin typeface="メイリオ" panose="020B0604030504040204" pitchFamily="50" charset="-128"/>
              <a:ea typeface="メイリオ" panose="020B0604030504040204" pitchFamily="50" charset="-128"/>
            </a:rPr>
            <a:t>仕様基準 または 誘導仕様基準で</a:t>
          </a:r>
          <a:endParaRPr kumimoji="1" lang="en-US" altLang="ja-JP" sz="1200" b="1">
            <a:solidFill>
              <a:srgbClr val="002060"/>
            </a:solidFill>
            <a:latin typeface="メイリオ" panose="020B0604030504040204" pitchFamily="50" charset="-128"/>
            <a:ea typeface="メイリオ" panose="020B0604030504040204" pitchFamily="50" charset="-128"/>
          </a:endParaRPr>
        </a:p>
        <a:p>
          <a:pPr algn="l"/>
          <a:r>
            <a:rPr kumimoji="1" lang="ja-JP" altLang="en-US" sz="1200" b="1">
              <a:solidFill>
                <a:srgbClr val="002060"/>
              </a:solidFill>
              <a:latin typeface="メイリオ" panose="020B0604030504040204" pitchFamily="50" charset="-128"/>
              <a:ea typeface="メイリオ" panose="020B0604030504040204" pitchFamily="50" charset="-128"/>
            </a:rPr>
            <a:t>申請する場合は（第二面～第六面）を提出する必要があります。</a:t>
          </a:r>
          <a:endParaRPr kumimoji="1" lang="en-US" altLang="ja-JP" sz="1200" b="1">
            <a:solidFill>
              <a:srgbClr val="002060"/>
            </a:solidFill>
            <a:latin typeface="メイリオ" panose="020B0604030504040204" pitchFamily="50" charset="-128"/>
            <a:ea typeface="メイリオ" panose="020B0604030504040204" pitchFamily="50" charset="-128"/>
          </a:endParaRPr>
        </a:p>
        <a:p>
          <a:pPr algn="l"/>
          <a:r>
            <a:rPr kumimoji="1" lang="en-US" altLang="ja-JP" sz="1200" b="1">
              <a:solidFill>
                <a:srgbClr val="002060"/>
              </a:solidFill>
              <a:latin typeface="メイリオ" panose="020B0604030504040204" pitchFamily="50" charset="-128"/>
              <a:ea typeface="メイリオ" panose="020B0604030504040204" pitchFamily="50" charset="-128"/>
            </a:rPr>
            <a:t>※</a:t>
          </a:r>
          <a:r>
            <a:rPr kumimoji="1" lang="ja-JP" altLang="en-US" sz="1200" b="1">
              <a:solidFill>
                <a:srgbClr val="002060"/>
              </a:solidFill>
              <a:latin typeface="メイリオ" panose="020B0604030504040204" pitchFamily="50" charset="-128"/>
              <a:ea typeface="メイリオ" panose="020B0604030504040204" pitchFamily="50" charset="-128"/>
            </a:rPr>
            <a:t>性能基準で申請する場合は（第二面第二面～第六面）の提出は必要ありません。</a:t>
          </a:r>
          <a:endParaRPr kumimoji="1" lang="en-US" altLang="ja-JP" sz="1200" b="1">
            <a:solidFill>
              <a:srgbClr val="002060"/>
            </a:solidFill>
            <a:latin typeface="メイリオ" panose="020B0604030504040204" pitchFamily="50" charset="-128"/>
            <a:ea typeface="メイリオ" panose="020B0604030504040204" pitchFamily="50" charset="-128"/>
          </a:endParaRPr>
        </a:p>
      </xdr:txBody>
    </xdr:sp>
    <xdr:clientData fPrintsWithSheet="0"/>
  </xdr:twoCellAnchor>
  <xdr:twoCellAnchor>
    <xdr:from>
      <xdr:col>19</xdr:col>
      <xdr:colOff>112244</xdr:colOff>
      <xdr:row>24</xdr:row>
      <xdr:rowOff>52825</xdr:rowOff>
    </xdr:from>
    <xdr:to>
      <xdr:col>28</xdr:col>
      <xdr:colOff>173314</xdr:colOff>
      <xdr:row>27</xdr:row>
      <xdr:rowOff>45101</xdr:rowOff>
    </xdr:to>
    <xdr:sp macro="" textlink="">
      <xdr:nvSpPr>
        <xdr:cNvPr id="4" name="角丸四角形 1">
          <a:extLst>
            <a:ext uri="{FF2B5EF4-FFF2-40B4-BE49-F238E27FC236}">
              <a16:creationId xmlns:a16="http://schemas.microsoft.com/office/drawing/2014/main" id="{CDD555D9-7ADF-4860-9591-FEFBA23078D9}"/>
            </a:ext>
          </a:extLst>
        </xdr:cNvPr>
        <xdr:cNvSpPr/>
      </xdr:nvSpPr>
      <xdr:spPr>
        <a:xfrm>
          <a:off x="4139020" y="4493446"/>
          <a:ext cx="2012053" cy="544069"/>
        </a:xfrm>
        <a:prstGeom prst="roundRect">
          <a:avLst>
            <a:gd name="adj" fmla="val 7506"/>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18000" rIns="36000" bIns="18000" rtlCol="0" anchor="ctr"/>
        <a:lstStyle/>
        <a:p>
          <a:pPr algn="l"/>
          <a:r>
            <a:rPr kumimoji="1" lang="ja-JP" altLang="en-US" sz="700" b="0">
              <a:solidFill>
                <a:srgbClr val="002060"/>
              </a:solidFill>
              <a:latin typeface="Meiryo UI" panose="020B0604030504040204" pitchFamily="50" charset="-128"/>
              <a:ea typeface="Meiryo UI" panose="020B0604030504040204" pitchFamily="50" charset="-128"/>
            </a:rPr>
            <a:t>「仕様基準」または「誘導仕様基準」を用いる場合は</a:t>
          </a:r>
          <a:endParaRPr kumimoji="1" lang="en-US" altLang="ja-JP" sz="700" b="0">
            <a:solidFill>
              <a:srgbClr val="002060"/>
            </a:solidFill>
            <a:latin typeface="Meiryo UI" panose="020B0604030504040204" pitchFamily="50" charset="-128"/>
            <a:ea typeface="Meiryo UI" panose="020B0604030504040204" pitchFamily="50" charset="-128"/>
          </a:endParaRPr>
        </a:p>
        <a:p>
          <a:pPr algn="l"/>
          <a:r>
            <a:rPr kumimoji="1" lang="ja-JP" altLang="en-US" sz="700" b="0">
              <a:solidFill>
                <a:srgbClr val="002060"/>
              </a:solidFill>
              <a:latin typeface="Meiryo UI" panose="020B0604030504040204" pitchFamily="50" charset="-128"/>
              <a:ea typeface="Meiryo UI" panose="020B0604030504040204" pitchFamily="50" charset="-128"/>
            </a:rPr>
            <a:t>第２～６面をご提出ください</a:t>
          </a:r>
          <a:endParaRPr kumimoji="1" lang="en-US" altLang="ja-JP" sz="700" b="0">
            <a:solidFill>
              <a:srgbClr val="002060"/>
            </a:solidFill>
            <a:latin typeface="Meiryo UI" panose="020B0604030504040204" pitchFamily="50" charset="-128"/>
            <a:ea typeface="Meiryo UI" panose="020B0604030504040204" pitchFamily="50" charset="-128"/>
          </a:endParaRPr>
        </a:p>
        <a:p>
          <a:pPr algn="l"/>
          <a:r>
            <a:rPr kumimoji="1" lang="en-US" altLang="ja-JP" sz="700" b="0">
              <a:solidFill>
                <a:srgbClr val="002060"/>
              </a:solidFill>
              <a:latin typeface="Meiryo UI" panose="020B0604030504040204" pitchFamily="50" charset="-128"/>
              <a:ea typeface="Meiryo UI" panose="020B0604030504040204" pitchFamily="50" charset="-128"/>
            </a:rPr>
            <a:t>※</a:t>
          </a:r>
          <a:r>
            <a:rPr kumimoji="1" lang="ja-JP" altLang="en-US" sz="700" b="0">
              <a:solidFill>
                <a:srgbClr val="002060"/>
              </a:solidFill>
              <a:latin typeface="Meiryo UI" panose="020B0604030504040204" pitchFamily="50" charset="-128"/>
              <a:ea typeface="Meiryo UI" panose="020B0604030504040204" pitchFamily="50" charset="-128"/>
            </a:rPr>
            <a:t>本テキストは印刷されません</a:t>
          </a:r>
          <a:endParaRPr kumimoji="1" lang="en-US" altLang="ja-JP" sz="700" b="0">
            <a:solidFill>
              <a:srgbClr val="002060"/>
            </a:solidFill>
            <a:latin typeface="Meiryo UI" panose="020B0604030504040204" pitchFamily="50" charset="-128"/>
            <a:ea typeface="Meiryo UI" panose="020B0604030504040204" pitchFamily="50" charset="-128"/>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7</xdr:col>
      <xdr:colOff>58393</xdr:colOff>
      <xdr:row>95</xdr:row>
      <xdr:rowOff>118433</xdr:rowOff>
    </xdr:from>
    <xdr:to>
      <xdr:col>10</xdr:col>
      <xdr:colOff>115956</xdr:colOff>
      <xdr:row>99</xdr:row>
      <xdr:rowOff>150951</xdr:rowOff>
    </xdr:to>
    <xdr:pic>
      <xdr:nvPicPr>
        <xdr:cNvPr id="2" name="Picture 455" descr="WS000122">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6668" y="12986708"/>
          <a:ext cx="714788" cy="756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58393</xdr:colOff>
      <xdr:row>95</xdr:row>
      <xdr:rowOff>118433</xdr:rowOff>
    </xdr:from>
    <xdr:to>
      <xdr:col>10</xdr:col>
      <xdr:colOff>115956</xdr:colOff>
      <xdr:row>99</xdr:row>
      <xdr:rowOff>150951</xdr:rowOff>
    </xdr:to>
    <xdr:pic>
      <xdr:nvPicPr>
        <xdr:cNvPr id="3" name="Picture 455" descr="WS00012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96668" y="12986708"/>
          <a:ext cx="714788" cy="7564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41</xdr:col>
      <xdr:colOff>66675</xdr:colOff>
      <xdr:row>8</xdr:row>
      <xdr:rowOff>28575</xdr:rowOff>
    </xdr:from>
    <xdr:to>
      <xdr:col>61</xdr:col>
      <xdr:colOff>63617</xdr:colOff>
      <xdr:row>20</xdr:row>
      <xdr:rowOff>126423</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7858125" y="1476375"/>
          <a:ext cx="4378442" cy="1974273"/>
        </a:xfrm>
        <a:prstGeom prst="roundRect">
          <a:avLst/>
        </a:prstGeom>
        <a:solidFill>
          <a:schemeClr val="accent1">
            <a:lumMod val="20000"/>
            <a:lumOff val="80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002060"/>
              </a:solidFill>
              <a:latin typeface="メイリオ" panose="020B0604030504040204" pitchFamily="50" charset="-128"/>
              <a:ea typeface="メイリオ" panose="020B0604030504040204" pitchFamily="50" charset="-128"/>
            </a:rPr>
            <a:t>この面は、仕様基準 または 誘導仕様基準で</a:t>
          </a:r>
          <a:endParaRPr kumimoji="1" lang="en-US" altLang="ja-JP" sz="1200" b="1">
            <a:solidFill>
              <a:srgbClr val="002060"/>
            </a:solidFill>
            <a:latin typeface="メイリオ" panose="020B0604030504040204" pitchFamily="50" charset="-128"/>
            <a:ea typeface="メイリオ" panose="020B0604030504040204" pitchFamily="50" charset="-128"/>
          </a:endParaRPr>
        </a:p>
        <a:p>
          <a:pPr algn="l"/>
          <a:r>
            <a:rPr kumimoji="1" lang="ja-JP" altLang="en-US" sz="1200" b="1">
              <a:solidFill>
                <a:srgbClr val="002060"/>
              </a:solidFill>
              <a:latin typeface="メイリオ" panose="020B0604030504040204" pitchFamily="50" charset="-128"/>
              <a:ea typeface="メイリオ" panose="020B0604030504040204" pitchFamily="50" charset="-128"/>
            </a:rPr>
            <a:t>申請する場合に提出が必要です。</a:t>
          </a:r>
          <a:endParaRPr kumimoji="1" lang="en-US" altLang="ja-JP" sz="1200" b="1">
            <a:solidFill>
              <a:srgbClr val="002060"/>
            </a:solidFill>
            <a:latin typeface="メイリオ" panose="020B0604030504040204" pitchFamily="50" charset="-128"/>
            <a:ea typeface="メイリオ" panose="020B0604030504040204" pitchFamily="50" charset="-128"/>
          </a:endParaRPr>
        </a:p>
        <a:p>
          <a:pPr algn="l"/>
          <a:r>
            <a:rPr kumimoji="1" lang="en-US" altLang="ja-JP" sz="1200" b="1">
              <a:solidFill>
                <a:srgbClr val="002060"/>
              </a:solidFill>
              <a:latin typeface="メイリオ" panose="020B0604030504040204" pitchFamily="50" charset="-128"/>
              <a:ea typeface="メイリオ" panose="020B0604030504040204" pitchFamily="50" charset="-128"/>
            </a:rPr>
            <a:t>※</a:t>
          </a:r>
          <a:r>
            <a:rPr kumimoji="1" lang="ja-JP" altLang="en-US" sz="1200" b="1">
              <a:solidFill>
                <a:srgbClr val="002060"/>
              </a:solidFill>
              <a:latin typeface="メイリオ" panose="020B0604030504040204" pitchFamily="50" charset="-128"/>
              <a:ea typeface="メイリオ" panose="020B0604030504040204" pitchFamily="50" charset="-128"/>
            </a:rPr>
            <a:t>性能基準で申請する場合は提出の必要はありません。</a:t>
          </a:r>
          <a:endParaRPr kumimoji="1" lang="en-US" altLang="ja-JP" sz="1200" b="1">
            <a:solidFill>
              <a:srgbClr val="002060"/>
            </a:solidFill>
            <a:latin typeface="メイリオ" panose="020B0604030504040204" pitchFamily="50" charset="-128"/>
            <a:ea typeface="メイリオ" panose="020B0604030504040204" pitchFamily="50" charset="-128"/>
          </a:endParaRPr>
        </a:p>
      </xdr:txBody>
    </xdr:sp>
    <xdr:clientData fPrintsWithSheet="0"/>
  </xdr:twoCellAnchor>
  <xdr:twoCellAnchor editAs="absolute">
    <xdr:from>
      <xdr:col>42</xdr:col>
      <xdr:colOff>36419</xdr:colOff>
      <xdr:row>100</xdr:row>
      <xdr:rowOff>48381</xdr:rowOff>
    </xdr:from>
    <xdr:to>
      <xdr:col>62</xdr:col>
      <xdr:colOff>139363</xdr:colOff>
      <xdr:row>107</xdr:row>
      <xdr:rowOff>24905</xdr:rowOff>
    </xdr:to>
    <xdr:sp macro="" textlink="">
      <xdr:nvSpPr>
        <xdr:cNvPr id="5" name="角丸四角形 2">
          <a:extLst>
            <a:ext uri="{FF2B5EF4-FFF2-40B4-BE49-F238E27FC236}">
              <a16:creationId xmlns:a16="http://schemas.microsoft.com/office/drawing/2014/main" id="{4674EA65-5238-406A-A2B2-08C31DC1B889}"/>
            </a:ext>
          </a:extLst>
        </xdr:cNvPr>
        <xdr:cNvSpPr/>
      </xdr:nvSpPr>
      <xdr:spPr>
        <a:xfrm>
          <a:off x="8046944" y="16917156"/>
          <a:ext cx="4484444" cy="1300499"/>
        </a:xfrm>
        <a:prstGeom prst="roundRect">
          <a:avLst/>
        </a:prstGeom>
        <a:solidFill>
          <a:schemeClr val="accent1">
            <a:lumMod val="20000"/>
            <a:lumOff val="80000"/>
          </a:schemeClr>
        </a:solidFill>
        <a:ln>
          <a:solidFill>
            <a:srgbClr val="00206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002060"/>
              </a:solidFill>
              <a:latin typeface="メイリオ" panose="020B0604030504040204" pitchFamily="50" charset="-128"/>
              <a:ea typeface="メイリオ" panose="020B0604030504040204" pitchFamily="50" charset="-128"/>
            </a:rPr>
            <a:t>「定められた仕様と同等以上の評価」については、</a:t>
          </a:r>
          <a:endParaRPr kumimoji="1" lang="en-US" altLang="ja-JP" sz="1200" b="1">
            <a:solidFill>
              <a:srgbClr val="002060"/>
            </a:solidFill>
            <a:latin typeface="メイリオ" panose="020B0604030504040204" pitchFamily="50" charset="-128"/>
            <a:ea typeface="メイリオ" panose="020B0604030504040204" pitchFamily="50" charset="-128"/>
          </a:endParaRPr>
        </a:p>
        <a:p>
          <a:pPr algn="l"/>
          <a:r>
            <a:rPr kumimoji="1" lang="ja-JP" altLang="en-US" sz="1200" b="1">
              <a:solidFill>
                <a:srgbClr val="002060"/>
              </a:solidFill>
              <a:latin typeface="メイリオ" panose="020B0604030504040204" pitchFamily="50" charset="-128"/>
              <a:ea typeface="メイリオ" panose="020B0604030504040204" pitchFamily="50" charset="-128"/>
            </a:rPr>
            <a:t>該当する評価方法が定められていないため選択できません。</a:t>
          </a:r>
          <a:endParaRPr kumimoji="1" lang="en-US" altLang="ja-JP" sz="1200" b="1">
            <a:solidFill>
              <a:srgbClr val="002060"/>
            </a:solidFill>
            <a:latin typeface="メイリオ" panose="020B0604030504040204" pitchFamily="50" charset="-128"/>
            <a:ea typeface="メイリオ" panose="020B0604030504040204" pitchFamily="50" charset="-128"/>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73268</xdr:colOff>
      <xdr:row>11</xdr:row>
      <xdr:rowOff>18476</xdr:rowOff>
    </xdr:from>
    <xdr:to>
      <xdr:col>6</xdr:col>
      <xdr:colOff>131885</xdr:colOff>
      <xdr:row>14</xdr:row>
      <xdr:rowOff>14654</xdr:rowOff>
    </xdr:to>
    <xdr:sp macro="" textlink="">
      <xdr:nvSpPr>
        <xdr:cNvPr id="3" name="角丸四角形 1">
          <a:extLst>
            <a:ext uri="{FF2B5EF4-FFF2-40B4-BE49-F238E27FC236}">
              <a16:creationId xmlns:a16="http://schemas.microsoft.com/office/drawing/2014/main" id="{7BB26FA9-08B8-4C12-8969-3360DCEEF33E}"/>
            </a:ext>
          </a:extLst>
        </xdr:cNvPr>
        <xdr:cNvSpPr/>
      </xdr:nvSpPr>
      <xdr:spPr>
        <a:xfrm>
          <a:off x="197826" y="2157938"/>
          <a:ext cx="1157655" cy="589658"/>
        </a:xfrm>
        <a:prstGeom prst="roundRect">
          <a:avLst>
            <a:gd name="adj" fmla="val 7506"/>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ctr"/>
        <a:lstStyle/>
        <a:p>
          <a:pPr algn="ctr"/>
          <a:r>
            <a:rPr kumimoji="1" lang="en-US" altLang="ja-JP" sz="700" b="0">
              <a:solidFill>
                <a:srgbClr val="002060"/>
              </a:solidFill>
              <a:latin typeface="Meiryo UI" panose="020B0604030504040204" pitchFamily="50" charset="-128"/>
              <a:ea typeface="Meiryo UI" panose="020B0604030504040204" pitchFamily="50" charset="-128"/>
            </a:rPr>
            <a:t>UA</a:t>
          </a:r>
          <a:r>
            <a:rPr kumimoji="1" lang="ja-JP" altLang="en-US" sz="700" b="0">
              <a:solidFill>
                <a:srgbClr val="002060"/>
              </a:solidFill>
              <a:latin typeface="Meiryo UI" panose="020B0604030504040204" pitchFamily="50" charset="-128"/>
              <a:ea typeface="Meiryo UI" panose="020B0604030504040204" pitchFamily="50" charset="-128"/>
            </a:rPr>
            <a:t>値 及び </a:t>
          </a:r>
          <a:r>
            <a:rPr kumimoji="1" lang="en-US" altLang="ja-JP" sz="700" b="0">
              <a:solidFill>
                <a:srgbClr val="002060"/>
              </a:solidFill>
              <a:latin typeface="Meiryo UI" panose="020B0604030504040204" pitchFamily="50" charset="-128"/>
              <a:ea typeface="Meiryo UI" panose="020B0604030504040204" pitchFamily="50" charset="-128"/>
            </a:rPr>
            <a:t>ηAC</a:t>
          </a:r>
          <a:r>
            <a:rPr kumimoji="1" lang="ja-JP" altLang="en-US" sz="700" b="0">
              <a:solidFill>
                <a:srgbClr val="002060"/>
              </a:solidFill>
              <a:latin typeface="Meiryo UI" panose="020B0604030504040204" pitchFamily="50" charset="-128"/>
              <a:ea typeface="Meiryo UI" panose="020B0604030504040204" pitchFamily="50" charset="-128"/>
            </a:rPr>
            <a:t>値は</a:t>
          </a:r>
          <a:endParaRPr kumimoji="1" lang="en-US" altLang="ja-JP" sz="700" b="0">
            <a:solidFill>
              <a:srgbClr val="002060"/>
            </a:solidFill>
            <a:latin typeface="Meiryo UI" panose="020B0604030504040204" pitchFamily="50" charset="-128"/>
            <a:ea typeface="Meiryo UI" panose="020B0604030504040204" pitchFamily="50" charset="-128"/>
          </a:endParaRPr>
        </a:p>
        <a:p>
          <a:pPr algn="ctr"/>
          <a:r>
            <a:rPr kumimoji="1" lang="ja-JP" altLang="en-US" sz="700" b="0">
              <a:solidFill>
                <a:srgbClr val="002060"/>
              </a:solidFill>
              <a:latin typeface="Meiryo UI" panose="020B0604030504040204" pitchFamily="50" charset="-128"/>
              <a:ea typeface="Meiryo UI" panose="020B0604030504040204" pitchFamily="50" charset="-128"/>
            </a:rPr>
            <a:t>全住戸の最も性能が</a:t>
          </a:r>
          <a:endParaRPr kumimoji="1" lang="en-US" altLang="ja-JP" sz="700" b="0">
            <a:solidFill>
              <a:srgbClr val="002060"/>
            </a:solidFill>
            <a:latin typeface="Meiryo UI" panose="020B0604030504040204" pitchFamily="50" charset="-128"/>
            <a:ea typeface="Meiryo UI" panose="020B0604030504040204" pitchFamily="50" charset="-128"/>
          </a:endParaRPr>
        </a:p>
        <a:p>
          <a:pPr algn="ctr"/>
          <a:r>
            <a:rPr kumimoji="1" lang="ja-JP" altLang="en-US" sz="700" b="0">
              <a:solidFill>
                <a:srgbClr val="002060"/>
              </a:solidFill>
              <a:latin typeface="Meiryo UI" panose="020B0604030504040204" pitchFamily="50" charset="-128"/>
              <a:ea typeface="Meiryo UI" panose="020B0604030504040204" pitchFamily="50" charset="-128"/>
            </a:rPr>
            <a:t>低い値が表示されます。</a:t>
          </a:r>
          <a:endParaRPr kumimoji="1" lang="en-US" altLang="ja-JP" sz="700" b="0">
            <a:solidFill>
              <a:srgbClr val="002060"/>
            </a:solidFill>
            <a:latin typeface="Meiryo UI" panose="020B0604030504040204" pitchFamily="50" charset="-128"/>
            <a:ea typeface="Meiryo UI" panose="020B0604030504040204" pitchFamily="50" charset="-128"/>
          </a:endParaRP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mmon2\22_&#25216;&#34899;&#32207;&#25324;&#37096;\&#9670;&#25216;&#34899;&#37096;\&#9734;&#25216;&#34899;&#32207;&#25324;&#37096;\556_BELS&#65288;&#20303;&#23429;&#65289;\&#24115;&#31080;\&#30003;&#35531;&#26360;&#31561;\&#30003;&#35531;&#26360;&#12394;&#12393;_2017032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mmon2\22_&#25216;&#34899;&#32207;&#25324;&#37096;\Users\KA14C4~1.TAK\AppData\Local\Temp\MicrosoftEdgeDownloads\4d83ff3a-42ec-46ce-9167-3bdf44d2efa7\HPJ-555-2_BELS&#35373;&#35336;&#20869;&#23481;&#35500;&#26126;&#26360;_201703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申請書（必須）"/>
      <sheetName val="共通_第四面（戸建、住棟）"/>
      <sheetName val="共通_第五面（非住宅用）"/>
      <sheetName val="共通_第六面（共同等住戸用）"/>
      <sheetName val="第六面と別紙３（共同等住戸用）"/>
      <sheetName val="削除_第六面と別紙３（共同等住戸用）"/>
      <sheetName val="掲載承諾書（必須）"/>
      <sheetName val="委任状（任意）"/>
      <sheetName val="変更_申請書"/>
      <sheetName val="掲載承諾書（必須） _独"/>
      <sheetName val="委任状（任意） _独"/>
      <sheetName val="参考情報（任意）"/>
      <sheetName val="MAST"/>
      <sheetName val="別紙mast"/>
      <sheetName val="交付できない旨の通知書"/>
      <sheetName val="申告書（廃止）"/>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B4" t="str">
            <v>国土交通大臣</v>
          </cell>
          <cell r="D4">
            <v>1</v>
          </cell>
          <cell r="F4" t="str">
            <v>木造</v>
          </cell>
          <cell r="H4" t="str">
            <v>一戸建ての住宅</v>
          </cell>
        </row>
        <row r="5">
          <cell r="B5" t="str">
            <v>建設大臣</v>
          </cell>
          <cell r="D5">
            <v>2</v>
          </cell>
          <cell r="F5" t="str">
            <v>鉄筋コンクリート造</v>
          </cell>
          <cell r="H5" t="str">
            <v>長屋</v>
          </cell>
        </row>
        <row r="6">
          <cell r="B6" t="str">
            <v>北海道</v>
          </cell>
          <cell r="D6">
            <v>3</v>
          </cell>
          <cell r="F6" t="str">
            <v>鉄骨造</v>
          </cell>
          <cell r="H6" t="str">
            <v>共同住宅</v>
          </cell>
        </row>
        <row r="7">
          <cell r="B7" t="str">
            <v>青森県</v>
          </cell>
          <cell r="D7">
            <v>4</v>
          </cell>
          <cell r="F7" t="str">
            <v>鉄骨鉄筋コンクリート造</v>
          </cell>
          <cell r="H7" t="str">
            <v>■ プルダウンにない用途の場合は自由記述してください</v>
          </cell>
        </row>
        <row r="8">
          <cell r="B8" t="str">
            <v>岩手県</v>
          </cell>
          <cell r="D8">
            <v>5</v>
          </cell>
        </row>
        <row r="9">
          <cell r="B9" t="str">
            <v>宮城県</v>
          </cell>
          <cell r="D9">
            <v>6</v>
          </cell>
        </row>
        <row r="10">
          <cell r="B10" t="str">
            <v>秋田県</v>
          </cell>
          <cell r="D10">
            <v>7</v>
          </cell>
        </row>
        <row r="11">
          <cell r="B11" t="str">
            <v>山形県</v>
          </cell>
          <cell r="D11">
            <v>8</v>
          </cell>
        </row>
        <row r="12">
          <cell r="B12" t="str">
            <v>福島県</v>
          </cell>
        </row>
        <row r="13">
          <cell r="B13" t="str">
            <v>茨城県</v>
          </cell>
        </row>
        <row r="14">
          <cell r="B14" t="str">
            <v>栃木県</v>
          </cell>
        </row>
        <row r="15">
          <cell r="B15" t="str">
            <v>群馬県</v>
          </cell>
        </row>
        <row r="16">
          <cell r="B16" t="str">
            <v>埼玉県</v>
          </cell>
        </row>
        <row r="17">
          <cell r="B17" t="str">
            <v>千葉県</v>
          </cell>
        </row>
        <row r="18">
          <cell r="B18" t="str">
            <v>東京都</v>
          </cell>
        </row>
        <row r="19">
          <cell r="B19" t="str">
            <v>神奈川県</v>
          </cell>
        </row>
        <row r="20">
          <cell r="B20" t="str">
            <v>新潟県</v>
          </cell>
        </row>
        <row r="21">
          <cell r="B21" t="str">
            <v>富山県</v>
          </cell>
        </row>
        <row r="22">
          <cell r="B22" t="str">
            <v>石川県</v>
          </cell>
        </row>
        <row r="23">
          <cell r="B23" t="str">
            <v>福井県</v>
          </cell>
        </row>
        <row r="24">
          <cell r="B24" t="str">
            <v>山梨県</v>
          </cell>
        </row>
        <row r="25">
          <cell r="B25" t="str">
            <v>長野県</v>
          </cell>
        </row>
        <row r="26">
          <cell r="B26" t="str">
            <v>岐阜県</v>
          </cell>
        </row>
        <row r="27">
          <cell r="B27" t="str">
            <v>静岡県</v>
          </cell>
        </row>
        <row r="28">
          <cell r="B28" t="str">
            <v>愛知県</v>
          </cell>
        </row>
        <row r="29">
          <cell r="B29" t="str">
            <v>三重県</v>
          </cell>
        </row>
        <row r="30">
          <cell r="B30" t="str">
            <v>滋賀県</v>
          </cell>
        </row>
        <row r="31">
          <cell r="B31" t="str">
            <v>京都府</v>
          </cell>
        </row>
        <row r="32">
          <cell r="B32" t="str">
            <v>大阪府</v>
          </cell>
        </row>
        <row r="33">
          <cell r="B33" t="str">
            <v>兵庫県</v>
          </cell>
        </row>
        <row r="34">
          <cell r="B34" t="str">
            <v>奈良県</v>
          </cell>
        </row>
        <row r="35">
          <cell r="B35" t="str">
            <v>和歌山県</v>
          </cell>
        </row>
        <row r="36">
          <cell r="B36" t="str">
            <v>鳥取県</v>
          </cell>
        </row>
        <row r="37">
          <cell r="B37" t="str">
            <v>島根県</v>
          </cell>
        </row>
        <row r="38">
          <cell r="B38" t="str">
            <v>岡山県</v>
          </cell>
        </row>
        <row r="39">
          <cell r="B39" t="str">
            <v>広島県</v>
          </cell>
        </row>
        <row r="40">
          <cell r="B40" t="str">
            <v>山口県</v>
          </cell>
        </row>
        <row r="41">
          <cell r="B41" t="str">
            <v>徳島県</v>
          </cell>
        </row>
        <row r="42">
          <cell r="B42" t="str">
            <v>香川県</v>
          </cell>
        </row>
        <row r="43">
          <cell r="B43" t="str">
            <v>愛媛県</v>
          </cell>
        </row>
        <row r="44">
          <cell r="B44" t="str">
            <v>高知県</v>
          </cell>
        </row>
        <row r="45">
          <cell r="B45" t="str">
            <v>福岡県</v>
          </cell>
        </row>
        <row r="46">
          <cell r="B46" t="str">
            <v>佐賀県</v>
          </cell>
        </row>
        <row r="47">
          <cell r="B47" t="str">
            <v>長崎県</v>
          </cell>
        </row>
        <row r="48">
          <cell r="B48" t="str">
            <v>熊本県</v>
          </cell>
        </row>
        <row r="49">
          <cell r="B49" t="str">
            <v>大分県</v>
          </cell>
        </row>
        <row r="50">
          <cell r="B50" t="str">
            <v>宮崎県</v>
          </cell>
        </row>
        <row r="51">
          <cell r="B51" t="str">
            <v>鹿児島県</v>
          </cell>
        </row>
        <row r="52">
          <cell r="B52" t="str">
            <v>沖縄県</v>
          </cell>
        </row>
      </sheetData>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第１面"/>
      <sheetName val="別紙１"/>
      <sheetName val="別紙２"/>
      <sheetName val="別紙３"/>
      <sheetName val="更新履歴"/>
      <sheetName val="master"/>
      <sheetName val="別紙mast"/>
    </sheetNames>
    <sheetDataSet>
      <sheetData sheetId="0" refreshError="1"/>
      <sheetData sheetId="1" refreshError="1"/>
      <sheetData sheetId="2" refreshError="1"/>
      <sheetData sheetId="3" refreshError="1"/>
      <sheetData sheetId="4" refreshError="1"/>
      <sheetData sheetId="5">
        <row r="7">
          <cell r="B7" t="str">
            <v>該当箇所なし</v>
          </cell>
          <cell r="D7" t="str">
            <v>1.60以下</v>
          </cell>
          <cell r="F7" t="str">
            <v>ガラスの日射熱取得率が0.74以下</v>
          </cell>
        </row>
        <row r="8">
          <cell r="B8" t="str">
            <v>グラスウール断熱材　10K相当</v>
          </cell>
          <cell r="D8" t="str">
            <v>1.90以下</v>
          </cell>
          <cell r="F8" t="str">
            <v>ガラスの日射熱取得率が0.49以下</v>
          </cell>
        </row>
        <row r="9">
          <cell r="B9" t="str">
            <v>グラスウール断熱材　16K相当</v>
          </cell>
          <cell r="D9" t="str">
            <v>2.33以下</v>
          </cell>
          <cell r="F9" t="str">
            <v>ガラスの日射熱取得率が0.74以下のものに、ひさし、軒等を設ける</v>
          </cell>
        </row>
        <row r="10">
          <cell r="B10" t="str">
            <v>グラスウール断熱材　20K相当</v>
          </cell>
          <cell r="D10" t="str">
            <v>2.91以下</v>
          </cell>
          <cell r="F10" t="str">
            <v>ガラスの日射熱取得率が0.68以下のものに、ひさし、軒等を設ける</v>
          </cell>
        </row>
        <row r="11">
          <cell r="B11" t="str">
            <v>グラスウール断熱材　24K相当</v>
          </cell>
          <cell r="D11" t="str">
            <v>3.49以下</v>
          </cell>
          <cell r="F11" t="str">
            <v>ガラスの日射熱取得率が0.49以下のものに、
付属部材（南±22.5度に設置するものについては、外付けブラインドに限る）又はひさし、軒等を設ける</v>
          </cell>
        </row>
        <row r="12">
          <cell r="B12" t="str">
            <v>グラスウール断熱材　32K相当</v>
          </cell>
          <cell r="D12" t="str">
            <v>4.07以下</v>
          </cell>
          <cell r="F12" t="str">
            <v>付属部材又はひさし、軒等を設ける</v>
          </cell>
        </row>
        <row r="13">
          <cell r="B13" t="str">
            <v>高性能グラスウール断熱材　16K相当</v>
          </cell>
          <cell r="D13" t="str">
            <v>4.65以下</v>
          </cell>
          <cell r="F13" t="str">
            <v>付属部材を設ける</v>
          </cell>
        </row>
        <row r="14">
          <cell r="B14" t="str">
            <v>高性能グラスウール断熱材　24K相当</v>
          </cell>
          <cell r="D14" t="str">
            <v>6.51以下</v>
          </cell>
          <cell r="F14" t="str">
            <v>付属部材（南±22.5度に設置するものについては、外付けブラインドに限る）を設ける</v>
          </cell>
        </row>
        <row r="15">
          <cell r="B15" t="str">
            <v>高性能グラスウール断熱材　32K相当</v>
          </cell>
        </row>
        <row r="16">
          <cell r="B16" t="str">
            <v>高性能グラスウール断熱材　40K相当</v>
          </cell>
        </row>
        <row r="17">
          <cell r="B17" t="str">
            <v>高性能グラスウール断熱材　48K相当</v>
          </cell>
        </row>
        <row r="18">
          <cell r="B18" t="str">
            <v>吹込み用グラスウール　13K相当</v>
          </cell>
        </row>
        <row r="19">
          <cell r="B19" t="str">
            <v>吹込み用グラスウール　18K相当</v>
          </cell>
        </row>
        <row r="20">
          <cell r="B20" t="str">
            <v>吹込み用グラスウール　30K相当</v>
          </cell>
        </row>
        <row r="21">
          <cell r="B21" t="str">
            <v>吹込み用グラスウール　35K相当</v>
          </cell>
        </row>
        <row r="22">
          <cell r="B22" t="str">
            <v>吹付けロックウール</v>
          </cell>
        </row>
        <row r="23">
          <cell r="B23" t="str">
            <v>ロックウール断熱材（マット）</v>
          </cell>
        </row>
        <row r="24">
          <cell r="B24" t="str">
            <v>ロックウール断熱材（フェルト）</v>
          </cell>
        </row>
        <row r="25">
          <cell r="B25" t="str">
            <v>ロックウール断熱材（ボード）</v>
          </cell>
        </row>
        <row r="26">
          <cell r="B26" t="str">
            <v>吹込み用ロックウール　25K相当</v>
          </cell>
        </row>
        <row r="27">
          <cell r="B27" t="str">
            <v>吹込み用ロックウール　65K相当</v>
          </cell>
        </row>
        <row r="28">
          <cell r="B28" t="str">
            <v>吹込み用セルローズファイバー　25K</v>
          </cell>
        </row>
        <row r="29">
          <cell r="B29" t="str">
            <v>吹込み用セルローズファイバー　45K</v>
          </cell>
        </row>
        <row r="30">
          <cell r="B30" t="str">
            <v>吹込み用セルローズファイバー　55K</v>
          </cell>
        </row>
        <row r="31">
          <cell r="B31" t="str">
            <v>押出法ポリスチレンフォーム　保温板　1種</v>
          </cell>
        </row>
        <row r="32">
          <cell r="B32" t="str">
            <v>押出法ポリスチレンフォーム　保温板　2種</v>
          </cell>
        </row>
        <row r="33">
          <cell r="B33" t="str">
            <v>押出法ポリスチレンフォーム　保温板　3種</v>
          </cell>
        </row>
        <row r="34">
          <cell r="B34" t="str">
            <v>A種ポリエチレンフォーム　保温板　1種2号</v>
          </cell>
        </row>
        <row r="35">
          <cell r="B35" t="str">
            <v>A種ポリエチレンフォーム　保温板　2種</v>
          </cell>
        </row>
        <row r="36">
          <cell r="B36" t="str">
            <v>ビーズ法ポリスチレンフォーム　保温板　特号</v>
          </cell>
        </row>
        <row r="37">
          <cell r="B37" t="str">
            <v>ビーズ法ポリスチレンフォーム　保温板　1号</v>
          </cell>
        </row>
        <row r="38">
          <cell r="B38" t="str">
            <v>ビーズ法ポリスチレンフォーム　保温板　2号</v>
          </cell>
        </row>
        <row r="39">
          <cell r="B39" t="str">
            <v>ビーズ法ポリスチレンフォーム　保温板　3号</v>
          </cell>
        </row>
        <row r="40">
          <cell r="B40" t="str">
            <v>ビーズ法ポリスチレンフォーム　保温板　4号</v>
          </cell>
        </row>
        <row r="41">
          <cell r="B41" t="str">
            <v>硬質ウレタンフォーム　保温板　2種1号</v>
          </cell>
        </row>
        <row r="42">
          <cell r="B42" t="str">
            <v>硬質ウレタンフォーム　保温板　2種2号</v>
          </cell>
        </row>
        <row r="43">
          <cell r="B43" t="str">
            <v>吹付け硬質ウレタンフォームA種1</v>
          </cell>
        </row>
        <row r="44">
          <cell r="B44" t="str">
            <v>吹付け硬質ウレタンフォームA種3</v>
          </cell>
        </row>
        <row r="45">
          <cell r="B45" t="str">
            <v>フェノールフォーム　保温板　1種1号</v>
          </cell>
        </row>
        <row r="46">
          <cell r="B46" t="str">
            <v>フェノールフォーム　保温板　1種2号</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N74"/>
  <sheetViews>
    <sheetView showGridLines="0" tabSelected="1" view="pageBreakPreview" zoomScale="145" zoomScaleNormal="85" zoomScaleSheetLayoutView="145" workbookViewId="0">
      <selection activeCell="Q13" sqref="Q13:AB13"/>
    </sheetView>
  </sheetViews>
  <sheetFormatPr defaultColWidth="2.875" defaultRowHeight="17.25" customHeight="1" x14ac:dyDescent="0.15"/>
  <cols>
    <col min="1" max="1" width="1.625" style="1" customWidth="1"/>
    <col min="2" max="36" width="2.875" style="1"/>
    <col min="37" max="41" width="0" style="1" hidden="1" customWidth="1"/>
    <col min="42" max="16384" width="2.875" style="1"/>
  </cols>
  <sheetData>
    <row r="1" spans="2:40" ht="10.5" customHeight="1" x14ac:dyDescent="0.15"/>
    <row r="2" spans="2:40" ht="17.25" customHeight="1" thickBot="1" x14ac:dyDescent="0.2">
      <c r="B2" s="121" t="s">
        <v>71</v>
      </c>
      <c r="AI2" s="186" t="s">
        <v>51</v>
      </c>
    </row>
    <row r="3" spans="2:40" ht="15.95" customHeight="1" x14ac:dyDescent="0.15">
      <c r="B3" s="661" t="s">
        <v>54</v>
      </c>
      <c r="C3" s="662"/>
      <c r="D3" s="662"/>
      <c r="E3" s="662"/>
      <c r="F3" s="663"/>
      <c r="G3" s="2" t="s">
        <v>28</v>
      </c>
      <c r="H3" s="33" t="s">
        <v>34</v>
      </c>
      <c r="I3" s="33"/>
      <c r="J3" s="33"/>
      <c r="K3" s="33"/>
      <c r="L3" s="33"/>
      <c r="M3" s="33"/>
      <c r="N3" s="33"/>
      <c r="O3" s="33"/>
      <c r="P3" s="2" t="s">
        <v>28</v>
      </c>
      <c r="Q3" s="33" t="s">
        <v>277</v>
      </c>
      <c r="R3" s="33"/>
      <c r="S3" s="33"/>
      <c r="T3" s="33"/>
      <c r="U3" s="33"/>
      <c r="V3" s="33"/>
      <c r="W3" s="33"/>
      <c r="X3" s="2" t="s">
        <v>28</v>
      </c>
      <c r="Y3" s="33" t="s">
        <v>278</v>
      </c>
      <c r="Z3" s="33"/>
      <c r="AA3" s="33"/>
      <c r="AB3" s="33"/>
      <c r="AC3" s="33"/>
      <c r="AD3" s="33"/>
      <c r="AE3" s="33"/>
      <c r="AF3" s="33"/>
      <c r="AG3" s="33"/>
      <c r="AH3" s="33"/>
      <c r="AI3" s="122"/>
    </row>
    <row r="4" spans="2:40" ht="15.95" customHeight="1" x14ac:dyDescent="0.15">
      <c r="B4" s="664"/>
      <c r="C4" s="665"/>
      <c r="D4" s="665"/>
      <c r="E4" s="665"/>
      <c r="F4" s="666"/>
      <c r="G4" s="3" t="s">
        <v>28</v>
      </c>
      <c r="H4" s="34" t="s">
        <v>155</v>
      </c>
      <c r="I4" s="34"/>
      <c r="J4" s="34"/>
      <c r="K4" s="34"/>
      <c r="L4" s="34"/>
      <c r="M4" s="34"/>
      <c r="N4" s="34"/>
      <c r="O4" s="34"/>
      <c r="P4" s="34"/>
      <c r="Q4" s="34"/>
      <c r="R4" s="120" t="s">
        <v>156</v>
      </c>
      <c r="S4" s="658"/>
      <c r="T4" s="658"/>
      <c r="U4" s="658"/>
      <c r="V4" s="658"/>
      <c r="W4" s="658"/>
      <c r="X4" s="658"/>
      <c r="Y4" s="658"/>
      <c r="Z4" s="658"/>
      <c r="AA4" s="658"/>
      <c r="AB4" s="658"/>
      <c r="AC4" s="658"/>
      <c r="AD4" s="658"/>
      <c r="AE4" s="658"/>
      <c r="AF4" s="658"/>
      <c r="AG4" s="658"/>
      <c r="AH4" s="658"/>
      <c r="AI4" s="123" t="s">
        <v>35</v>
      </c>
    </row>
    <row r="5" spans="2:40" ht="15.75" customHeight="1" thickBot="1" x14ac:dyDescent="0.2">
      <c r="B5" s="667" t="s">
        <v>154</v>
      </c>
      <c r="C5" s="668"/>
      <c r="D5" s="668"/>
      <c r="E5" s="668"/>
      <c r="F5" s="669"/>
      <c r="G5" s="670"/>
      <c r="H5" s="671"/>
      <c r="I5" s="671"/>
      <c r="J5" s="671"/>
      <c r="K5" s="671"/>
      <c r="L5" s="671"/>
      <c r="M5" s="671"/>
      <c r="N5" s="671"/>
      <c r="O5" s="671"/>
      <c r="P5" s="671"/>
      <c r="Q5" s="671"/>
      <c r="R5" s="671"/>
      <c r="S5" s="671"/>
      <c r="T5" s="671"/>
      <c r="U5" s="671"/>
      <c r="V5" s="671"/>
      <c r="W5" s="671"/>
      <c r="X5" s="671"/>
      <c r="Y5" s="671"/>
      <c r="Z5" s="671"/>
      <c r="AA5" s="671"/>
      <c r="AB5" s="671"/>
      <c r="AC5" s="671"/>
      <c r="AD5" s="671"/>
      <c r="AE5" s="671"/>
      <c r="AF5" s="671"/>
      <c r="AG5" s="671"/>
      <c r="AH5" s="671"/>
      <c r="AI5" s="672"/>
    </row>
    <row r="6" spans="2:40" ht="7.5" customHeight="1" thickBot="1" x14ac:dyDescent="0.2"/>
    <row r="7" spans="2:40" ht="15.75" customHeight="1" x14ac:dyDescent="0.15">
      <c r="B7" s="677" t="s">
        <v>69</v>
      </c>
      <c r="C7" s="678"/>
      <c r="D7" s="678"/>
      <c r="E7" s="681" t="s">
        <v>13</v>
      </c>
      <c r="F7" s="678"/>
      <c r="G7" s="682"/>
      <c r="H7" s="684" t="s">
        <v>70</v>
      </c>
      <c r="I7" s="685"/>
      <c r="J7" s="685"/>
      <c r="K7" s="685"/>
      <c r="L7" s="685"/>
      <c r="M7" s="685"/>
      <c r="N7" s="685"/>
      <c r="O7" s="685"/>
      <c r="P7" s="685"/>
      <c r="Q7" s="685"/>
      <c r="R7" s="685"/>
      <c r="S7" s="685"/>
      <c r="T7" s="685"/>
      <c r="U7" s="685"/>
      <c r="V7" s="685"/>
      <c r="W7" s="685"/>
      <c r="X7" s="685"/>
      <c r="Y7" s="685"/>
      <c r="Z7" s="685"/>
      <c r="AA7" s="685"/>
      <c r="AB7" s="685"/>
      <c r="AC7" s="685"/>
      <c r="AD7" s="685"/>
      <c r="AE7" s="685"/>
      <c r="AF7" s="685"/>
      <c r="AG7" s="686"/>
      <c r="AH7" s="673" t="s">
        <v>86</v>
      </c>
      <c r="AI7" s="674"/>
    </row>
    <row r="8" spans="2:40" ht="15.75" customHeight="1" thickBot="1" x14ac:dyDescent="0.2">
      <c r="B8" s="679"/>
      <c r="C8" s="680"/>
      <c r="D8" s="680"/>
      <c r="E8" s="680"/>
      <c r="F8" s="680"/>
      <c r="G8" s="683"/>
      <c r="H8" s="613" t="s">
        <v>0</v>
      </c>
      <c r="I8" s="614"/>
      <c r="J8" s="614"/>
      <c r="K8" s="615"/>
      <c r="L8" s="613" t="s">
        <v>72</v>
      </c>
      <c r="M8" s="614"/>
      <c r="N8" s="614"/>
      <c r="O8" s="614"/>
      <c r="P8" s="614"/>
      <c r="Q8" s="614"/>
      <c r="R8" s="614"/>
      <c r="S8" s="614"/>
      <c r="T8" s="614"/>
      <c r="U8" s="614"/>
      <c r="V8" s="614"/>
      <c r="W8" s="614"/>
      <c r="X8" s="614"/>
      <c r="Y8" s="614"/>
      <c r="Z8" s="615"/>
      <c r="AA8" s="615"/>
      <c r="AB8" s="615"/>
      <c r="AC8" s="616"/>
      <c r="AD8" s="613" t="s">
        <v>1</v>
      </c>
      <c r="AE8" s="614"/>
      <c r="AF8" s="614"/>
      <c r="AG8" s="614"/>
      <c r="AH8" s="675"/>
      <c r="AI8" s="676"/>
      <c r="AK8" s="655" t="s">
        <v>119</v>
      </c>
      <c r="AL8" s="656"/>
      <c r="AM8" s="656"/>
      <c r="AN8" s="657"/>
    </row>
    <row r="9" spans="2:40" ht="14.25" customHeight="1" x14ac:dyDescent="0.15">
      <c r="B9" s="624" t="s">
        <v>125</v>
      </c>
      <c r="C9" s="625"/>
      <c r="D9" s="626"/>
      <c r="E9" s="636" t="s">
        <v>126</v>
      </c>
      <c r="F9" s="636"/>
      <c r="G9" s="637"/>
      <c r="H9" s="629" t="s">
        <v>119</v>
      </c>
      <c r="I9" s="630"/>
      <c r="J9" s="630"/>
      <c r="K9" s="631"/>
      <c r="L9" s="45" t="s">
        <v>28</v>
      </c>
      <c r="M9" s="33" t="s">
        <v>2</v>
      </c>
      <c r="N9" s="33"/>
      <c r="O9" s="33"/>
      <c r="P9" s="2" t="s">
        <v>28</v>
      </c>
      <c r="Q9" s="33" t="s">
        <v>3</v>
      </c>
      <c r="R9" s="33"/>
      <c r="S9" s="33"/>
      <c r="T9" s="2" t="s">
        <v>28</v>
      </c>
      <c r="U9" s="33" t="s">
        <v>4</v>
      </c>
      <c r="V9" s="33"/>
      <c r="W9" s="33"/>
      <c r="X9" s="2" t="s">
        <v>28</v>
      </c>
      <c r="Y9" s="33" t="s">
        <v>5</v>
      </c>
      <c r="Z9" s="33"/>
      <c r="AA9" s="33"/>
      <c r="AB9" s="33"/>
      <c r="AC9" s="125"/>
      <c r="AD9" s="2" t="s">
        <v>28</v>
      </c>
      <c r="AE9" s="12" t="s">
        <v>73</v>
      </c>
      <c r="AF9" s="12"/>
      <c r="AG9" s="13"/>
      <c r="AH9" s="29"/>
      <c r="AI9" s="30"/>
      <c r="AK9" s="258">
        <f>IF(L9="■",1,0)</f>
        <v>0</v>
      </c>
      <c r="AL9" s="135">
        <f>IF(P9="■",2,0)</f>
        <v>0</v>
      </c>
      <c r="AM9" s="135">
        <f>IF(T9="■",3,0)</f>
        <v>0</v>
      </c>
      <c r="AN9" s="259">
        <f>IF(X9="■",4,0)</f>
        <v>0</v>
      </c>
    </row>
    <row r="10" spans="2:40" ht="14.25" customHeight="1" x14ac:dyDescent="0.15">
      <c r="B10" s="627"/>
      <c r="C10" s="557"/>
      <c r="D10" s="628"/>
      <c r="E10" s="638"/>
      <c r="F10" s="638"/>
      <c r="G10" s="639"/>
      <c r="H10" s="601"/>
      <c r="I10" s="602"/>
      <c r="J10" s="602"/>
      <c r="K10" s="603"/>
      <c r="L10" s="4" t="s">
        <v>28</v>
      </c>
      <c r="M10" s="34" t="s">
        <v>6</v>
      </c>
      <c r="N10" s="34"/>
      <c r="O10" s="34"/>
      <c r="P10" s="3" t="s">
        <v>28</v>
      </c>
      <c r="Q10" s="34" t="s">
        <v>7</v>
      </c>
      <c r="R10" s="34"/>
      <c r="S10" s="34"/>
      <c r="T10" s="3" t="s">
        <v>28</v>
      </c>
      <c r="U10" s="34" t="s">
        <v>8</v>
      </c>
      <c r="V10" s="34"/>
      <c r="W10" s="34"/>
      <c r="X10" s="3" t="s">
        <v>28</v>
      </c>
      <c r="Y10" s="34" t="s">
        <v>9</v>
      </c>
      <c r="Z10" s="34"/>
      <c r="AA10" s="34"/>
      <c r="AB10" s="34"/>
      <c r="AC10" s="44"/>
      <c r="AD10" s="7" t="s">
        <v>28</v>
      </c>
      <c r="AE10" s="8"/>
      <c r="AF10" s="8"/>
      <c r="AG10" s="9"/>
      <c r="AH10" s="21"/>
      <c r="AI10" s="22"/>
      <c r="AK10" s="260">
        <f>IF(L10="■",5,0)</f>
        <v>0</v>
      </c>
      <c r="AL10" s="261">
        <f>IF(P10="■",6,0)</f>
        <v>0</v>
      </c>
      <c r="AM10" s="261">
        <f>IF(T10="■",7,0)</f>
        <v>0</v>
      </c>
      <c r="AN10" s="262">
        <f>IF(X10="■",8,0)</f>
        <v>0</v>
      </c>
    </row>
    <row r="11" spans="2:40" ht="14.25" customHeight="1" x14ac:dyDescent="0.15">
      <c r="B11" s="627"/>
      <c r="C11" s="557"/>
      <c r="D11" s="628"/>
      <c r="E11" s="638"/>
      <c r="F11" s="638"/>
      <c r="G11" s="639"/>
      <c r="H11" s="585" t="s">
        <v>10</v>
      </c>
      <c r="I11" s="586"/>
      <c r="J11" s="586"/>
      <c r="K11" s="591"/>
      <c r="L11" s="6" t="s">
        <v>28</v>
      </c>
      <c r="M11" s="1" t="s">
        <v>32</v>
      </c>
      <c r="P11" s="47" t="s">
        <v>29</v>
      </c>
      <c r="Q11" s="7" t="s">
        <v>28</v>
      </c>
      <c r="R11" s="1" t="s">
        <v>11</v>
      </c>
      <c r="U11" s="7" t="s">
        <v>28</v>
      </c>
      <c r="V11" s="1" t="s">
        <v>12</v>
      </c>
      <c r="Y11" s="47" t="s">
        <v>31</v>
      </c>
      <c r="Z11" s="47"/>
      <c r="AA11" s="47"/>
      <c r="AB11" s="47"/>
      <c r="AC11" s="46"/>
      <c r="AD11" s="7" t="s">
        <v>28</v>
      </c>
      <c r="AE11" s="8"/>
      <c r="AF11" s="8"/>
      <c r="AG11" s="9"/>
      <c r="AH11" s="21"/>
      <c r="AI11" s="22"/>
      <c r="AK11" s="652">
        <f>SUM(AK9:AN10)</f>
        <v>0</v>
      </c>
      <c r="AL11" s="653"/>
      <c r="AM11" s="653"/>
      <c r="AN11" s="654"/>
    </row>
    <row r="12" spans="2:40" ht="14.25" customHeight="1" x14ac:dyDescent="0.15">
      <c r="B12" s="127"/>
      <c r="C12" s="128"/>
      <c r="D12" s="129"/>
      <c r="E12" s="638"/>
      <c r="F12" s="638"/>
      <c r="G12" s="639"/>
      <c r="H12" s="588"/>
      <c r="I12" s="589"/>
      <c r="J12" s="589"/>
      <c r="K12" s="592"/>
      <c r="L12" s="6" t="s">
        <v>28</v>
      </c>
      <c r="M12" s="1" t="s">
        <v>14</v>
      </c>
      <c r="Q12" s="7" t="s">
        <v>28</v>
      </c>
      <c r="R12" s="1" t="s">
        <v>586</v>
      </c>
      <c r="AC12" s="46"/>
      <c r="AD12" s="7" t="s">
        <v>28</v>
      </c>
      <c r="AE12" s="8"/>
      <c r="AF12" s="8"/>
      <c r="AG12" s="9"/>
      <c r="AH12" s="21"/>
      <c r="AI12" s="22"/>
    </row>
    <row r="13" spans="2:40" ht="14.25" customHeight="1" x14ac:dyDescent="0.15">
      <c r="B13" s="130"/>
      <c r="C13" s="78"/>
      <c r="D13" s="131"/>
      <c r="E13" s="640"/>
      <c r="F13" s="640"/>
      <c r="G13" s="641"/>
      <c r="H13" s="593"/>
      <c r="I13" s="594"/>
      <c r="J13" s="594"/>
      <c r="K13" s="595"/>
      <c r="L13" s="6" t="s">
        <v>28</v>
      </c>
      <c r="M13" s="1" t="s">
        <v>15</v>
      </c>
      <c r="P13" s="47" t="s">
        <v>29</v>
      </c>
      <c r="Q13" s="660"/>
      <c r="R13" s="660"/>
      <c r="S13" s="660"/>
      <c r="T13" s="660"/>
      <c r="U13" s="660"/>
      <c r="V13" s="660"/>
      <c r="W13" s="660"/>
      <c r="X13" s="660"/>
      <c r="Y13" s="660"/>
      <c r="Z13" s="660"/>
      <c r="AA13" s="660"/>
      <c r="AB13" s="660"/>
      <c r="AC13" s="48" t="s">
        <v>31</v>
      </c>
      <c r="AD13" s="7" t="s">
        <v>28</v>
      </c>
      <c r="AE13" s="8"/>
      <c r="AF13" s="8"/>
      <c r="AG13" s="9"/>
      <c r="AH13" s="21"/>
      <c r="AI13" s="22"/>
    </row>
    <row r="14" spans="2:40" ht="14.25" customHeight="1" x14ac:dyDescent="0.15">
      <c r="B14" s="650" t="s">
        <v>128</v>
      </c>
      <c r="C14" s="582"/>
      <c r="D14" s="651"/>
      <c r="E14" s="132" t="s">
        <v>74</v>
      </c>
      <c r="F14" s="133"/>
      <c r="G14" s="133"/>
      <c r="H14" s="134"/>
      <c r="I14" s="134"/>
      <c r="J14" s="134"/>
      <c r="K14" s="134"/>
      <c r="L14" s="20" t="s">
        <v>28</v>
      </c>
      <c r="M14" s="101" t="s">
        <v>611</v>
      </c>
      <c r="N14" s="101"/>
      <c r="O14" s="101"/>
      <c r="P14" s="135"/>
      <c r="Q14" s="136"/>
      <c r="R14" s="136"/>
      <c r="S14" s="19" t="s">
        <v>28</v>
      </c>
      <c r="T14" s="1" t="s">
        <v>175</v>
      </c>
      <c r="W14" s="136"/>
      <c r="X14" s="19" t="s">
        <v>28</v>
      </c>
      <c r="Y14" s="1" t="s">
        <v>380</v>
      </c>
      <c r="AB14" s="47"/>
      <c r="AC14" s="137"/>
      <c r="AD14" s="19" t="s">
        <v>30</v>
      </c>
      <c r="AE14" s="17"/>
      <c r="AF14" s="17"/>
      <c r="AG14" s="18"/>
      <c r="AH14" s="25"/>
      <c r="AI14" s="26"/>
    </row>
    <row r="15" spans="2:40" ht="14.25" customHeight="1" x14ac:dyDescent="0.15">
      <c r="B15" s="627"/>
      <c r="C15" s="557"/>
      <c r="D15" s="628"/>
      <c r="E15" s="138"/>
      <c r="F15" s="126"/>
      <c r="G15" s="126"/>
      <c r="H15" s="139"/>
      <c r="I15" s="139"/>
      <c r="J15" s="139"/>
      <c r="K15" s="139"/>
      <c r="L15" s="36"/>
      <c r="M15" s="141" t="s">
        <v>76</v>
      </c>
      <c r="P15" s="47"/>
      <c r="Q15" s="140"/>
      <c r="R15" s="140"/>
      <c r="S15" s="140"/>
      <c r="T15" s="140"/>
      <c r="U15" s="140"/>
      <c r="V15" s="140"/>
      <c r="W15" s="140"/>
      <c r="X15" s="140"/>
      <c r="Y15" s="140"/>
      <c r="Z15" s="140"/>
      <c r="AA15" s="140"/>
      <c r="AB15" s="140"/>
      <c r="AC15" s="48"/>
      <c r="AD15" s="7" t="s">
        <v>30</v>
      </c>
      <c r="AE15" s="8"/>
      <c r="AF15" s="8"/>
      <c r="AG15" s="9"/>
      <c r="AH15" s="21"/>
      <c r="AI15" s="22"/>
    </row>
    <row r="16" spans="2:40" ht="20.100000000000001" customHeight="1" x14ac:dyDescent="0.15">
      <c r="B16" s="627"/>
      <c r="C16" s="557"/>
      <c r="D16" s="628"/>
      <c r="E16" s="633" t="s">
        <v>75</v>
      </c>
      <c r="F16" s="634"/>
      <c r="G16" s="634"/>
      <c r="H16" s="634"/>
      <c r="I16" s="634"/>
      <c r="J16" s="634"/>
      <c r="K16" s="634"/>
      <c r="L16" s="634"/>
      <c r="M16" s="634"/>
      <c r="N16" s="634"/>
      <c r="O16" s="634"/>
      <c r="P16" s="634"/>
      <c r="Q16" s="634"/>
      <c r="R16" s="634"/>
      <c r="S16" s="634"/>
      <c r="T16" s="634"/>
      <c r="U16" s="634"/>
      <c r="V16" s="634"/>
      <c r="W16" s="634"/>
      <c r="X16" s="634"/>
      <c r="Y16" s="634"/>
      <c r="Z16" s="634"/>
      <c r="AA16" s="634"/>
      <c r="AB16" s="634"/>
      <c r="AC16" s="634"/>
      <c r="AD16" s="634"/>
      <c r="AE16" s="634"/>
      <c r="AF16" s="634"/>
      <c r="AG16" s="635"/>
      <c r="AH16" s="142"/>
      <c r="AI16" s="143"/>
    </row>
    <row r="17" spans="2:35" ht="14.25" customHeight="1" x14ac:dyDescent="0.15">
      <c r="B17" s="627"/>
      <c r="C17" s="557"/>
      <c r="D17" s="628"/>
      <c r="E17" s="632" t="s">
        <v>53</v>
      </c>
      <c r="F17" s="557"/>
      <c r="G17" s="557"/>
      <c r="H17" s="557"/>
      <c r="I17" s="557"/>
      <c r="J17" s="557"/>
      <c r="K17" s="557"/>
      <c r="L17" s="56" t="s">
        <v>100</v>
      </c>
      <c r="M17" s="1" t="s">
        <v>102</v>
      </c>
      <c r="N17" s="57"/>
      <c r="O17" s="57"/>
      <c r="P17" s="57"/>
      <c r="Q17" s="57"/>
      <c r="R17" s="57"/>
      <c r="S17" s="57"/>
      <c r="T17" s="57"/>
      <c r="U17" s="57"/>
      <c r="V17" s="57"/>
      <c r="W17" s="57"/>
      <c r="X17" s="57"/>
      <c r="Y17" s="57"/>
      <c r="Z17" s="57"/>
      <c r="AA17" s="57"/>
      <c r="AB17" s="57"/>
      <c r="AC17" s="58"/>
      <c r="AD17" s="7" t="s">
        <v>30</v>
      </c>
      <c r="AE17" s="8" t="s">
        <v>33</v>
      </c>
      <c r="AF17" s="8"/>
      <c r="AG17" s="9"/>
      <c r="AH17" s="21"/>
      <c r="AI17" s="22"/>
    </row>
    <row r="18" spans="2:35" ht="14.25" customHeight="1" x14ac:dyDescent="0.15">
      <c r="B18" s="627"/>
      <c r="C18" s="557"/>
      <c r="D18" s="628"/>
      <c r="E18" s="145"/>
      <c r="F18" s="146"/>
      <c r="G18" s="146"/>
      <c r="H18" s="146"/>
      <c r="I18" s="146"/>
      <c r="J18" s="146"/>
      <c r="K18" s="146"/>
      <c r="L18" s="50"/>
      <c r="M18" s="51"/>
      <c r="N18" s="52" t="s">
        <v>101</v>
      </c>
      <c r="O18" s="52"/>
      <c r="P18" s="42" t="str">
        <f>IF(L14="■","■","□")</f>
        <v>□</v>
      </c>
      <c r="Q18" s="34" t="s">
        <v>57</v>
      </c>
      <c r="R18" s="53"/>
      <c r="S18" s="54"/>
      <c r="T18" s="34"/>
      <c r="U18" s="51"/>
      <c r="V18" s="51"/>
      <c r="W18" s="51"/>
      <c r="X18" s="51"/>
      <c r="Y18" s="51"/>
      <c r="Z18" s="51"/>
      <c r="AA18" s="51"/>
      <c r="AB18" s="51"/>
      <c r="AC18" s="55"/>
      <c r="AD18" s="7" t="s">
        <v>30</v>
      </c>
      <c r="AE18" s="8"/>
      <c r="AF18" s="8"/>
      <c r="AG18" s="9"/>
      <c r="AH18" s="21"/>
      <c r="AI18" s="22"/>
    </row>
    <row r="19" spans="2:35" ht="14.25" customHeight="1" x14ac:dyDescent="0.15">
      <c r="B19" s="130"/>
      <c r="C19" s="78"/>
      <c r="D19" s="131"/>
      <c r="E19" s="659" t="s">
        <v>157</v>
      </c>
      <c r="F19" s="555"/>
      <c r="G19" s="555"/>
      <c r="H19" s="555"/>
      <c r="I19" s="555"/>
      <c r="J19" s="555"/>
      <c r="K19" s="596"/>
      <c r="L19" s="56" t="s">
        <v>87</v>
      </c>
      <c r="M19" s="1" t="s">
        <v>103</v>
      </c>
      <c r="N19" s="57"/>
      <c r="O19" s="57"/>
      <c r="P19" s="57"/>
      <c r="Q19" s="57"/>
      <c r="R19" s="57"/>
      <c r="S19" s="57"/>
      <c r="T19" s="57"/>
      <c r="U19" s="57"/>
      <c r="V19" s="57"/>
      <c r="W19" s="57"/>
      <c r="X19" s="57"/>
      <c r="Y19" s="57"/>
      <c r="Z19" s="57"/>
      <c r="AA19" s="57"/>
      <c r="AB19" s="57"/>
      <c r="AC19" s="58"/>
      <c r="AD19" s="7" t="s">
        <v>30</v>
      </c>
      <c r="AE19" s="8"/>
      <c r="AF19" s="8"/>
      <c r="AG19" s="9"/>
      <c r="AH19" s="21"/>
      <c r="AI19" s="22"/>
    </row>
    <row r="20" spans="2:35" ht="14.25" customHeight="1" x14ac:dyDescent="0.15">
      <c r="B20" s="130"/>
      <c r="C20" s="78"/>
      <c r="D20" s="131"/>
      <c r="E20" s="632"/>
      <c r="F20" s="557"/>
      <c r="G20" s="557"/>
      <c r="H20" s="557"/>
      <c r="I20" s="557"/>
      <c r="J20" s="557"/>
      <c r="K20" s="647"/>
      <c r="L20" s="56"/>
      <c r="M20" s="57"/>
      <c r="N20" s="61" t="s">
        <v>101</v>
      </c>
      <c r="O20" s="61"/>
      <c r="P20" s="35" t="str">
        <f>IF(L14="■","■","□")</f>
        <v>□</v>
      </c>
      <c r="Q20" s="1" t="s">
        <v>104</v>
      </c>
      <c r="R20" s="97"/>
      <c r="S20" s="64"/>
      <c r="T20" s="57"/>
      <c r="U20" s="57"/>
      <c r="V20" s="57"/>
      <c r="W20" s="57"/>
      <c r="X20" s="57"/>
      <c r="Y20" s="57"/>
      <c r="Z20" s="57"/>
      <c r="AA20" s="57"/>
      <c r="AB20" s="57"/>
      <c r="AC20" s="58"/>
      <c r="AD20" s="7" t="s">
        <v>30</v>
      </c>
      <c r="AE20" s="8"/>
      <c r="AF20" s="8"/>
      <c r="AG20" s="9"/>
      <c r="AH20" s="21"/>
      <c r="AI20" s="22"/>
    </row>
    <row r="21" spans="2:35" ht="14.25" customHeight="1" x14ac:dyDescent="0.15">
      <c r="B21" s="130"/>
      <c r="C21" s="78"/>
      <c r="D21" s="131"/>
      <c r="E21" s="645" t="s">
        <v>606</v>
      </c>
      <c r="F21" s="582"/>
      <c r="G21" s="582"/>
      <c r="H21" s="582"/>
      <c r="I21" s="582"/>
      <c r="J21" s="582"/>
      <c r="K21" s="646"/>
      <c r="L21" s="101" t="s">
        <v>603</v>
      </c>
      <c r="M21" s="437"/>
      <c r="N21" s="101"/>
      <c r="O21" s="437"/>
      <c r="P21" s="101"/>
      <c r="Q21" s="437"/>
      <c r="R21" s="101"/>
      <c r="S21" s="437"/>
      <c r="T21" s="437"/>
      <c r="U21" s="437"/>
      <c r="V21" s="437"/>
      <c r="W21" s="437"/>
      <c r="X21" s="437"/>
      <c r="Y21" s="437"/>
      <c r="Z21" s="437"/>
      <c r="AA21" s="437"/>
      <c r="AB21" s="437"/>
      <c r="AC21" s="440"/>
      <c r="AD21" s="7"/>
      <c r="AE21" s="8"/>
      <c r="AF21" s="8"/>
      <c r="AG21" s="9"/>
      <c r="AH21" s="21"/>
      <c r="AI21" s="22"/>
    </row>
    <row r="22" spans="2:35" ht="14.25" customHeight="1" x14ac:dyDescent="0.15">
      <c r="B22" s="130"/>
      <c r="C22" s="78"/>
      <c r="D22" s="131"/>
      <c r="E22" s="632"/>
      <c r="F22" s="557"/>
      <c r="G22" s="557"/>
      <c r="H22" s="557"/>
      <c r="I22" s="557"/>
      <c r="J22" s="557"/>
      <c r="K22" s="647"/>
      <c r="L22" s="57"/>
      <c r="M22" s="7" t="s">
        <v>28</v>
      </c>
      <c r="N22" s="57" t="s">
        <v>604</v>
      </c>
      <c r="O22" s="61"/>
      <c r="P22" s="57"/>
      <c r="Q22" s="61"/>
      <c r="R22" s="57"/>
      <c r="S22" s="61"/>
      <c r="T22" s="57"/>
      <c r="U22" s="57"/>
      <c r="V22" s="57"/>
      <c r="W22" s="57"/>
      <c r="X22" s="57"/>
      <c r="Y22" s="57"/>
      <c r="Z22" s="57"/>
      <c r="AA22" s="57"/>
      <c r="AB22" s="57"/>
      <c r="AC22" s="58"/>
      <c r="AD22" s="7"/>
      <c r="AE22" s="8"/>
      <c r="AF22" s="8"/>
      <c r="AG22" s="9"/>
      <c r="AH22" s="21"/>
      <c r="AI22" s="22"/>
    </row>
    <row r="23" spans="2:35" ht="14.25" customHeight="1" x14ac:dyDescent="0.15">
      <c r="B23" s="130"/>
      <c r="C23" s="78"/>
      <c r="D23" s="131"/>
      <c r="E23" s="632"/>
      <c r="F23" s="557"/>
      <c r="G23" s="557"/>
      <c r="H23" s="557"/>
      <c r="I23" s="557"/>
      <c r="J23" s="557"/>
      <c r="K23" s="647"/>
      <c r="M23" s="7" t="s">
        <v>28</v>
      </c>
      <c r="N23" s="1" t="s">
        <v>605</v>
      </c>
      <c r="O23" s="57"/>
      <c r="Q23" s="57"/>
      <c r="S23" s="57"/>
      <c r="T23" s="57"/>
      <c r="U23" s="57"/>
      <c r="V23" s="57"/>
      <c r="W23" s="57"/>
      <c r="X23" s="57"/>
      <c r="Y23" s="57"/>
      <c r="Z23" s="57"/>
      <c r="AA23" s="57"/>
      <c r="AB23" s="57"/>
      <c r="AC23" s="58"/>
      <c r="AD23" s="7"/>
      <c r="AE23" s="8"/>
      <c r="AF23" s="8"/>
      <c r="AG23" s="9"/>
      <c r="AH23" s="21"/>
      <c r="AI23" s="22"/>
    </row>
    <row r="24" spans="2:35" ht="14.25" customHeight="1" thickBot="1" x14ac:dyDescent="0.2">
      <c r="B24" s="130"/>
      <c r="C24" s="78"/>
      <c r="D24" s="131"/>
      <c r="E24" s="648"/>
      <c r="F24" s="559"/>
      <c r="G24" s="559"/>
      <c r="H24" s="559"/>
      <c r="I24" s="559"/>
      <c r="J24" s="559"/>
      <c r="K24" s="649"/>
      <c r="L24" s="86"/>
      <c r="M24" s="533"/>
      <c r="N24" s="534"/>
      <c r="O24" s="534"/>
      <c r="P24" s="535"/>
      <c r="Q24" s="31"/>
      <c r="R24" s="536"/>
      <c r="S24" s="537"/>
      <c r="T24" s="533"/>
      <c r="U24" s="533"/>
      <c r="V24" s="533"/>
      <c r="W24" s="533"/>
      <c r="X24" s="533"/>
      <c r="Y24" s="533"/>
      <c r="Z24" s="533"/>
      <c r="AA24" s="533"/>
      <c r="AB24" s="533"/>
      <c r="AC24" s="538"/>
      <c r="AD24" s="7"/>
      <c r="AE24" s="8"/>
      <c r="AF24" s="8"/>
      <c r="AG24" s="9"/>
      <c r="AH24" s="21"/>
      <c r="AI24" s="22"/>
    </row>
    <row r="25" spans="2:35" ht="14.25" customHeight="1" x14ac:dyDescent="0.15">
      <c r="B25" s="624" t="s">
        <v>129</v>
      </c>
      <c r="C25" s="625"/>
      <c r="D25" s="626"/>
      <c r="E25" s="152" t="s">
        <v>116</v>
      </c>
      <c r="F25" s="124"/>
      <c r="G25" s="124"/>
      <c r="H25" s="124"/>
      <c r="I25" s="124"/>
      <c r="J25" s="124"/>
      <c r="K25" s="124"/>
      <c r="L25" s="45" t="s">
        <v>28</v>
      </c>
      <c r="M25" s="33" t="s">
        <v>381</v>
      </c>
      <c r="N25" s="90"/>
      <c r="O25" s="90"/>
      <c r="P25" s="90"/>
      <c r="Q25" s="91"/>
      <c r="R25" s="91"/>
      <c r="S25" s="91"/>
      <c r="T25" s="91"/>
      <c r="U25" s="91"/>
      <c r="V25" s="91"/>
      <c r="W25" s="91"/>
      <c r="X25" s="91"/>
      <c r="Y25" s="91"/>
      <c r="Z25" s="91"/>
      <c r="AA25" s="91"/>
      <c r="AB25" s="91"/>
      <c r="AC25" s="92"/>
      <c r="AD25" s="2" t="s">
        <v>30</v>
      </c>
      <c r="AE25" s="12"/>
      <c r="AF25" s="12"/>
      <c r="AG25" s="13"/>
      <c r="AH25" s="29"/>
      <c r="AI25" s="30"/>
    </row>
    <row r="26" spans="2:35" ht="14.25" customHeight="1" x14ac:dyDescent="0.15">
      <c r="B26" s="627"/>
      <c r="C26" s="557"/>
      <c r="D26" s="628"/>
      <c r="E26" s="144"/>
      <c r="F26" s="126"/>
      <c r="G26" s="126"/>
      <c r="H26" s="126"/>
      <c r="I26" s="126"/>
      <c r="J26" s="126"/>
      <c r="K26" s="126"/>
      <c r="L26" s="6" t="s">
        <v>28</v>
      </c>
      <c r="M26" s="1" t="s">
        <v>175</v>
      </c>
      <c r="N26" s="64"/>
      <c r="O26" s="64"/>
      <c r="P26" s="64"/>
      <c r="Q26" s="65"/>
      <c r="R26" s="65"/>
      <c r="S26" s="65"/>
      <c r="T26" s="65"/>
      <c r="U26" s="65"/>
      <c r="V26" s="65"/>
      <c r="W26" s="65"/>
      <c r="X26" s="65"/>
      <c r="Y26" s="65"/>
      <c r="Z26" s="65"/>
      <c r="AA26" s="65"/>
      <c r="AB26" s="65"/>
      <c r="AC26" s="85"/>
      <c r="AD26" s="7" t="s">
        <v>30</v>
      </c>
      <c r="AE26" s="8"/>
      <c r="AF26" s="8"/>
      <c r="AG26" s="9"/>
      <c r="AH26" s="21"/>
      <c r="AI26" s="22"/>
    </row>
    <row r="27" spans="2:35" ht="14.25" customHeight="1" x14ac:dyDescent="0.15">
      <c r="B27" s="627"/>
      <c r="C27" s="557"/>
      <c r="D27" s="628"/>
      <c r="E27" s="144"/>
      <c r="F27" s="126"/>
      <c r="G27" s="126"/>
      <c r="H27" s="126"/>
      <c r="I27" s="126"/>
      <c r="J27" s="126"/>
      <c r="K27" s="126"/>
      <c r="L27" s="6" t="s">
        <v>28</v>
      </c>
      <c r="M27" s="1" t="s">
        <v>380</v>
      </c>
      <c r="N27" s="64"/>
      <c r="O27" s="64"/>
      <c r="P27" s="64"/>
      <c r="Q27" s="65"/>
      <c r="R27" s="65"/>
      <c r="S27" s="65"/>
      <c r="T27" s="65"/>
      <c r="U27" s="65"/>
      <c r="V27" s="65"/>
      <c r="W27" s="65"/>
      <c r="X27" s="65"/>
      <c r="Y27" s="65"/>
      <c r="Z27" s="65"/>
      <c r="AA27" s="65"/>
      <c r="AB27" s="65"/>
      <c r="AC27" s="85"/>
      <c r="AD27" s="7" t="s">
        <v>30</v>
      </c>
      <c r="AE27" s="8"/>
      <c r="AF27" s="8"/>
      <c r="AG27" s="9"/>
      <c r="AH27" s="21"/>
      <c r="AI27" s="22"/>
    </row>
    <row r="28" spans="2:35" ht="14.25" customHeight="1" x14ac:dyDescent="0.15">
      <c r="B28" s="627"/>
      <c r="C28" s="557"/>
      <c r="D28" s="628"/>
      <c r="E28" s="144"/>
      <c r="F28" s="126"/>
      <c r="G28" s="126"/>
      <c r="H28" s="126"/>
      <c r="I28" s="126"/>
      <c r="J28" s="126"/>
      <c r="K28" s="126"/>
      <c r="L28" s="611"/>
      <c r="M28" s="612"/>
      <c r="N28" s="612"/>
      <c r="O28" s="612"/>
      <c r="P28" s="612"/>
      <c r="Q28" s="612"/>
      <c r="R28" s="612"/>
      <c r="S28" s="612"/>
      <c r="T28" s="612"/>
      <c r="U28" s="612"/>
      <c r="V28" s="612"/>
      <c r="W28" s="612"/>
      <c r="X28" s="612"/>
      <c r="Y28" s="612"/>
      <c r="Z28" s="612"/>
      <c r="AA28" s="612"/>
      <c r="AB28" s="612"/>
      <c r="AC28" s="612"/>
      <c r="AD28" s="549" t="s">
        <v>30</v>
      </c>
      <c r="AE28" s="8"/>
      <c r="AF28" s="8"/>
      <c r="AG28" s="9"/>
      <c r="AH28" s="21"/>
      <c r="AI28" s="22"/>
    </row>
    <row r="29" spans="2:35" ht="20.100000000000001" customHeight="1" x14ac:dyDescent="0.15">
      <c r="B29" s="627"/>
      <c r="C29" s="557"/>
      <c r="D29" s="628"/>
      <c r="E29" s="642" t="s">
        <v>117</v>
      </c>
      <c r="F29" s="643"/>
      <c r="G29" s="643"/>
      <c r="H29" s="643"/>
      <c r="I29" s="643"/>
      <c r="J29" s="643"/>
      <c r="K29" s="643"/>
      <c r="L29" s="643"/>
      <c r="M29" s="643"/>
      <c r="N29" s="643"/>
      <c r="O29" s="643"/>
      <c r="P29" s="643"/>
      <c r="Q29" s="643"/>
      <c r="R29" s="643"/>
      <c r="S29" s="643"/>
      <c r="T29" s="643"/>
      <c r="U29" s="643"/>
      <c r="V29" s="643"/>
      <c r="W29" s="643"/>
      <c r="X29" s="643"/>
      <c r="Y29" s="643"/>
      <c r="Z29" s="643"/>
      <c r="AA29" s="643"/>
      <c r="AB29" s="643"/>
      <c r="AC29" s="643"/>
      <c r="AD29" s="643"/>
      <c r="AE29" s="643"/>
      <c r="AF29" s="643"/>
      <c r="AG29" s="644"/>
      <c r="AH29" s="142"/>
      <c r="AI29" s="143"/>
    </row>
    <row r="30" spans="2:35" ht="14.25" customHeight="1" x14ac:dyDescent="0.15">
      <c r="B30" s="627"/>
      <c r="C30" s="557"/>
      <c r="D30" s="628"/>
      <c r="E30" s="153"/>
      <c r="F30" s="154"/>
      <c r="G30" s="154"/>
      <c r="H30" s="154"/>
      <c r="I30" s="154"/>
      <c r="J30" s="154"/>
      <c r="K30" s="154"/>
      <c r="L30" s="56" t="s">
        <v>87</v>
      </c>
      <c r="M30" s="1" t="s">
        <v>122</v>
      </c>
      <c r="N30" s="57"/>
      <c r="O30" s="57"/>
      <c r="P30" s="57"/>
      <c r="Q30" s="57"/>
      <c r="R30" s="57"/>
      <c r="S30" s="57"/>
      <c r="T30" s="57"/>
      <c r="U30" s="57"/>
      <c r="V30" s="93"/>
      <c r="W30" s="94"/>
      <c r="X30" s="94"/>
      <c r="Y30" s="94"/>
      <c r="Z30" s="94"/>
      <c r="AA30" s="94"/>
      <c r="AB30" s="94"/>
      <c r="AC30" s="99"/>
      <c r="AD30" s="7" t="s">
        <v>30</v>
      </c>
      <c r="AE30" s="8" t="s">
        <v>148</v>
      </c>
      <c r="AF30" s="8"/>
      <c r="AG30" s="9"/>
      <c r="AH30" s="21"/>
      <c r="AI30" s="22"/>
    </row>
    <row r="31" spans="2:35" ht="14.25" customHeight="1" x14ac:dyDescent="0.15">
      <c r="B31" s="130"/>
      <c r="C31" s="78"/>
      <c r="D31" s="131"/>
      <c r="E31" s="153"/>
      <c r="F31" s="154"/>
      <c r="G31" s="154"/>
      <c r="H31" s="154"/>
      <c r="I31" s="154"/>
      <c r="J31" s="154"/>
      <c r="K31" s="154"/>
      <c r="L31" s="56" t="s">
        <v>87</v>
      </c>
      <c r="M31" s="57" t="s">
        <v>123</v>
      </c>
      <c r="N31" s="57"/>
      <c r="O31" s="57"/>
      <c r="P31" s="57"/>
      <c r="Q31" s="57"/>
      <c r="R31" s="57"/>
      <c r="S31" s="57"/>
      <c r="T31" s="57"/>
      <c r="U31" s="57"/>
      <c r="V31" s="93"/>
      <c r="W31" s="94"/>
      <c r="X31" s="94"/>
      <c r="Y31" s="94"/>
      <c r="Z31" s="94"/>
      <c r="AA31" s="94"/>
      <c r="AB31" s="94"/>
      <c r="AC31" s="99"/>
      <c r="AD31" s="7" t="s">
        <v>30</v>
      </c>
      <c r="AE31" s="8"/>
      <c r="AF31" s="8"/>
      <c r="AG31" s="9"/>
      <c r="AH31" s="21"/>
      <c r="AI31" s="22"/>
    </row>
    <row r="32" spans="2:35" ht="14.25" customHeight="1" x14ac:dyDescent="0.15">
      <c r="B32" s="130"/>
      <c r="C32" s="78"/>
      <c r="D32" s="131"/>
      <c r="E32" s="153"/>
      <c r="F32" s="154"/>
      <c r="G32" s="154"/>
      <c r="H32" s="154"/>
      <c r="I32" s="154"/>
      <c r="J32" s="154"/>
      <c r="K32" s="154"/>
      <c r="L32" s="50"/>
      <c r="M32" s="42" t="str">
        <f>IF(L25="■","■","□")</f>
        <v>□</v>
      </c>
      <c r="N32" s="51" t="s">
        <v>124</v>
      </c>
      <c r="O32" s="51"/>
      <c r="P32" s="51"/>
      <c r="Q32" s="51"/>
      <c r="R32" s="51"/>
      <c r="S32" s="51"/>
      <c r="T32" s="51"/>
      <c r="U32" s="51"/>
      <c r="V32" s="95"/>
      <c r="W32" s="96"/>
      <c r="X32" s="96"/>
      <c r="Y32" s="96"/>
      <c r="Z32" s="96"/>
      <c r="AA32" s="96"/>
      <c r="AB32" s="96"/>
      <c r="AC32" s="100"/>
      <c r="AD32" s="7" t="s">
        <v>30</v>
      </c>
      <c r="AE32" s="8"/>
      <c r="AF32" s="8"/>
      <c r="AG32" s="9"/>
      <c r="AH32" s="21"/>
      <c r="AI32" s="22"/>
    </row>
    <row r="33" spans="2:35" ht="14.25" customHeight="1" x14ac:dyDescent="0.15">
      <c r="B33" s="130"/>
      <c r="C33" s="78"/>
      <c r="D33" s="131"/>
      <c r="E33" s="153"/>
      <c r="F33" s="154"/>
      <c r="G33" s="154"/>
      <c r="H33" s="154"/>
      <c r="I33" s="154"/>
      <c r="J33" s="154"/>
      <c r="K33" s="154"/>
      <c r="L33" s="56" t="s">
        <v>87</v>
      </c>
      <c r="M33" s="1" t="s">
        <v>127</v>
      </c>
      <c r="N33" s="61"/>
      <c r="O33" s="94"/>
      <c r="P33" s="94"/>
      <c r="Q33" s="94"/>
      <c r="R33" s="64"/>
      <c r="U33" s="57"/>
      <c r="V33" s="61"/>
      <c r="W33" s="61"/>
      <c r="X33" s="94"/>
      <c r="Y33" s="97"/>
      <c r="Z33" s="97"/>
      <c r="AA33" s="64"/>
      <c r="AC33" s="58"/>
      <c r="AD33" s="7" t="s">
        <v>30</v>
      </c>
      <c r="AE33" s="8"/>
      <c r="AF33" s="8"/>
      <c r="AG33" s="9"/>
      <c r="AH33" s="21"/>
      <c r="AI33" s="22"/>
    </row>
    <row r="34" spans="2:35" ht="14.25" customHeight="1" x14ac:dyDescent="0.15">
      <c r="B34" s="130"/>
      <c r="C34" s="78"/>
      <c r="D34" s="131"/>
      <c r="E34" s="153"/>
      <c r="F34" s="154"/>
      <c r="G34" s="154"/>
      <c r="H34" s="154"/>
      <c r="I34" s="154"/>
      <c r="J34" s="154"/>
      <c r="K34" s="154"/>
      <c r="L34" s="63"/>
      <c r="M34" s="155" t="str">
        <f>IF(L25="■","■","□")</f>
        <v>□</v>
      </c>
      <c r="N34" s="1" t="s">
        <v>164</v>
      </c>
      <c r="O34" s="94"/>
      <c r="P34" s="94"/>
      <c r="Q34" s="64"/>
      <c r="T34" s="57"/>
      <c r="U34" s="57"/>
      <c r="V34" s="57"/>
      <c r="W34" s="61"/>
      <c r="X34" s="61"/>
      <c r="Y34" s="94"/>
      <c r="Z34" s="60"/>
      <c r="AA34" s="64"/>
      <c r="AC34" s="58"/>
      <c r="AD34" s="7" t="s">
        <v>30</v>
      </c>
      <c r="AE34" s="8"/>
      <c r="AF34" s="8"/>
      <c r="AG34" s="9"/>
      <c r="AH34" s="21"/>
      <c r="AI34" s="22"/>
    </row>
    <row r="35" spans="2:35" ht="14.25" customHeight="1" x14ac:dyDescent="0.15">
      <c r="B35" s="156"/>
      <c r="C35" s="157"/>
      <c r="D35" s="158"/>
      <c r="E35" s="595" t="s">
        <v>16</v>
      </c>
      <c r="F35" s="563"/>
      <c r="G35" s="564"/>
      <c r="H35" s="582" t="s">
        <v>52</v>
      </c>
      <c r="I35" s="582"/>
      <c r="J35" s="582"/>
      <c r="K35" s="582"/>
      <c r="L35" s="159" t="s">
        <v>36</v>
      </c>
      <c r="M35" s="101"/>
      <c r="N35" s="101"/>
      <c r="O35" s="101"/>
      <c r="P35" s="101"/>
      <c r="Q35" s="101"/>
      <c r="R35" s="101"/>
      <c r="S35" s="101"/>
      <c r="T35" s="160"/>
      <c r="U35" s="101"/>
      <c r="V35" s="101"/>
      <c r="W35" s="101"/>
      <c r="X35" s="101"/>
      <c r="Y35" s="101"/>
      <c r="Z35" s="101"/>
      <c r="AA35" s="101"/>
      <c r="AB35" s="101"/>
      <c r="AC35" s="161"/>
      <c r="AD35" s="19" t="s">
        <v>28</v>
      </c>
      <c r="AE35" s="17" t="s">
        <v>39</v>
      </c>
      <c r="AF35" s="17"/>
      <c r="AG35" s="18"/>
      <c r="AH35" s="25"/>
      <c r="AI35" s="26"/>
    </row>
    <row r="36" spans="2:35" ht="14.25" customHeight="1" x14ac:dyDescent="0.15">
      <c r="B36" s="156"/>
      <c r="C36" s="157"/>
      <c r="D36" s="158"/>
      <c r="E36" s="606"/>
      <c r="F36" s="565"/>
      <c r="G36" s="566"/>
      <c r="H36" s="557"/>
      <c r="I36" s="557"/>
      <c r="J36" s="557"/>
      <c r="K36" s="557"/>
      <c r="L36" s="115"/>
      <c r="M36" s="1" t="s">
        <v>37</v>
      </c>
      <c r="T36" s="162"/>
      <c r="AC36" s="46"/>
      <c r="AD36" s="7" t="s">
        <v>28</v>
      </c>
      <c r="AE36" s="8" t="s">
        <v>40</v>
      </c>
      <c r="AF36" s="8"/>
      <c r="AG36" s="9"/>
      <c r="AH36" s="21"/>
      <c r="AI36" s="22"/>
    </row>
    <row r="37" spans="2:35" ht="14.25" customHeight="1" x14ac:dyDescent="0.15">
      <c r="B37" s="156"/>
      <c r="C37" s="157"/>
      <c r="D37" s="158"/>
      <c r="E37" s="606"/>
      <c r="F37" s="565"/>
      <c r="G37" s="566"/>
      <c r="H37" s="557"/>
      <c r="I37" s="557"/>
      <c r="J37" s="557"/>
      <c r="K37" s="557"/>
      <c r="L37" s="115"/>
      <c r="M37" s="1" t="s">
        <v>38</v>
      </c>
      <c r="N37" s="163"/>
      <c r="T37" s="162"/>
      <c r="AC37" s="46"/>
      <c r="AD37" s="7" t="s">
        <v>28</v>
      </c>
      <c r="AE37" s="8"/>
      <c r="AF37" s="8"/>
      <c r="AG37" s="9"/>
      <c r="AH37" s="21"/>
      <c r="AI37" s="22"/>
    </row>
    <row r="38" spans="2:35" ht="14.25" customHeight="1" x14ac:dyDescent="0.15">
      <c r="B38" s="617"/>
      <c r="C38" s="618"/>
      <c r="D38" s="619"/>
      <c r="E38" s="591"/>
      <c r="F38" s="567"/>
      <c r="G38" s="568"/>
      <c r="H38" s="598"/>
      <c r="I38" s="598"/>
      <c r="J38" s="598"/>
      <c r="K38" s="598"/>
      <c r="L38" s="164"/>
      <c r="M38" s="40" t="str">
        <f>IF(L25="■","■","□")</f>
        <v>□</v>
      </c>
      <c r="N38" s="103" t="s">
        <v>58</v>
      </c>
      <c r="O38" s="103"/>
      <c r="P38" s="103"/>
      <c r="Q38" s="103"/>
      <c r="R38" s="103"/>
      <c r="S38" s="103"/>
      <c r="T38" s="103"/>
      <c r="U38" s="103"/>
      <c r="V38" s="103"/>
      <c r="W38" s="103"/>
      <c r="X38" s="103"/>
      <c r="Y38" s="103"/>
      <c r="Z38" s="103"/>
      <c r="AA38" s="103"/>
      <c r="AB38" s="103"/>
      <c r="AC38" s="165"/>
      <c r="AD38" s="14" t="s">
        <v>30</v>
      </c>
      <c r="AE38" s="15"/>
      <c r="AF38" s="15"/>
      <c r="AG38" s="16"/>
      <c r="AH38" s="27"/>
      <c r="AI38" s="28"/>
    </row>
    <row r="39" spans="2:35" ht="14.25" customHeight="1" x14ac:dyDescent="0.15">
      <c r="B39" s="130"/>
      <c r="C39" s="78"/>
      <c r="D39" s="560" t="s">
        <v>41</v>
      </c>
      <c r="E39" s="582" t="s">
        <v>68</v>
      </c>
      <c r="F39" s="563"/>
      <c r="G39" s="563"/>
      <c r="H39" s="563"/>
      <c r="I39" s="563"/>
      <c r="J39" s="563"/>
      <c r="K39" s="563"/>
      <c r="L39" s="36" t="str">
        <f>IF(L25="■","■","□")</f>
        <v>□</v>
      </c>
      <c r="M39" s="1" t="s">
        <v>124</v>
      </c>
      <c r="AC39" s="46"/>
      <c r="AD39" s="7" t="s">
        <v>28</v>
      </c>
      <c r="AE39" s="17" t="s">
        <v>33</v>
      </c>
      <c r="AF39" s="17"/>
      <c r="AG39" s="18"/>
      <c r="AH39" s="25"/>
      <c r="AI39" s="26"/>
    </row>
    <row r="40" spans="2:35" ht="14.25" customHeight="1" x14ac:dyDescent="0.15">
      <c r="B40" s="130"/>
      <c r="C40" s="78"/>
      <c r="D40" s="561"/>
      <c r="E40" s="579"/>
      <c r="F40" s="579"/>
      <c r="G40" s="579"/>
      <c r="H40" s="579"/>
      <c r="I40" s="579"/>
      <c r="J40" s="579"/>
      <c r="K40" s="579"/>
      <c r="L40" s="166"/>
      <c r="M40" s="34"/>
      <c r="N40" s="34"/>
      <c r="O40" s="120"/>
      <c r="P40" s="34"/>
      <c r="Q40" s="34"/>
      <c r="R40" s="34"/>
      <c r="S40" s="34"/>
      <c r="T40" s="34"/>
      <c r="U40" s="34"/>
      <c r="V40" s="34"/>
      <c r="W40" s="34"/>
      <c r="X40" s="34"/>
      <c r="Y40" s="34"/>
      <c r="Z40" s="34"/>
      <c r="AA40" s="34"/>
      <c r="AB40" s="34"/>
      <c r="AC40" s="44"/>
      <c r="AD40" s="7" t="s">
        <v>28</v>
      </c>
      <c r="AE40" s="8" t="s">
        <v>59</v>
      </c>
      <c r="AF40" s="8"/>
      <c r="AG40" s="9"/>
      <c r="AH40" s="21"/>
      <c r="AI40" s="22"/>
    </row>
    <row r="41" spans="2:35" ht="14.25" customHeight="1" x14ac:dyDescent="0.15">
      <c r="B41" s="130"/>
      <c r="C41" s="78"/>
      <c r="D41" s="561"/>
      <c r="E41" s="585" t="s">
        <v>19</v>
      </c>
      <c r="F41" s="586"/>
      <c r="G41" s="587"/>
      <c r="H41" s="554" t="s">
        <v>20</v>
      </c>
      <c r="I41" s="555"/>
      <c r="J41" s="555"/>
      <c r="K41" s="596"/>
      <c r="L41" s="36" t="str">
        <f>IF(L25="■","■","□")</f>
        <v>□</v>
      </c>
      <c r="M41" s="1" t="s">
        <v>62</v>
      </c>
      <c r="S41" s="35"/>
      <c r="V41" s="35"/>
      <c r="AC41" s="46"/>
      <c r="AD41" s="6" t="s">
        <v>28</v>
      </c>
      <c r="AE41" s="8" t="s">
        <v>60</v>
      </c>
      <c r="AF41" s="8"/>
      <c r="AG41" s="9"/>
      <c r="AH41" s="21"/>
      <c r="AI41" s="22"/>
    </row>
    <row r="42" spans="2:35" ht="14.25" customHeight="1" x14ac:dyDescent="0.15">
      <c r="B42" s="130"/>
      <c r="C42" s="78"/>
      <c r="D42" s="561"/>
      <c r="E42" s="601"/>
      <c r="F42" s="602"/>
      <c r="G42" s="609"/>
      <c r="H42" s="583"/>
      <c r="I42" s="584"/>
      <c r="J42" s="584"/>
      <c r="K42" s="610"/>
      <c r="L42" s="166"/>
      <c r="M42" s="34"/>
      <c r="N42" s="34"/>
      <c r="O42" s="34"/>
      <c r="P42" s="34"/>
      <c r="Q42" s="34"/>
      <c r="R42" s="34"/>
      <c r="S42" s="34"/>
      <c r="T42" s="34"/>
      <c r="U42" s="34"/>
      <c r="V42" s="34"/>
      <c r="W42" s="34"/>
      <c r="X42" s="34"/>
      <c r="Y42" s="34"/>
      <c r="Z42" s="34"/>
      <c r="AA42" s="34"/>
      <c r="AB42" s="34"/>
      <c r="AC42" s="44"/>
      <c r="AD42" s="6" t="s">
        <v>28</v>
      </c>
      <c r="AE42" s="8" t="s">
        <v>61</v>
      </c>
      <c r="AF42" s="8"/>
      <c r="AG42" s="9"/>
      <c r="AH42" s="21"/>
      <c r="AI42" s="22"/>
    </row>
    <row r="43" spans="2:35" ht="14.25" customHeight="1" x14ac:dyDescent="0.15">
      <c r="B43" s="130"/>
      <c r="C43" s="78"/>
      <c r="D43" s="561"/>
      <c r="E43" s="585" t="s">
        <v>17</v>
      </c>
      <c r="F43" s="586"/>
      <c r="G43" s="587"/>
      <c r="H43" s="620" t="s">
        <v>46</v>
      </c>
      <c r="I43" s="621"/>
      <c r="J43" s="621"/>
      <c r="K43" s="621"/>
      <c r="L43" s="36" t="str">
        <f>IF(L25="■","■","□")</f>
        <v>□</v>
      </c>
      <c r="M43" s="1" t="s">
        <v>62</v>
      </c>
      <c r="AC43" s="46"/>
      <c r="AD43" s="7" t="s">
        <v>28</v>
      </c>
      <c r="AE43" s="8"/>
      <c r="AF43" s="8"/>
      <c r="AG43" s="9"/>
      <c r="AH43" s="21"/>
      <c r="AI43" s="22"/>
    </row>
    <row r="44" spans="2:35" ht="14.25" customHeight="1" x14ac:dyDescent="0.15">
      <c r="B44" s="130"/>
      <c r="C44" s="78"/>
      <c r="D44" s="561"/>
      <c r="E44" s="588"/>
      <c r="F44" s="589"/>
      <c r="G44" s="590"/>
      <c r="H44" s="622"/>
      <c r="I44" s="623"/>
      <c r="J44" s="623"/>
      <c r="K44" s="623"/>
      <c r="L44" s="36"/>
      <c r="P44" s="47"/>
      <c r="AC44" s="48"/>
      <c r="AD44" s="7" t="s">
        <v>28</v>
      </c>
      <c r="AE44" s="8"/>
      <c r="AF44" s="8"/>
      <c r="AG44" s="9"/>
      <c r="AH44" s="21"/>
      <c r="AI44" s="22"/>
    </row>
    <row r="45" spans="2:35" ht="14.25" customHeight="1" x14ac:dyDescent="0.15">
      <c r="B45" s="130"/>
      <c r="C45" s="78"/>
      <c r="D45" s="561"/>
      <c r="E45" s="588"/>
      <c r="F45" s="589"/>
      <c r="G45" s="590"/>
      <c r="H45" s="622"/>
      <c r="I45" s="623"/>
      <c r="J45" s="623"/>
      <c r="K45" s="623"/>
      <c r="L45" s="115"/>
      <c r="AC45" s="46"/>
      <c r="AD45" s="7" t="s">
        <v>28</v>
      </c>
      <c r="AE45" s="8"/>
      <c r="AF45" s="8"/>
      <c r="AG45" s="9"/>
      <c r="AH45" s="21"/>
      <c r="AI45" s="22"/>
    </row>
    <row r="46" spans="2:35" ht="14.25" customHeight="1" x14ac:dyDescent="0.15">
      <c r="B46" s="167"/>
      <c r="C46" s="139"/>
      <c r="D46" s="560" t="s">
        <v>42</v>
      </c>
      <c r="E46" s="588" t="s">
        <v>18</v>
      </c>
      <c r="F46" s="589"/>
      <c r="G46" s="590"/>
      <c r="H46" s="600" t="s">
        <v>158</v>
      </c>
      <c r="I46" s="589"/>
      <c r="J46" s="589"/>
      <c r="K46" s="592"/>
      <c r="L46" s="168" t="str">
        <f>IF(L25="■","■","□")</f>
        <v>□</v>
      </c>
      <c r="M46" s="101" t="s">
        <v>62</v>
      </c>
      <c r="N46" s="101"/>
      <c r="O46" s="101"/>
      <c r="P46" s="101"/>
      <c r="Q46" s="101"/>
      <c r="R46" s="101"/>
      <c r="S46" s="101"/>
      <c r="T46" s="101"/>
      <c r="U46" s="101"/>
      <c r="V46" s="101"/>
      <c r="W46" s="101"/>
      <c r="X46" s="101"/>
      <c r="Y46" s="101"/>
      <c r="Z46" s="101"/>
      <c r="AA46" s="101"/>
      <c r="AB46" s="101"/>
      <c r="AC46" s="161"/>
      <c r="AD46" s="19" t="s">
        <v>28</v>
      </c>
      <c r="AE46" s="17" t="s">
        <v>33</v>
      </c>
      <c r="AF46" s="17"/>
      <c r="AG46" s="18"/>
      <c r="AH46" s="25"/>
      <c r="AI46" s="26"/>
    </row>
    <row r="47" spans="2:35" ht="14.25" customHeight="1" x14ac:dyDescent="0.15">
      <c r="B47" s="167"/>
      <c r="C47" s="139"/>
      <c r="D47" s="561"/>
      <c r="E47" s="601"/>
      <c r="F47" s="602"/>
      <c r="G47" s="609"/>
      <c r="H47" s="601"/>
      <c r="I47" s="602"/>
      <c r="J47" s="602"/>
      <c r="K47" s="603"/>
      <c r="L47" s="37"/>
      <c r="M47" s="34"/>
      <c r="N47" s="34"/>
      <c r="O47" s="34"/>
      <c r="P47" s="34"/>
      <c r="Q47" s="34"/>
      <c r="R47" s="34"/>
      <c r="S47" s="34"/>
      <c r="T47" s="34"/>
      <c r="U47" s="34"/>
      <c r="V47" s="34"/>
      <c r="W47" s="34"/>
      <c r="X47" s="34"/>
      <c r="Y47" s="34"/>
      <c r="Z47" s="34"/>
      <c r="AA47" s="34"/>
      <c r="AB47" s="34"/>
      <c r="AC47" s="44"/>
      <c r="AD47" s="7" t="s">
        <v>28</v>
      </c>
      <c r="AE47" s="8" t="s">
        <v>59</v>
      </c>
      <c r="AF47" s="8"/>
      <c r="AG47" s="9"/>
      <c r="AH47" s="21"/>
      <c r="AI47" s="22"/>
    </row>
    <row r="48" spans="2:35" ht="14.25" customHeight="1" x14ac:dyDescent="0.15">
      <c r="B48" s="169"/>
      <c r="D48" s="561"/>
      <c r="E48" s="585" t="s">
        <v>21</v>
      </c>
      <c r="F48" s="586"/>
      <c r="G48" s="587"/>
      <c r="H48" s="607" t="s">
        <v>159</v>
      </c>
      <c r="I48" s="586"/>
      <c r="J48" s="586"/>
      <c r="K48" s="591"/>
      <c r="L48" s="36" t="str">
        <f>IF(L25="■","■","□")</f>
        <v>□</v>
      </c>
      <c r="M48" s="1" t="s">
        <v>62</v>
      </c>
      <c r="AC48" s="46"/>
      <c r="AD48" s="7" t="s">
        <v>28</v>
      </c>
      <c r="AE48" s="8" t="s">
        <v>60</v>
      </c>
      <c r="AF48" s="8"/>
      <c r="AG48" s="9"/>
      <c r="AH48" s="21"/>
      <c r="AI48" s="22"/>
    </row>
    <row r="49" spans="2:35" ht="14.25" customHeight="1" x14ac:dyDescent="0.15">
      <c r="B49" s="169"/>
      <c r="D49" s="562"/>
      <c r="E49" s="588"/>
      <c r="F49" s="589"/>
      <c r="G49" s="590"/>
      <c r="H49" s="588"/>
      <c r="I49" s="589"/>
      <c r="J49" s="589"/>
      <c r="K49" s="592"/>
      <c r="L49" s="38"/>
      <c r="M49" s="103"/>
      <c r="N49" s="103"/>
      <c r="O49" s="103"/>
      <c r="P49" s="103"/>
      <c r="Q49" s="103"/>
      <c r="R49" s="103"/>
      <c r="S49" s="103"/>
      <c r="T49" s="103"/>
      <c r="U49" s="103"/>
      <c r="V49" s="103"/>
      <c r="W49" s="103"/>
      <c r="X49" s="103"/>
      <c r="Y49" s="103"/>
      <c r="Z49" s="103"/>
      <c r="AA49" s="103"/>
      <c r="AB49" s="103"/>
      <c r="AC49" s="165"/>
      <c r="AD49" s="14" t="s">
        <v>30</v>
      </c>
      <c r="AE49" s="15"/>
      <c r="AF49" s="15"/>
      <c r="AG49" s="16"/>
      <c r="AH49" s="27"/>
      <c r="AI49" s="28"/>
    </row>
    <row r="50" spans="2:35" ht="14.25" customHeight="1" x14ac:dyDescent="0.15">
      <c r="B50" s="169"/>
      <c r="D50" s="560" t="s">
        <v>43</v>
      </c>
      <c r="E50" s="585" t="s">
        <v>22</v>
      </c>
      <c r="F50" s="586"/>
      <c r="G50" s="587"/>
      <c r="H50" s="585" t="s">
        <v>23</v>
      </c>
      <c r="I50" s="586"/>
      <c r="J50" s="586"/>
      <c r="K50" s="591"/>
      <c r="L50" s="168" t="str">
        <f>IF(L25="■","■","□")</f>
        <v>□</v>
      </c>
      <c r="M50" s="101" t="s">
        <v>62</v>
      </c>
      <c r="N50" s="101"/>
      <c r="O50" s="101"/>
      <c r="P50" s="101"/>
      <c r="Q50" s="101"/>
      <c r="R50" s="101"/>
      <c r="S50" s="101"/>
      <c r="T50" s="101"/>
      <c r="U50" s="101"/>
      <c r="V50" s="101"/>
      <c r="W50" s="101"/>
      <c r="X50" s="101"/>
      <c r="Y50" s="101"/>
      <c r="AC50" s="46"/>
      <c r="AD50" s="19" t="s">
        <v>28</v>
      </c>
      <c r="AE50" s="17" t="s">
        <v>33</v>
      </c>
      <c r="AF50" s="17"/>
      <c r="AG50" s="18"/>
      <c r="AH50" s="21"/>
      <c r="AI50" s="22"/>
    </row>
    <row r="51" spans="2:35" ht="14.25" customHeight="1" x14ac:dyDescent="0.15">
      <c r="B51" s="169"/>
      <c r="D51" s="561"/>
      <c r="E51" s="604"/>
      <c r="F51" s="605"/>
      <c r="G51" s="608"/>
      <c r="H51" s="604"/>
      <c r="I51" s="605"/>
      <c r="J51" s="605"/>
      <c r="K51" s="606"/>
      <c r="L51" s="36"/>
      <c r="AC51" s="46"/>
      <c r="AD51" s="7" t="s">
        <v>28</v>
      </c>
      <c r="AE51" s="8" t="s">
        <v>59</v>
      </c>
      <c r="AF51" s="8"/>
      <c r="AG51" s="9"/>
      <c r="AH51" s="21"/>
      <c r="AI51" s="22"/>
    </row>
    <row r="52" spans="2:35" ht="14.25" customHeight="1" x14ac:dyDescent="0.15">
      <c r="B52" s="169"/>
      <c r="D52" s="561"/>
      <c r="E52" s="572" t="s">
        <v>24</v>
      </c>
      <c r="F52" s="573"/>
      <c r="G52" s="574"/>
      <c r="H52" s="554" t="s">
        <v>160</v>
      </c>
      <c r="I52" s="555"/>
      <c r="J52" s="555"/>
      <c r="K52" s="596"/>
      <c r="L52" s="170" t="str">
        <f>IF(L25="■","■","□")</f>
        <v>□</v>
      </c>
      <c r="M52" s="49" t="s">
        <v>62</v>
      </c>
      <c r="N52" s="49"/>
      <c r="O52" s="49"/>
      <c r="P52" s="49"/>
      <c r="Q52" s="49"/>
      <c r="R52" s="49"/>
      <c r="S52" s="39"/>
      <c r="T52" s="49"/>
      <c r="U52" s="49"/>
      <c r="V52" s="39"/>
      <c r="W52" s="49"/>
      <c r="X52" s="49"/>
      <c r="Y52" s="49"/>
      <c r="Z52" s="49"/>
      <c r="AA52" s="49"/>
      <c r="AB52" s="49"/>
      <c r="AC52" s="171"/>
      <c r="AD52" s="7" t="s">
        <v>28</v>
      </c>
      <c r="AE52" s="8" t="s">
        <v>60</v>
      </c>
      <c r="AF52" s="8"/>
      <c r="AG52" s="9"/>
      <c r="AH52" s="21"/>
      <c r="AI52" s="22"/>
    </row>
    <row r="53" spans="2:35" ht="14.25" customHeight="1" x14ac:dyDescent="0.15">
      <c r="B53" s="169"/>
      <c r="D53" s="562"/>
      <c r="E53" s="575"/>
      <c r="F53" s="567"/>
      <c r="G53" s="568"/>
      <c r="H53" s="597"/>
      <c r="I53" s="598"/>
      <c r="J53" s="598"/>
      <c r="K53" s="599"/>
      <c r="L53" s="38"/>
      <c r="M53" s="103"/>
      <c r="N53" s="103"/>
      <c r="O53" s="103"/>
      <c r="P53" s="103"/>
      <c r="Q53" s="103"/>
      <c r="R53" s="103"/>
      <c r="S53" s="40"/>
      <c r="T53" s="103"/>
      <c r="U53" s="103"/>
      <c r="V53" s="40"/>
      <c r="W53" s="103"/>
      <c r="X53" s="103"/>
      <c r="Y53" s="103"/>
      <c r="Z53" s="103"/>
      <c r="AA53" s="103"/>
      <c r="AB53" s="103"/>
      <c r="AC53" s="165"/>
      <c r="AD53" s="7" t="s">
        <v>28</v>
      </c>
      <c r="AE53" s="8"/>
      <c r="AF53" s="8"/>
      <c r="AG53" s="9"/>
      <c r="AH53" s="21"/>
      <c r="AI53" s="22"/>
    </row>
    <row r="54" spans="2:35" ht="14.25" customHeight="1" x14ac:dyDescent="0.15">
      <c r="B54" s="169"/>
      <c r="D54" s="560" t="s">
        <v>44</v>
      </c>
      <c r="E54" s="576" t="s">
        <v>25</v>
      </c>
      <c r="F54" s="563"/>
      <c r="G54" s="564"/>
      <c r="H54" s="563" t="s">
        <v>26</v>
      </c>
      <c r="I54" s="563"/>
      <c r="J54" s="563"/>
      <c r="K54" s="563"/>
      <c r="L54" s="168" t="str">
        <f>IF(L25="■","■","□")</f>
        <v>□</v>
      </c>
      <c r="M54" s="101" t="s">
        <v>62</v>
      </c>
      <c r="N54" s="135"/>
      <c r="O54" s="135"/>
      <c r="P54" s="135"/>
      <c r="Q54" s="135"/>
      <c r="R54" s="135"/>
      <c r="S54" s="41"/>
      <c r="T54" s="101"/>
      <c r="U54" s="135"/>
      <c r="V54" s="135"/>
      <c r="W54" s="135"/>
      <c r="X54" s="135"/>
      <c r="Y54" s="135"/>
      <c r="Z54" s="135"/>
      <c r="AA54" s="135"/>
      <c r="AB54" s="135"/>
      <c r="AC54" s="161"/>
      <c r="AD54" s="19" t="s">
        <v>28</v>
      </c>
      <c r="AE54" s="17" t="s">
        <v>33</v>
      </c>
      <c r="AF54" s="17"/>
      <c r="AG54" s="18"/>
      <c r="AH54" s="25"/>
      <c r="AI54" s="26"/>
    </row>
    <row r="55" spans="2:35" ht="14.25" customHeight="1" x14ac:dyDescent="0.15">
      <c r="B55" s="169"/>
      <c r="D55" s="561"/>
      <c r="E55" s="577"/>
      <c r="F55" s="565"/>
      <c r="G55" s="566"/>
      <c r="H55" s="579"/>
      <c r="I55" s="579"/>
      <c r="J55" s="579"/>
      <c r="K55" s="579"/>
      <c r="L55" s="37"/>
      <c r="M55" s="34"/>
      <c r="N55" s="172"/>
      <c r="O55" s="172"/>
      <c r="P55" s="172"/>
      <c r="Q55" s="172"/>
      <c r="R55" s="172"/>
      <c r="S55" s="172"/>
      <c r="T55" s="172"/>
      <c r="U55" s="172"/>
      <c r="V55" s="172"/>
      <c r="W55" s="172"/>
      <c r="X55" s="172"/>
      <c r="Y55" s="172"/>
      <c r="Z55" s="172"/>
      <c r="AA55" s="172"/>
      <c r="AB55" s="172"/>
      <c r="AC55" s="44"/>
      <c r="AD55" s="7" t="s">
        <v>30</v>
      </c>
      <c r="AE55" s="8" t="s">
        <v>59</v>
      </c>
      <c r="AF55" s="8"/>
      <c r="AG55" s="9"/>
      <c r="AH55" s="21"/>
      <c r="AI55" s="22"/>
    </row>
    <row r="56" spans="2:35" ht="14.25" customHeight="1" x14ac:dyDescent="0.15">
      <c r="B56" s="169"/>
      <c r="D56" s="561"/>
      <c r="E56" s="577"/>
      <c r="F56" s="565"/>
      <c r="G56" s="566"/>
      <c r="H56" s="557" t="s">
        <v>161</v>
      </c>
      <c r="I56" s="565"/>
      <c r="J56" s="565"/>
      <c r="K56" s="565"/>
      <c r="L56" s="170" t="str">
        <f>IF(L25="■","■","□")</f>
        <v>□</v>
      </c>
      <c r="M56" s="49" t="s">
        <v>62</v>
      </c>
      <c r="N56" s="47"/>
      <c r="O56" s="47"/>
      <c r="P56" s="47"/>
      <c r="Q56" s="47"/>
      <c r="R56" s="47"/>
      <c r="S56" s="47"/>
      <c r="T56" s="47"/>
      <c r="U56" s="47"/>
      <c r="V56" s="47"/>
      <c r="W56" s="47"/>
      <c r="X56" s="47"/>
      <c r="Y56" s="47"/>
      <c r="Z56" s="47"/>
      <c r="AA56" s="47"/>
      <c r="AB56" s="47"/>
      <c r="AC56" s="48"/>
      <c r="AD56" s="7" t="s">
        <v>30</v>
      </c>
      <c r="AE56" s="8" t="s">
        <v>60</v>
      </c>
      <c r="AF56" s="8"/>
      <c r="AG56" s="9"/>
      <c r="AH56" s="21"/>
      <c r="AI56" s="22"/>
    </row>
    <row r="57" spans="2:35" ht="14.25" customHeight="1" x14ac:dyDescent="0.15">
      <c r="B57" s="169"/>
      <c r="D57" s="561"/>
      <c r="E57" s="577"/>
      <c r="F57" s="565"/>
      <c r="G57" s="566"/>
      <c r="H57" s="579"/>
      <c r="I57" s="579"/>
      <c r="J57" s="579"/>
      <c r="K57" s="579"/>
      <c r="L57" s="37"/>
      <c r="M57" s="34"/>
      <c r="N57" s="172"/>
      <c r="O57" s="172"/>
      <c r="P57" s="172"/>
      <c r="Q57" s="172"/>
      <c r="R57" s="172"/>
      <c r="S57" s="42"/>
      <c r="T57" s="34"/>
      <c r="U57" s="172"/>
      <c r="V57" s="172"/>
      <c r="W57" s="172"/>
      <c r="X57" s="172"/>
      <c r="Y57" s="172"/>
      <c r="Z57" s="172"/>
      <c r="AA57" s="172"/>
      <c r="AB57" s="172"/>
      <c r="AC57" s="173"/>
      <c r="AD57" s="7" t="s">
        <v>30</v>
      </c>
      <c r="AE57" s="8"/>
      <c r="AF57" s="8"/>
      <c r="AG57" s="9"/>
      <c r="AH57" s="21"/>
      <c r="AI57" s="22"/>
    </row>
    <row r="58" spans="2:35" ht="14.25" customHeight="1" x14ac:dyDescent="0.15">
      <c r="B58" s="169"/>
      <c r="D58" s="561"/>
      <c r="E58" s="577"/>
      <c r="F58" s="565"/>
      <c r="G58" s="566"/>
      <c r="H58" s="572" t="s">
        <v>45</v>
      </c>
      <c r="I58" s="573"/>
      <c r="J58" s="573"/>
      <c r="K58" s="573"/>
      <c r="L58" s="170" t="str">
        <f>IF(L25="■","■","□")</f>
        <v>□</v>
      </c>
      <c r="M58" s="49" t="s">
        <v>62</v>
      </c>
      <c r="N58" s="79"/>
      <c r="O58" s="79"/>
      <c r="P58" s="79"/>
      <c r="Q58" s="79"/>
      <c r="R58" s="79"/>
      <c r="S58" s="39"/>
      <c r="T58" s="49"/>
      <c r="U58" s="79"/>
      <c r="V58" s="79"/>
      <c r="W58" s="79"/>
      <c r="X58" s="79"/>
      <c r="Y58" s="79"/>
      <c r="Z58" s="79"/>
      <c r="AA58" s="79"/>
      <c r="AB58" s="79"/>
      <c r="AC58" s="174"/>
      <c r="AD58" s="7" t="s">
        <v>30</v>
      </c>
      <c r="AE58" s="8"/>
      <c r="AF58" s="8"/>
      <c r="AG58" s="9"/>
      <c r="AH58" s="21"/>
      <c r="AI58" s="22"/>
    </row>
    <row r="59" spans="2:35" ht="14.25" customHeight="1" x14ac:dyDescent="0.15">
      <c r="B59" s="169"/>
      <c r="D59" s="561"/>
      <c r="E59" s="577"/>
      <c r="F59" s="565"/>
      <c r="G59" s="566"/>
      <c r="H59" s="578"/>
      <c r="I59" s="579"/>
      <c r="J59" s="579"/>
      <c r="K59" s="579"/>
      <c r="L59" s="37"/>
      <c r="M59" s="34"/>
      <c r="N59" s="172"/>
      <c r="O59" s="172"/>
      <c r="P59" s="172"/>
      <c r="Q59" s="172"/>
      <c r="R59" s="172"/>
      <c r="S59" s="42"/>
      <c r="T59" s="34"/>
      <c r="U59" s="172"/>
      <c r="V59" s="172"/>
      <c r="W59" s="172"/>
      <c r="X59" s="172"/>
      <c r="Y59" s="172"/>
      <c r="Z59" s="172"/>
      <c r="AA59" s="172"/>
      <c r="AB59" s="172"/>
      <c r="AC59" s="173"/>
      <c r="AD59" s="7"/>
      <c r="AE59" s="8"/>
      <c r="AF59" s="8"/>
      <c r="AG59" s="9"/>
      <c r="AH59" s="21"/>
      <c r="AI59" s="22"/>
    </row>
    <row r="60" spans="2:35" ht="14.25" customHeight="1" x14ac:dyDescent="0.15">
      <c r="B60" s="169"/>
      <c r="D60" s="561"/>
      <c r="E60" s="577"/>
      <c r="F60" s="565"/>
      <c r="G60" s="566"/>
      <c r="H60" s="572" t="s">
        <v>27</v>
      </c>
      <c r="I60" s="573"/>
      <c r="J60" s="573"/>
      <c r="K60" s="573"/>
      <c r="L60" s="170" t="str">
        <f>IF(L25="■","■","□")</f>
        <v>□</v>
      </c>
      <c r="M60" s="49" t="s">
        <v>62</v>
      </c>
      <c r="Q60" s="35"/>
      <c r="U60" s="35"/>
      <c r="AC60" s="46"/>
      <c r="AD60" s="7"/>
      <c r="AE60" s="8"/>
      <c r="AF60" s="8"/>
      <c r="AG60" s="9"/>
      <c r="AH60" s="21"/>
      <c r="AI60" s="22"/>
    </row>
    <row r="61" spans="2:35" ht="14.25" customHeight="1" x14ac:dyDescent="0.15">
      <c r="B61" s="169"/>
      <c r="D61" s="561"/>
      <c r="E61" s="577"/>
      <c r="F61" s="565"/>
      <c r="G61" s="566"/>
      <c r="H61" s="577"/>
      <c r="I61" s="565"/>
      <c r="J61" s="565"/>
      <c r="K61" s="565"/>
      <c r="L61" s="115"/>
      <c r="Q61" s="35"/>
      <c r="U61" s="35"/>
      <c r="AC61" s="46"/>
      <c r="AD61" s="7"/>
      <c r="AE61" s="8"/>
      <c r="AF61" s="8"/>
      <c r="AG61" s="9"/>
      <c r="AH61" s="21"/>
      <c r="AI61" s="22"/>
    </row>
    <row r="62" spans="2:35" ht="14.25" customHeight="1" x14ac:dyDescent="0.15">
      <c r="B62" s="169"/>
      <c r="D62" s="561"/>
      <c r="E62" s="577"/>
      <c r="F62" s="565"/>
      <c r="G62" s="566"/>
      <c r="H62" s="554" t="s">
        <v>162</v>
      </c>
      <c r="I62" s="573"/>
      <c r="J62" s="573"/>
      <c r="K62" s="573"/>
      <c r="L62" s="170" t="str">
        <f>IF(L25="■","■","□")</f>
        <v>□</v>
      </c>
      <c r="M62" s="49" t="s">
        <v>62</v>
      </c>
      <c r="N62" s="49"/>
      <c r="O62" s="49"/>
      <c r="P62" s="49"/>
      <c r="Q62" s="39"/>
      <c r="R62" s="49"/>
      <c r="S62" s="49"/>
      <c r="T62" s="49"/>
      <c r="U62" s="39"/>
      <c r="V62" s="49"/>
      <c r="W62" s="49"/>
      <c r="X62" s="49"/>
      <c r="Y62" s="49"/>
      <c r="Z62" s="49"/>
      <c r="AA62" s="49"/>
      <c r="AB62" s="49"/>
      <c r="AC62" s="171"/>
      <c r="AD62" s="7"/>
      <c r="AE62" s="8"/>
      <c r="AF62" s="8"/>
      <c r="AG62" s="9"/>
      <c r="AH62" s="21"/>
      <c r="AI62" s="22"/>
    </row>
    <row r="63" spans="2:35" ht="14.25" customHeight="1" x14ac:dyDescent="0.15">
      <c r="B63" s="169"/>
      <c r="D63" s="561"/>
      <c r="E63" s="578"/>
      <c r="F63" s="579"/>
      <c r="G63" s="580"/>
      <c r="H63" s="577"/>
      <c r="I63" s="565"/>
      <c r="J63" s="565"/>
      <c r="K63" s="565"/>
      <c r="L63" s="115"/>
      <c r="S63" s="35"/>
      <c r="V63" s="35"/>
      <c r="AC63" s="46"/>
      <c r="AD63" s="7"/>
      <c r="AE63" s="8"/>
      <c r="AF63" s="8"/>
      <c r="AG63" s="9"/>
      <c r="AH63" s="21"/>
      <c r="AI63" s="22"/>
    </row>
    <row r="64" spans="2:35" ht="14.25" customHeight="1" x14ac:dyDescent="0.15">
      <c r="B64" s="169"/>
      <c r="D64" s="561"/>
      <c r="E64" s="572" t="s">
        <v>63</v>
      </c>
      <c r="F64" s="573"/>
      <c r="G64" s="574"/>
      <c r="H64" s="554" t="s">
        <v>163</v>
      </c>
      <c r="I64" s="573"/>
      <c r="J64" s="573"/>
      <c r="K64" s="573"/>
      <c r="L64" s="170" t="str">
        <f>IF(L25="■","■","□")</f>
        <v>□</v>
      </c>
      <c r="M64" s="49" t="s">
        <v>62</v>
      </c>
      <c r="N64" s="49"/>
      <c r="O64" s="49"/>
      <c r="P64" s="49"/>
      <c r="Q64" s="49"/>
      <c r="R64" s="49"/>
      <c r="S64" s="49"/>
      <c r="T64" s="49"/>
      <c r="U64" s="49"/>
      <c r="V64" s="49"/>
      <c r="W64" s="49"/>
      <c r="X64" s="49"/>
      <c r="Y64" s="49"/>
      <c r="Z64" s="49"/>
      <c r="AA64" s="49"/>
      <c r="AB64" s="49"/>
      <c r="AC64" s="171"/>
      <c r="AD64" s="7"/>
      <c r="AE64" s="8"/>
      <c r="AF64" s="8"/>
      <c r="AG64" s="9"/>
      <c r="AH64" s="21"/>
      <c r="AI64" s="22"/>
    </row>
    <row r="65" spans="2:35" ht="14.25" customHeight="1" x14ac:dyDescent="0.15">
      <c r="B65" s="169"/>
      <c r="D65" s="562"/>
      <c r="E65" s="575"/>
      <c r="F65" s="567"/>
      <c r="G65" s="568"/>
      <c r="H65" s="575"/>
      <c r="I65" s="567"/>
      <c r="J65" s="567"/>
      <c r="K65" s="567"/>
      <c r="L65" s="164"/>
      <c r="M65" s="103"/>
      <c r="N65" s="103"/>
      <c r="O65" s="103"/>
      <c r="P65" s="103"/>
      <c r="Q65" s="103"/>
      <c r="R65" s="103"/>
      <c r="S65" s="103"/>
      <c r="T65" s="103"/>
      <c r="U65" s="103"/>
      <c r="V65" s="103"/>
      <c r="W65" s="103"/>
      <c r="X65" s="103"/>
      <c r="Y65" s="103"/>
      <c r="Z65" s="103"/>
      <c r="AA65" s="103"/>
      <c r="AB65" s="103"/>
      <c r="AC65" s="165"/>
      <c r="AD65" s="14"/>
      <c r="AE65" s="15"/>
      <c r="AF65" s="15"/>
      <c r="AG65" s="16"/>
      <c r="AH65" s="27"/>
      <c r="AI65" s="28"/>
    </row>
    <row r="66" spans="2:35" ht="14.25" customHeight="1" x14ac:dyDescent="0.15">
      <c r="B66" s="169"/>
      <c r="D66" s="560" t="s">
        <v>47</v>
      </c>
      <c r="E66" s="563" t="s">
        <v>47</v>
      </c>
      <c r="F66" s="563"/>
      <c r="G66" s="564"/>
      <c r="H66" s="576" t="s">
        <v>48</v>
      </c>
      <c r="I66" s="563"/>
      <c r="J66" s="563"/>
      <c r="K66" s="563"/>
      <c r="L66" s="168" t="str">
        <f>IF(L25="■","■","□")</f>
        <v>□</v>
      </c>
      <c r="M66" s="101" t="s">
        <v>62</v>
      </c>
      <c r="N66" s="101"/>
      <c r="O66" s="101"/>
      <c r="P66" s="101"/>
      <c r="Q66" s="101"/>
      <c r="R66" s="101"/>
      <c r="S66" s="101"/>
      <c r="T66" s="101"/>
      <c r="U66" s="101"/>
      <c r="V66" s="101"/>
      <c r="W66" s="101"/>
      <c r="X66" s="101"/>
      <c r="Y66" s="101"/>
      <c r="Z66" s="101"/>
      <c r="AA66" s="101"/>
      <c r="AB66" s="101"/>
      <c r="AC66" s="161"/>
      <c r="AD66" s="19" t="s">
        <v>28</v>
      </c>
      <c r="AE66" s="17" t="s">
        <v>33</v>
      </c>
      <c r="AF66" s="8"/>
      <c r="AG66" s="9"/>
      <c r="AH66" s="180"/>
      <c r="AI66" s="181"/>
    </row>
    <row r="67" spans="2:35" ht="14.25" customHeight="1" x14ac:dyDescent="0.15">
      <c r="B67" s="169"/>
      <c r="D67" s="561"/>
      <c r="E67" s="565"/>
      <c r="F67" s="565"/>
      <c r="G67" s="566"/>
      <c r="H67" s="577"/>
      <c r="I67" s="565"/>
      <c r="J67" s="565"/>
      <c r="K67" s="565"/>
      <c r="L67" s="115"/>
      <c r="AC67" s="46"/>
      <c r="AD67" s="7" t="s">
        <v>30</v>
      </c>
      <c r="AE67" s="8" t="s">
        <v>59</v>
      </c>
      <c r="AF67" s="8"/>
      <c r="AG67" s="9"/>
      <c r="AH67" s="180"/>
      <c r="AI67" s="181"/>
    </row>
    <row r="68" spans="2:35" ht="14.25" customHeight="1" x14ac:dyDescent="0.15">
      <c r="B68" s="169"/>
      <c r="D68" s="562"/>
      <c r="E68" s="567"/>
      <c r="F68" s="567"/>
      <c r="G68" s="568"/>
      <c r="H68" s="575"/>
      <c r="I68" s="567"/>
      <c r="J68" s="567"/>
      <c r="K68" s="567"/>
      <c r="L68" s="164"/>
      <c r="M68" s="103"/>
      <c r="N68" s="103"/>
      <c r="O68" s="103"/>
      <c r="P68" s="103"/>
      <c r="Q68" s="103"/>
      <c r="R68" s="103"/>
      <c r="S68" s="103"/>
      <c r="T68" s="103"/>
      <c r="U68" s="103"/>
      <c r="V68" s="103"/>
      <c r="W68" s="103"/>
      <c r="X68" s="103"/>
      <c r="Y68" s="103"/>
      <c r="Z68" s="103"/>
      <c r="AA68" s="103"/>
      <c r="AB68" s="103"/>
      <c r="AC68" s="165"/>
      <c r="AD68" s="14" t="s">
        <v>30</v>
      </c>
      <c r="AE68" s="15" t="s">
        <v>60</v>
      </c>
      <c r="AF68" s="15"/>
      <c r="AG68" s="16"/>
      <c r="AH68" s="182"/>
      <c r="AI68" s="183"/>
    </row>
    <row r="69" spans="2:35" ht="14.25" customHeight="1" x14ac:dyDescent="0.15">
      <c r="B69" s="169"/>
      <c r="D69" s="569" t="s">
        <v>49</v>
      </c>
      <c r="E69" s="576" t="s">
        <v>64</v>
      </c>
      <c r="F69" s="563"/>
      <c r="G69" s="563"/>
      <c r="H69" s="581" t="s">
        <v>66</v>
      </c>
      <c r="I69" s="582"/>
      <c r="J69" s="582"/>
      <c r="K69" s="582"/>
      <c r="L69" s="168" t="str">
        <f>IF(L25="■","■","□")</f>
        <v>□</v>
      </c>
      <c r="M69" s="101" t="s">
        <v>62</v>
      </c>
      <c r="Y69" s="101"/>
      <c r="Z69" s="101"/>
      <c r="AA69" s="101"/>
      <c r="AB69" s="101"/>
      <c r="AC69" s="161"/>
      <c r="AD69" s="7" t="s">
        <v>30</v>
      </c>
      <c r="AE69" s="17" t="s">
        <v>33</v>
      </c>
      <c r="AF69" s="8"/>
      <c r="AG69" s="9"/>
      <c r="AH69" s="180"/>
      <c r="AI69" s="181"/>
    </row>
    <row r="70" spans="2:35" ht="14.25" customHeight="1" x14ac:dyDescent="0.15">
      <c r="B70" s="169"/>
      <c r="D70" s="570"/>
      <c r="E70" s="577"/>
      <c r="F70" s="565"/>
      <c r="G70" s="565"/>
      <c r="H70" s="556"/>
      <c r="I70" s="557"/>
      <c r="J70" s="557"/>
      <c r="K70" s="557"/>
      <c r="L70" s="36"/>
      <c r="AC70" s="46"/>
      <c r="AD70" s="7" t="s">
        <v>30</v>
      </c>
      <c r="AE70" s="8" t="s">
        <v>59</v>
      </c>
      <c r="AF70" s="8"/>
      <c r="AG70" s="9"/>
      <c r="AH70" s="180"/>
      <c r="AI70" s="181"/>
    </row>
    <row r="71" spans="2:35" ht="14.25" customHeight="1" x14ac:dyDescent="0.15">
      <c r="B71" s="169"/>
      <c r="D71" s="570"/>
      <c r="E71" s="578"/>
      <c r="F71" s="579"/>
      <c r="G71" s="579"/>
      <c r="H71" s="583"/>
      <c r="I71" s="584"/>
      <c r="J71" s="584"/>
      <c r="K71" s="584"/>
      <c r="L71" s="115"/>
      <c r="AC71" s="46"/>
      <c r="AD71" s="7" t="s">
        <v>30</v>
      </c>
      <c r="AE71" s="8" t="s">
        <v>60</v>
      </c>
      <c r="AF71" s="8"/>
      <c r="AG71" s="9"/>
      <c r="AH71" s="180"/>
      <c r="AI71" s="181"/>
    </row>
    <row r="72" spans="2:35" ht="14.25" customHeight="1" x14ac:dyDescent="0.15">
      <c r="B72" s="169"/>
      <c r="D72" s="570"/>
      <c r="E72" s="554" t="s">
        <v>65</v>
      </c>
      <c r="F72" s="555"/>
      <c r="G72" s="555"/>
      <c r="H72" s="554" t="s">
        <v>67</v>
      </c>
      <c r="I72" s="555"/>
      <c r="J72" s="555"/>
      <c r="K72" s="555"/>
      <c r="L72" s="170" t="str">
        <f>IF(L25="■","■","□")</f>
        <v>□</v>
      </c>
      <c r="M72" s="49" t="s">
        <v>62</v>
      </c>
      <c r="N72" s="49"/>
      <c r="O72" s="49"/>
      <c r="P72" s="49"/>
      <c r="Q72" s="49"/>
      <c r="R72" s="49"/>
      <c r="S72" s="49"/>
      <c r="T72" s="49"/>
      <c r="U72" s="49"/>
      <c r="V72" s="49"/>
      <c r="W72" s="49"/>
      <c r="X72" s="49"/>
      <c r="Y72" s="49"/>
      <c r="Z72" s="49"/>
      <c r="AA72" s="49"/>
      <c r="AB72" s="49"/>
      <c r="AC72" s="171"/>
      <c r="AD72" s="7" t="s">
        <v>30</v>
      </c>
      <c r="AE72" s="8" t="s">
        <v>50</v>
      </c>
      <c r="AF72" s="8"/>
      <c r="AG72" s="9"/>
      <c r="AH72" s="180"/>
      <c r="AI72" s="181"/>
    </row>
    <row r="73" spans="2:35" ht="14.25" customHeight="1" x14ac:dyDescent="0.15">
      <c r="B73" s="169"/>
      <c r="D73" s="570"/>
      <c r="E73" s="556"/>
      <c r="F73" s="557"/>
      <c r="G73" s="557"/>
      <c r="H73" s="556"/>
      <c r="I73" s="557"/>
      <c r="J73" s="557"/>
      <c r="K73" s="557"/>
      <c r="L73" s="36"/>
      <c r="AC73" s="46"/>
      <c r="AD73" s="7" t="s">
        <v>30</v>
      </c>
      <c r="AE73" s="8"/>
      <c r="AF73" s="8"/>
      <c r="AG73" s="9"/>
      <c r="AH73" s="180"/>
      <c r="AI73" s="181"/>
    </row>
    <row r="74" spans="2:35" ht="14.25" customHeight="1" thickBot="1" x14ac:dyDescent="0.2">
      <c r="B74" s="175"/>
      <c r="C74" s="31"/>
      <c r="D74" s="571"/>
      <c r="E74" s="558"/>
      <c r="F74" s="559"/>
      <c r="G74" s="559"/>
      <c r="H74" s="558"/>
      <c r="I74" s="559"/>
      <c r="J74" s="559"/>
      <c r="K74" s="559"/>
      <c r="L74" s="176"/>
      <c r="M74" s="31"/>
      <c r="N74" s="31"/>
      <c r="O74" s="31"/>
      <c r="P74" s="31"/>
      <c r="Q74" s="31"/>
      <c r="R74" s="31"/>
      <c r="S74" s="31"/>
      <c r="T74" s="31"/>
      <c r="U74" s="31"/>
      <c r="V74" s="31"/>
      <c r="W74" s="31"/>
      <c r="X74" s="31"/>
      <c r="Y74" s="31"/>
      <c r="Z74" s="31"/>
      <c r="AA74" s="31"/>
      <c r="AB74" s="31"/>
      <c r="AC74" s="32"/>
      <c r="AD74" s="5" t="s">
        <v>30</v>
      </c>
      <c r="AE74" s="10"/>
      <c r="AF74" s="10"/>
      <c r="AG74" s="11"/>
      <c r="AH74" s="184"/>
      <c r="AI74" s="185"/>
    </row>
  </sheetData>
  <sheetProtection algorithmName="SHA-512" hashValue="tRww10hRFF0TndDJq4adR3fsfIXig+C2bwqxuQys3vEHvhzUFoGAg4mbNl4UHnGg3uFhTLAW7UlhuidxyGzp7Q==" saltValue="a5y7pk1HQ+nI4J/Qja5K3A==" spinCount="100000" sheet="1" formatCells="0" selectLockedCells="1"/>
  <mergeCells count="62">
    <mergeCell ref="E21:K24"/>
    <mergeCell ref="B14:D18"/>
    <mergeCell ref="AK11:AN11"/>
    <mergeCell ref="AK8:AN8"/>
    <mergeCell ref="S4:AH4"/>
    <mergeCell ref="E19:K20"/>
    <mergeCell ref="Q13:AB13"/>
    <mergeCell ref="B3:F4"/>
    <mergeCell ref="B5:F5"/>
    <mergeCell ref="G5:AI5"/>
    <mergeCell ref="AH7:AI8"/>
    <mergeCell ref="B7:D8"/>
    <mergeCell ref="E7:G8"/>
    <mergeCell ref="H7:AG7"/>
    <mergeCell ref="H35:K38"/>
    <mergeCell ref="L28:AC28"/>
    <mergeCell ref="H8:K8"/>
    <mergeCell ref="D39:D45"/>
    <mergeCell ref="AD8:AG8"/>
    <mergeCell ref="L8:AC8"/>
    <mergeCell ref="B38:D38"/>
    <mergeCell ref="H43:K45"/>
    <mergeCell ref="B9:D11"/>
    <mergeCell ref="B25:D30"/>
    <mergeCell ref="H9:K10"/>
    <mergeCell ref="E17:K17"/>
    <mergeCell ref="E16:AG16"/>
    <mergeCell ref="E39:K40"/>
    <mergeCell ref="E9:G13"/>
    <mergeCell ref="E29:AG29"/>
    <mergeCell ref="H66:K68"/>
    <mergeCell ref="D46:D49"/>
    <mergeCell ref="E43:G45"/>
    <mergeCell ref="H11:K13"/>
    <mergeCell ref="D50:D53"/>
    <mergeCell ref="E52:G53"/>
    <mergeCell ref="H52:K53"/>
    <mergeCell ref="H46:K47"/>
    <mergeCell ref="H50:K51"/>
    <mergeCell ref="H48:K49"/>
    <mergeCell ref="E50:G51"/>
    <mergeCell ref="E48:G49"/>
    <mergeCell ref="E46:G47"/>
    <mergeCell ref="E41:G42"/>
    <mergeCell ref="H41:K42"/>
    <mergeCell ref="E35:G38"/>
    <mergeCell ref="H72:K74"/>
    <mergeCell ref="D66:D68"/>
    <mergeCell ref="E66:G68"/>
    <mergeCell ref="D69:D74"/>
    <mergeCell ref="D54:D65"/>
    <mergeCell ref="E64:G65"/>
    <mergeCell ref="E54:G63"/>
    <mergeCell ref="E69:G71"/>
    <mergeCell ref="E72:G74"/>
    <mergeCell ref="H56:K57"/>
    <mergeCell ref="H54:K55"/>
    <mergeCell ref="H62:K63"/>
    <mergeCell ref="H60:K61"/>
    <mergeCell ref="H69:K71"/>
    <mergeCell ref="H64:K65"/>
    <mergeCell ref="H58:K59"/>
  </mergeCells>
  <phoneticPr fontId="2"/>
  <dataValidations count="3">
    <dataValidation type="list" allowBlank="1" showInputMessage="1" showErrorMessage="1" sqref="X9:X10 Q11:Q12 T9:T10 X3 P9:P10 AD30:AD74 X14 G3:G4 U11 P3 AD5:AD15 AD17:AD28 M22:M23 S14 L9:L14 L25:L27" xr:uid="{00000000-0002-0000-0000-000000000000}">
      <formula1>"■,□"</formula1>
    </dataValidation>
    <dataValidation allowBlank="1" showInputMessage="1" sqref="N25:P27" xr:uid="{00000000-0002-0000-0000-000001000000}"/>
    <dataValidation type="list" allowBlank="1" showInputMessage="1" showErrorMessage="1" sqref="AC25:AC27" xr:uid="{00000000-0002-0000-0000-000002000000}">
      <formula1>#REF!</formula1>
    </dataValidation>
  </dataValidations>
  <printOptions horizontalCentered="1"/>
  <pageMargins left="0.47244094488188981" right="0.39370078740157483" top="0.47244094488188981" bottom="0.39370078740157483" header="0.27559055118110237" footer="0.19685039370078741"/>
  <pageSetup paperSize="9" scale="82" fitToHeight="5" orientation="portrait" r:id="rId1"/>
  <headerFooter>
    <oddHeader>&amp;R&amp;"ＭＳ Ｐ明朝,標準"&amp;10（第１面）</oddHeader>
    <oddFooter>&amp;L&amp;"Meiryo UI,標準"&amp;9HP住-920-2（Ver.20231201）&amp;R&amp;"Meiryo UI,標準"&amp;9Copyright 2016-2023 Houseplus Corporation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W242"/>
  <sheetViews>
    <sheetView showGridLines="0" view="pageBreakPreview" topLeftCell="A45" zoomScale="115" zoomScaleNormal="85" zoomScaleSheetLayoutView="115" workbookViewId="0">
      <selection activeCell="O18" sqref="O18:AB18"/>
    </sheetView>
  </sheetViews>
  <sheetFormatPr defaultColWidth="2.875" defaultRowHeight="17.25" customHeight="1" x14ac:dyDescent="0.15"/>
  <cols>
    <col min="1" max="1" width="1.625" style="1" customWidth="1"/>
    <col min="2" max="36" width="2.875" style="1"/>
    <col min="37" max="41" width="0" style="1" hidden="1" customWidth="1"/>
    <col min="42" max="16384" width="2.875" style="1"/>
  </cols>
  <sheetData>
    <row r="1" spans="2:40" ht="10.5" customHeight="1" thickBot="1" x14ac:dyDescent="0.2"/>
    <row r="2" spans="2:40" ht="17.25" customHeight="1" thickBot="1" x14ac:dyDescent="0.2">
      <c r="B2" s="478" t="s">
        <v>71</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479" t="s">
        <v>51</v>
      </c>
    </row>
    <row r="3" spans="2:40" ht="15.95" customHeight="1" x14ac:dyDescent="0.15">
      <c r="B3" s="661" t="s">
        <v>54</v>
      </c>
      <c r="C3" s="662"/>
      <c r="D3" s="662"/>
      <c r="E3" s="662"/>
      <c r="F3" s="663"/>
      <c r="G3" s="434" t="str">
        <f>IF(第１面!G3="■","■","□")</f>
        <v>□</v>
      </c>
      <c r="H3" s="33" t="s">
        <v>34</v>
      </c>
      <c r="I3" s="33"/>
      <c r="J3" s="33"/>
      <c r="K3" s="33"/>
      <c r="L3" s="33"/>
      <c r="M3" s="33"/>
      <c r="N3" s="33"/>
      <c r="O3" s="33"/>
      <c r="P3" s="434" t="str">
        <f>IF(第１面!P3="■","■","□")</f>
        <v>□</v>
      </c>
      <c r="Q3" s="33" t="s">
        <v>277</v>
      </c>
      <c r="R3" s="33"/>
      <c r="S3" s="33"/>
      <c r="T3" s="33"/>
      <c r="U3" s="33"/>
      <c r="V3" s="33"/>
      <c r="W3" s="33"/>
      <c r="X3" s="434" t="str">
        <f>IF(第１面!X3="■","■","□")</f>
        <v>□</v>
      </c>
      <c r="Y3" s="33" t="s">
        <v>278</v>
      </c>
      <c r="Z3" s="33"/>
      <c r="AA3" s="33"/>
      <c r="AB3" s="33"/>
      <c r="AC3" s="33"/>
      <c r="AD3" s="33"/>
      <c r="AE3" s="33"/>
      <c r="AF3" s="33"/>
      <c r="AG3" s="33"/>
      <c r="AH3" s="33"/>
      <c r="AI3" s="122"/>
    </row>
    <row r="4" spans="2:40" ht="15.95" customHeight="1" x14ac:dyDescent="0.15">
      <c r="B4" s="664"/>
      <c r="C4" s="665"/>
      <c r="D4" s="665"/>
      <c r="E4" s="665"/>
      <c r="F4" s="666"/>
      <c r="G4" s="435" t="str">
        <f>IF(第１面!G4="■","■","□")</f>
        <v>□</v>
      </c>
      <c r="H4" s="34" t="s">
        <v>155</v>
      </c>
      <c r="I4" s="34"/>
      <c r="J4" s="34"/>
      <c r="K4" s="34"/>
      <c r="L4" s="34"/>
      <c r="M4" s="34"/>
      <c r="N4" s="34"/>
      <c r="O4" s="34"/>
      <c r="P4" s="34"/>
      <c r="Q4" s="34"/>
      <c r="R4" s="120" t="s">
        <v>156</v>
      </c>
      <c r="S4" s="721" t="str">
        <f>IF(第１面!S4=""," ",第１面!S4)</f>
        <v xml:space="preserve"> </v>
      </c>
      <c r="T4" s="721"/>
      <c r="U4" s="721"/>
      <c r="V4" s="721"/>
      <c r="W4" s="721"/>
      <c r="X4" s="721"/>
      <c r="Y4" s="721"/>
      <c r="Z4" s="721"/>
      <c r="AA4" s="721"/>
      <c r="AB4" s="721"/>
      <c r="AC4" s="721"/>
      <c r="AD4" s="721"/>
      <c r="AE4" s="721"/>
      <c r="AF4" s="721"/>
      <c r="AG4" s="721"/>
      <c r="AH4" s="721"/>
      <c r="AI4" s="123" t="s">
        <v>35</v>
      </c>
    </row>
    <row r="5" spans="2:40" ht="15.75" customHeight="1" thickBot="1" x14ac:dyDescent="0.2">
      <c r="B5" s="667" t="s">
        <v>154</v>
      </c>
      <c r="C5" s="668"/>
      <c r="D5" s="668"/>
      <c r="E5" s="668"/>
      <c r="F5" s="669"/>
      <c r="G5" s="818" t="str">
        <f>IF(第１面!G5=""," ",第１面!G5)</f>
        <v xml:space="preserve"> </v>
      </c>
      <c r="H5" s="819"/>
      <c r="I5" s="819"/>
      <c r="J5" s="819"/>
      <c r="K5" s="819"/>
      <c r="L5" s="819"/>
      <c r="M5" s="819"/>
      <c r="N5" s="819"/>
      <c r="O5" s="819"/>
      <c r="P5" s="819"/>
      <c r="Q5" s="819"/>
      <c r="R5" s="819"/>
      <c r="S5" s="819"/>
      <c r="T5" s="819"/>
      <c r="U5" s="819"/>
      <c r="V5" s="819"/>
      <c r="W5" s="819"/>
      <c r="X5" s="819"/>
      <c r="Y5" s="819"/>
      <c r="Z5" s="819"/>
      <c r="AA5" s="819"/>
      <c r="AB5" s="819"/>
      <c r="AC5" s="819"/>
      <c r="AD5" s="819"/>
      <c r="AE5" s="819"/>
      <c r="AF5" s="819"/>
      <c r="AG5" s="819"/>
      <c r="AH5" s="819"/>
      <c r="AI5" s="820"/>
    </row>
    <row r="6" spans="2:40" ht="7.5" customHeight="1" thickBot="1" x14ac:dyDescent="0.2">
      <c r="B6" s="169"/>
      <c r="AI6" s="399"/>
    </row>
    <row r="7" spans="2:40" ht="15.75" customHeight="1" x14ac:dyDescent="0.15">
      <c r="B7" s="677" t="s">
        <v>69</v>
      </c>
      <c r="C7" s="678"/>
      <c r="D7" s="678"/>
      <c r="E7" s="681" t="s">
        <v>13</v>
      </c>
      <c r="F7" s="678"/>
      <c r="G7" s="682"/>
      <c r="H7" s="684" t="s">
        <v>70</v>
      </c>
      <c r="I7" s="685"/>
      <c r="J7" s="685"/>
      <c r="K7" s="685"/>
      <c r="L7" s="685"/>
      <c r="M7" s="685"/>
      <c r="N7" s="685"/>
      <c r="O7" s="685"/>
      <c r="P7" s="685"/>
      <c r="Q7" s="685"/>
      <c r="R7" s="685"/>
      <c r="S7" s="685"/>
      <c r="T7" s="685"/>
      <c r="U7" s="685"/>
      <c r="V7" s="685"/>
      <c r="W7" s="685"/>
      <c r="X7" s="685"/>
      <c r="Y7" s="685"/>
      <c r="Z7" s="685"/>
      <c r="AA7" s="685"/>
      <c r="AB7" s="685"/>
      <c r="AC7" s="685"/>
      <c r="AD7" s="685"/>
      <c r="AE7" s="685"/>
      <c r="AF7" s="685"/>
      <c r="AG7" s="686"/>
      <c r="AH7" s="673" t="s">
        <v>86</v>
      </c>
      <c r="AI7" s="674"/>
    </row>
    <row r="8" spans="2:40" ht="15.75" customHeight="1" thickBot="1" x14ac:dyDescent="0.2">
      <c r="B8" s="679"/>
      <c r="C8" s="680"/>
      <c r="D8" s="680"/>
      <c r="E8" s="680"/>
      <c r="F8" s="680"/>
      <c r="G8" s="683"/>
      <c r="H8" s="613" t="s">
        <v>0</v>
      </c>
      <c r="I8" s="614"/>
      <c r="J8" s="614"/>
      <c r="K8" s="615"/>
      <c r="L8" s="613" t="s">
        <v>72</v>
      </c>
      <c r="M8" s="614"/>
      <c r="N8" s="614"/>
      <c r="O8" s="614"/>
      <c r="P8" s="614"/>
      <c r="Q8" s="614"/>
      <c r="R8" s="614"/>
      <c r="S8" s="614"/>
      <c r="T8" s="614"/>
      <c r="U8" s="614"/>
      <c r="V8" s="614"/>
      <c r="W8" s="614"/>
      <c r="X8" s="614"/>
      <c r="Y8" s="614"/>
      <c r="Z8" s="615"/>
      <c r="AA8" s="615"/>
      <c r="AB8" s="615"/>
      <c r="AC8" s="616"/>
      <c r="AD8" s="613" t="s">
        <v>1</v>
      </c>
      <c r="AE8" s="614"/>
      <c r="AF8" s="614"/>
      <c r="AG8" s="614"/>
      <c r="AH8" s="675"/>
      <c r="AI8" s="676"/>
      <c r="AK8" s="655" t="s">
        <v>119</v>
      </c>
      <c r="AL8" s="656"/>
      <c r="AM8" s="656"/>
      <c r="AN8" s="657"/>
    </row>
    <row r="9" spans="2:40" ht="20.100000000000001" customHeight="1" x14ac:dyDescent="0.15">
      <c r="B9" s="130"/>
      <c r="C9" s="78"/>
      <c r="D9" s="131"/>
      <c r="E9" s="642" t="s">
        <v>385</v>
      </c>
      <c r="F9" s="643"/>
      <c r="G9" s="643"/>
      <c r="H9" s="643"/>
      <c r="I9" s="643"/>
      <c r="J9" s="643"/>
      <c r="K9" s="643"/>
      <c r="L9" s="643"/>
      <c r="M9" s="643"/>
      <c r="N9" s="643"/>
      <c r="O9" s="643"/>
      <c r="P9" s="643"/>
      <c r="Q9" s="643"/>
      <c r="R9" s="643"/>
      <c r="S9" s="643"/>
      <c r="T9" s="643"/>
      <c r="U9" s="643"/>
      <c r="V9" s="643"/>
      <c r="W9" s="643"/>
      <c r="X9" s="643"/>
      <c r="Y9" s="643"/>
      <c r="Z9" s="643"/>
      <c r="AA9" s="643"/>
      <c r="AB9" s="643"/>
      <c r="AC9" s="643"/>
      <c r="AD9" s="643"/>
      <c r="AE9" s="643"/>
      <c r="AF9" s="643"/>
      <c r="AG9" s="644"/>
      <c r="AH9" s="142"/>
      <c r="AI9" s="143"/>
    </row>
    <row r="10" spans="2:40" ht="14.25" hidden="1" customHeight="1" x14ac:dyDescent="0.15">
      <c r="B10" s="130"/>
      <c r="C10" s="78"/>
      <c r="D10" s="131"/>
      <c r="F10" s="157"/>
      <c r="G10" s="513"/>
      <c r="L10" s="451" t="s">
        <v>93</v>
      </c>
      <c r="M10" s="498"/>
      <c r="N10" s="498"/>
      <c r="O10" s="498"/>
      <c r="P10" s="498"/>
      <c r="Q10" s="499"/>
      <c r="R10" s="499"/>
      <c r="S10" s="498"/>
      <c r="T10" s="498"/>
      <c r="U10" s="498"/>
      <c r="V10" s="498"/>
      <c r="W10" s="499"/>
      <c r="X10" s="498"/>
      <c r="Y10" s="499"/>
      <c r="Z10" s="498"/>
      <c r="AA10" s="498"/>
      <c r="AB10" s="498"/>
      <c r="AC10" s="500"/>
      <c r="AH10" s="21"/>
      <c r="AI10" s="22"/>
    </row>
    <row r="11" spans="2:40" ht="14.25" hidden="1" customHeight="1" x14ac:dyDescent="0.15">
      <c r="B11" s="130"/>
      <c r="C11" s="78"/>
      <c r="D11" s="131"/>
      <c r="E11" s="514"/>
      <c r="F11" s="157"/>
      <c r="G11" s="513"/>
      <c r="L11" s="59"/>
      <c r="M11" s="501" t="s">
        <v>28</v>
      </c>
      <c r="N11" s="502" t="s">
        <v>80</v>
      </c>
      <c r="O11" s="502"/>
      <c r="P11" s="502"/>
      <c r="Q11" s="503"/>
      <c r="R11" s="504"/>
      <c r="S11" s="501" t="s">
        <v>28</v>
      </c>
      <c r="T11" s="503" t="s">
        <v>81</v>
      </c>
      <c r="U11" s="502"/>
      <c r="V11" s="502"/>
      <c r="W11" s="503"/>
      <c r="X11" s="502"/>
      <c r="Y11" s="505"/>
      <c r="Z11" s="503"/>
      <c r="AA11" s="502"/>
      <c r="AB11" s="502"/>
      <c r="AC11" s="506"/>
      <c r="AH11" s="21"/>
      <c r="AI11" s="22"/>
    </row>
    <row r="12" spans="2:40" ht="14.25" customHeight="1" x14ac:dyDescent="0.15">
      <c r="B12" s="130"/>
      <c r="C12" s="78"/>
      <c r="D12" s="131"/>
      <c r="E12" s="632" t="s">
        <v>139</v>
      </c>
      <c r="F12" s="557"/>
      <c r="G12" s="647"/>
      <c r="H12" s="556" t="s">
        <v>140</v>
      </c>
      <c r="I12" s="557"/>
      <c r="J12" s="557"/>
      <c r="K12" s="647"/>
      <c r="L12" s="807" t="s">
        <v>92</v>
      </c>
      <c r="M12" s="808"/>
      <c r="N12" s="61" t="s">
        <v>84</v>
      </c>
      <c r="O12" s="813"/>
      <c r="P12" s="813"/>
      <c r="Q12" s="813"/>
      <c r="R12" s="813"/>
      <c r="S12" s="813"/>
      <c r="T12" s="813"/>
      <c r="U12" s="813"/>
      <c r="V12" s="813"/>
      <c r="W12" s="813"/>
      <c r="X12" s="813"/>
      <c r="Y12" s="813"/>
      <c r="Z12" s="813"/>
      <c r="AA12" s="813"/>
      <c r="AB12" s="813"/>
      <c r="AC12" s="62" t="s">
        <v>85</v>
      </c>
      <c r="AD12" s="7" t="s">
        <v>30</v>
      </c>
      <c r="AE12" s="8" t="s">
        <v>73</v>
      </c>
      <c r="AF12" s="8"/>
      <c r="AG12" s="9"/>
      <c r="AH12" s="21"/>
      <c r="AI12" s="22"/>
    </row>
    <row r="13" spans="2:40" ht="14.25" customHeight="1" x14ac:dyDescent="0.15">
      <c r="B13" s="130"/>
      <c r="C13" s="78"/>
      <c r="D13" s="131"/>
      <c r="E13" s="632"/>
      <c r="F13" s="557"/>
      <c r="G13" s="647"/>
      <c r="H13" s="556"/>
      <c r="I13" s="557"/>
      <c r="J13" s="557"/>
      <c r="K13" s="647"/>
      <c r="L13" s="63"/>
      <c r="M13" s="57"/>
      <c r="N13" s="61" t="s">
        <v>84</v>
      </c>
      <c r="O13" s="764"/>
      <c r="P13" s="764"/>
      <c r="Q13" s="764"/>
      <c r="R13" s="764"/>
      <c r="S13" s="764"/>
      <c r="T13" s="764"/>
      <c r="U13" s="764"/>
      <c r="V13" s="764"/>
      <c r="W13" s="764"/>
      <c r="X13" s="764"/>
      <c r="Y13" s="764"/>
      <c r="Z13" s="764"/>
      <c r="AA13" s="764"/>
      <c r="AB13" s="764"/>
      <c r="AC13" s="62" t="s">
        <v>85</v>
      </c>
      <c r="AD13" s="7" t="s">
        <v>30</v>
      </c>
      <c r="AE13" s="8" t="s">
        <v>149</v>
      </c>
      <c r="AF13" s="8"/>
      <c r="AG13" s="9"/>
      <c r="AH13" s="21"/>
      <c r="AI13" s="22"/>
    </row>
    <row r="14" spans="2:40" ht="14.25" customHeight="1" x14ac:dyDescent="0.15">
      <c r="B14" s="130"/>
      <c r="C14" s="78"/>
      <c r="D14" s="131"/>
      <c r="E14" s="632"/>
      <c r="F14" s="557"/>
      <c r="G14" s="647"/>
      <c r="H14" s="556"/>
      <c r="I14" s="557"/>
      <c r="J14" s="557"/>
      <c r="K14" s="647"/>
      <c r="L14" s="63"/>
      <c r="M14" s="57"/>
      <c r="N14" s="61" t="s">
        <v>94</v>
      </c>
      <c r="O14" s="809"/>
      <c r="P14" s="809"/>
      <c r="Q14" s="64" t="s">
        <v>88</v>
      </c>
      <c r="R14" s="57"/>
      <c r="S14" s="57"/>
      <c r="T14" s="60"/>
      <c r="U14" s="65"/>
      <c r="V14" s="66"/>
      <c r="W14" s="66"/>
      <c r="X14" s="61" t="s">
        <v>105</v>
      </c>
      <c r="Y14" s="810"/>
      <c r="Z14" s="810"/>
      <c r="AA14" s="57" t="s">
        <v>82</v>
      </c>
      <c r="AB14" s="61"/>
      <c r="AC14" s="67"/>
      <c r="AD14" s="7" t="s">
        <v>30</v>
      </c>
      <c r="AE14" s="8" t="s">
        <v>150</v>
      </c>
      <c r="AF14" s="8"/>
      <c r="AG14" s="9"/>
      <c r="AH14" s="21"/>
      <c r="AI14" s="22"/>
    </row>
    <row r="15" spans="2:40" ht="14.25" customHeight="1" x14ac:dyDescent="0.15">
      <c r="B15" s="130"/>
      <c r="C15" s="78"/>
      <c r="D15" s="131"/>
      <c r="E15" s="632"/>
      <c r="F15" s="557"/>
      <c r="G15" s="647"/>
      <c r="H15" s="556"/>
      <c r="I15" s="557"/>
      <c r="J15" s="557"/>
      <c r="K15" s="647"/>
      <c r="L15" s="56"/>
      <c r="M15" s="57"/>
      <c r="N15" s="61" t="s">
        <v>91</v>
      </c>
      <c r="O15" s="811"/>
      <c r="P15" s="811"/>
      <c r="Q15" s="57" t="s">
        <v>78</v>
      </c>
      <c r="S15" s="57"/>
      <c r="T15" s="60"/>
      <c r="U15" s="65"/>
      <c r="V15" s="57"/>
      <c r="W15" s="57"/>
      <c r="X15" s="61" t="s">
        <v>106</v>
      </c>
      <c r="Y15" s="812"/>
      <c r="Z15" s="812"/>
      <c r="AA15" s="57" t="s">
        <v>83</v>
      </c>
      <c r="AB15" s="61"/>
      <c r="AC15" s="67"/>
      <c r="AD15" s="7" t="s">
        <v>30</v>
      </c>
      <c r="AE15" s="8" t="s">
        <v>33</v>
      </c>
      <c r="AF15" s="8"/>
      <c r="AG15" s="9"/>
      <c r="AH15" s="21"/>
      <c r="AI15" s="22"/>
    </row>
    <row r="16" spans="2:40" ht="14.25" customHeight="1" x14ac:dyDescent="0.15">
      <c r="B16" s="130"/>
      <c r="C16" s="78"/>
      <c r="D16" s="131"/>
      <c r="E16" s="144"/>
      <c r="F16" s="126"/>
      <c r="G16" s="453"/>
      <c r="H16" s="815" t="s">
        <v>141</v>
      </c>
      <c r="I16" s="816"/>
      <c r="J16" s="816"/>
      <c r="K16" s="817"/>
      <c r="L16" s="82" t="s">
        <v>565</v>
      </c>
      <c r="M16" s="57"/>
      <c r="N16" s="61"/>
      <c r="O16" s="57"/>
      <c r="Q16" s="508" t="s">
        <v>28</v>
      </c>
      <c r="R16" s="57" t="s">
        <v>563</v>
      </c>
      <c r="S16" s="57"/>
      <c r="U16" s="508" t="s">
        <v>28</v>
      </c>
      <c r="V16" s="57" t="s">
        <v>564</v>
      </c>
      <c r="W16" s="57"/>
      <c r="X16" s="57"/>
      <c r="Y16" s="60"/>
      <c r="Z16" s="65"/>
      <c r="AA16" s="57"/>
      <c r="AB16" s="61"/>
      <c r="AC16" s="67"/>
      <c r="AD16" s="7" t="s">
        <v>30</v>
      </c>
      <c r="AE16" s="8" t="s">
        <v>151</v>
      </c>
      <c r="AF16" s="8"/>
      <c r="AG16" s="9"/>
      <c r="AH16" s="21"/>
      <c r="AI16" s="22"/>
    </row>
    <row r="17" spans="2:35" ht="14.25" customHeight="1" x14ac:dyDescent="0.15">
      <c r="B17" s="130"/>
      <c r="C17" s="78"/>
      <c r="D17" s="131"/>
      <c r="E17" s="144"/>
      <c r="F17" s="126"/>
      <c r="G17" s="453"/>
      <c r="H17" s="815"/>
      <c r="I17" s="816"/>
      <c r="J17" s="816"/>
      <c r="K17" s="817"/>
      <c r="L17" s="509"/>
      <c r="M17" s="51"/>
      <c r="N17" s="52"/>
      <c r="O17" s="51"/>
      <c r="P17" s="34"/>
      <c r="Q17" s="510" t="s">
        <v>28</v>
      </c>
      <c r="R17" s="51" t="s">
        <v>569</v>
      </c>
      <c r="S17" s="51"/>
      <c r="T17" s="34"/>
      <c r="U17" s="510" t="s">
        <v>28</v>
      </c>
      <c r="V17" s="51" t="s">
        <v>570</v>
      </c>
      <c r="W17" s="51"/>
      <c r="X17" s="51"/>
      <c r="Y17" s="416"/>
      <c r="Z17" s="68"/>
      <c r="AA17" s="51"/>
      <c r="AB17" s="52"/>
      <c r="AC17" s="69"/>
      <c r="AD17" s="7"/>
      <c r="AE17" s="8"/>
      <c r="AF17" s="8"/>
      <c r="AG17" s="9"/>
      <c r="AH17" s="21"/>
      <c r="AI17" s="22"/>
    </row>
    <row r="18" spans="2:35" ht="14.25" customHeight="1" x14ac:dyDescent="0.15">
      <c r="B18" s="130"/>
      <c r="C18" s="78"/>
      <c r="D18" s="131"/>
      <c r="E18" s="144"/>
      <c r="F18" s="126"/>
      <c r="G18" s="453"/>
      <c r="H18" s="815"/>
      <c r="I18" s="816"/>
      <c r="J18" s="816"/>
      <c r="K18" s="817"/>
      <c r="L18" s="807" t="s">
        <v>95</v>
      </c>
      <c r="M18" s="808"/>
      <c r="N18" s="70" t="s">
        <v>84</v>
      </c>
      <c r="O18" s="813"/>
      <c r="P18" s="813"/>
      <c r="Q18" s="813"/>
      <c r="R18" s="813"/>
      <c r="S18" s="813"/>
      <c r="T18" s="813"/>
      <c r="U18" s="813"/>
      <c r="V18" s="813"/>
      <c r="W18" s="813"/>
      <c r="X18" s="813"/>
      <c r="Y18" s="813"/>
      <c r="Z18" s="813"/>
      <c r="AA18" s="813"/>
      <c r="AB18" s="813"/>
      <c r="AC18" s="71" t="s">
        <v>85</v>
      </c>
      <c r="AD18" s="7" t="s">
        <v>30</v>
      </c>
      <c r="AE18" s="8"/>
      <c r="AF18" s="8"/>
      <c r="AG18" s="9"/>
      <c r="AH18" s="21"/>
      <c r="AI18" s="22"/>
    </row>
    <row r="19" spans="2:35" ht="14.25" customHeight="1" x14ac:dyDescent="0.15">
      <c r="B19" s="130"/>
      <c r="C19" s="78"/>
      <c r="D19" s="131"/>
      <c r="E19" s="144"/>
      <c r="F19" s="126"/>
      <c r="G19" s="453"/>
      <c r="H19" s="815"/>
      <c r="I19" s="816"/>
      <c r="J19" s="816"/>
      <c r="K19" s="817"/>
      <c r="L19" s="63"/>
      <c r="M19" s="57"/>
      <c r="N19" s="61" t="s">
        <v>84</v>
      </c>
      <c r="O19" s="764"/>
      <c r="P19" s="764"/>
      <c r="Q19" s="764"/>
      <c r="R19" s="764"/>
      <c r="S19" s="764"/>
      <c r="T19" s="764"/>
      <c r="U19" s="764"/>
      <c r="V19" s="764"/>
      <c r="W19" s="764"/>
      <c r="X19" s="764"/>
      <c r="Y19" s="764"/>
      <c r="Z19" s="764"/>
      <c r="AA19" s="764"/>
      <c r="AB19" s="764"/>
      <c r="AC19" s="62" t="s">
        <v>85</v>
      </c>
      <c r="AD19" s="7"/>
      <c r="AE19" s="8"/>
      <c r="AF19" s="8"/>
      <c r="AG19" s="9"/>
      <c r="AH19" s="21"/>
      <c r="AI19" s="22"/>
    </row>
    <row r="20" spans="2:35" ht="14.25" customHeight="1" x14ac:dyDescent="0.15">
      <c r="B20" s="130"/>
      <c r="C20" s="78"/>
      <c r="D20" s="131"/>
      <c r="E20" s="144"/>
      <c r="F20" s="126"/>
      <c r="G20" s="453"/>
      <c r="H20" s="815"/>
      <c r="I20" s="816"/>
      <c r="J20" s="816"/>
      <c r="K20" s="817"/>
      <c r="L20" s="63"/>
      <c r="M20" s="57"/>
      <c r="N20" s="61" t="s">
        <v>94</v>
      </c>
      <c r="O20" s="809"/>
      <c r="P20" s="809"/>
      <c r="Q20" s="64" t="s">
        <v>88</v>
      </c>
      <c r="R20" s="57"/>
      <c r="S20" s="57"/>
      <c r="T20" s="60"/>
      <c r="U20" s="65"/>
      <c r="V20" s="66"/>
      <c r="W20" s="66"/>
      <c r="X20" s="61" t="s">
        <v>105</v>
      </c>
      <c r="Y20" s="810"/>
      <c r="Z20" s="810"/>
      <c r="AA20" s="57" t="s">
        <v>82</v>
      </c>
      <c r="AB20" s="61"/>
      <c r="AC20" s="67"/>
      <c r="AD20" s="7" t="s">
        <v>30</v>
      </c>
      <c r="AE20" s="8"/>
      <c r="AF20" s="8"/>
      <c r="AG20" s="9"/>
      <c r="AH20" s="21"/>
      <c r="AI20" s="22"/>
    </row>
    <row r="21" spans="2:35" ht="14.25" customHeight="1" x14ac:dyDescent="0.15">
      <c r="B21" s="130"/>
      <c r="C21" s="78"/>
      <c r="D21" s="131"/>
      <c r="E21" s="144"/>
      <c r="F21" s="126"/>
      <c r="G21" s="453"/>
      <c r="H21" s="126"/>
      <c r="I21" s="126"/>
      <c r="J21" s="126"/>
      <c r="K21" s="126"/>
      <c r="L21" s="56"/>
      <c r="M21" s="57"/>
      <c r="N21" s="61" t="s">
        <v>91</v>
      </c>
      <c r="O21" s="811"/>
      <c r="P21" s="811"/>
      <c r="Q21" s="57" t="s">
        <v>78</v>
      </c>
      <c r="S21" s="57"/>
      <c r="T21" s="60"/>
      <c r="U21" s="65"/>
      <c r="V21" s="57"/>
      <c r="W21" s="57"/>
      <c r="X21" s="61" t="s">
        <v>106</v>
      </c>
      <c r="Y21" s="812"/>
      <c r="Z21" s="812"/>
      <c r="AA21" s="57" t="s">
        <v>83</v>
      </c>
      <c r="AB21" s="61"/>
      <c r="AC21" s="67"/>
      <c r="AD21" s="7"/>
      <c r="AE21" s="8"/>
      <c r="AF21" s="8"/>
      <c r="AG21" s="9"/>
      <c r="AH21" s="21"/>
      <c r="AI21" s="22"/>
    </row>
    <row r="22" spans="2:35" ht="14.25" customHeight="1" x14ac:dyDescent="0.15">
      <c r="B22" s="130"/>
      <c r="C22" s="78"/>
      <c r="D22" s="131"/>
      <c r="E22" s="144"/>
      <c r="F22" s="126"/>
      <c r="G22" s="453"/>
      <c r="H22" s="126"/>
      <c r="I22" s="126"/>
      <c r="J22" s="126"/>
      <c r="K22" s="126"/>
      <c r="L22" s="82" t="s">
        <v>565</v>
      </c>
      <c r="M22" s="57"/>
      <c r="N22" s="61"/>
      <c r="O22" s="57"/>
      <c r="Q22" s="508" t="s">
        <v>28</v>
      </c>
      <c r="R22" s="57" t="s">
        <v>563</v>
      </c>
      <c r="S22" s="57"/>
      <c r="U22" s="508" t="s">
        <v>28</v>
      </c>
      <c r="V22" s="57" t="s">
        <v>564</v>
      </c>
      <c r="W22" s="57"/>
      <c r="X22" s="57"/>
      <c r="Y22" s="60"/>
      <c r="Z22" s="65"/>
      <c r="AA22" s="57"/>
      <c r="AB22" s="61"/>
      <c r="AC22" s="67"/>
      <c r="AD22" s="7"/>
      <c r="AE22" s="8"/>
      <c r="AF22" s="8"/>
      <c r="AG22" s="9"/>
      <c r="AH22" s="21"/>
      <c r="AI22" s="22"/>
    </row>
    <row r="23" spans="2:35" ht="14.25" customHeight="1" x14ac:dyDescent="0.15">
      <c r="B23" s="130"/>
      <c r="C23" s="78"/>
      <c r="D23" s="131"/>
      <c r="E23" s="144"/>
      <c r="F23" s="126"/>
      <c r="G23" s="453"/>
      <c r="H23" s="126"/>
      <c r="I23" s="126"/>
      <c r="J23" s="126"/>
      <c r="K23" s="126"/>
      <c r="L23" s="509"/>
      <c r="M23" s="51"/>
      <c r="N23" s="52"/>
      <c r="O23" s="51"/>
      <c r="P23" s="34"/>
      <c r="Q23" s="510" t="s">
        <v>28</v>
      </c>
      <c r="R23" s="51" t="s">
        <v>569</v>
      </c>
      <c r="S23" s="51"/>
      <c r="T23" s="34"/>
      <c r="U23" s="510" t="s">
        <v>28</v>
      </c>
      <c r="V23" s="51" t="s">
        <v>570</v>
      </c>
      <c r="W23" s="51"/>
      <c r="X23" s="51"/>
      <c r="Y23" s="416"/>
      <c r="Z23" s="68"/>
      <c r="AA23" s="51"/>
      <c r="AB23" s="52"/>
      <c r="AC23" s="69"/>
      <c r="AD23" s="7"/>
      <c r="AE23" s="8"/>
      <c r="AF23" s="8"/>
      <c r="AG23" s="9"/>
      <c r="AH23" s="21"/>
      <c r="AI23" s="22"/>
    </row>
    <row r="24" spans="2:35" ht="14.25" customHeight="1" x14ac:dyDescent="0.15">
      <c r="B24" s="130"/>
      <c r="C24" s="78"/>
      <c r="D24" s="131"/>
      <c r="E24" s="144"/>
      <c r="F24" s="126"/>
      <c r="G24" s="453"/>
      <c r="H24" s="126"/>
      <c r="I24" s="126"/>
      <c r="J24" s="126"/>
      <c r="K24" s="126"/>
      <c r="L24" s="807" t="s">
        <v>96</v>
      </c>
      <c r="M24" s="808"/>
      <c r="N24" s="70"/>
      <c r="O24" s="525"/>
      <c r="P24" s="525"/>
      <c r="Q24" s="525"/>
      <c r="R24" s="525"/>
      <c r="S24" s="525"/>
      <c r="T24" s="525"/>
      <c r="U24" s="525"/>
      <c r="V24" s="525"/>
      <c r="W24" s="525"/>
      <c r="X24" s="525"/>
      <c r="Y24" s="525"/>
      <c r="Z24" s="525"/>
      <c r="AA24" s="525"/>
      <c r="AB24" s="525"/>
      <c r="AC24" s="71"/>
      <c r="AD24" s="7"/>
      <c r="AE24" s="8"/>
      <c r="AF24" s="8"/>
      <c r="AG24" s="9"/>
      <c r="AH24" s="21"/>
      <c r="AI24" s="22"/>
    </row>
    <row r="25" spans="2:35" ht="14.25" customHeight="1" x14ac:dyDescent="0.15">
      <c r="B25" s="130"/>
      <c r="C25" s="78"/>
      <c r="D25" s="131"/>
      <c r="E25" s="144"/>
      <c r="F25" s="126"/>
      <c r="G25" s="453"/>
      <c r="H25" s="126"/>
      <c r="I25" s="126"/>
      <c r="J25" s="126"/>
      <c r="K25" s="126"/>
      <c r="L25" s="523"/>
      <c r="M25" s="524"/>
      <c r="N25" s="61" t="s">
        <v>84</v>
      </c>
      <c r="O25" s="764"/>
      <c r="P25" s="764"/>
      <c r="Q25" s="764"/>
      <c r="R25" s="764"/>
      <c r="S25" s="764"/>
      <c r="T25" s="764"/>
      <c r="U25" s="764"/>
      <c r="V25" s="764"/>
      <c r="W25" s="764"/>
      <c r="X25" s="764"/>
      <c r="Y25" s="764"/>
      <c r="Z25" s="764"/>
      <c r="AA25" s="764"/>
      <c r="AB25" s="764"/>
      <c r="AC25" s="62" t="s">
        <v>85</v>
      </c>
      <c r="AD25" s="7"/>
      <c r="AE25" s="8"/>
      <c r="AF25" s="8"/>
      <c r="AG25" s="9"/>
      <c r="AH25" s="21"/>
      <c r="AI25" s="22"/>
    </row>
    <row r="26" spans="2:35" ht="14.25" customHeight="1" x14ac:dyDescent="0.15">
      <c r="B26" s="130"/>
      <c r="C26" s="78"/>
      <c r="D26" s="131"/>
      <c r="E26" s="144"/>
      <c r="F26" s="126"/>
      <c r="G26" s="453"/>
      <c r="H26" s="126"/>
      <c r="I26" s="126"/>
      <c r="J26" s="126"/>
      <c r="K26" s="126"/>
      <c r="L26" s="72"/>
      <c r="M26" s="65"/>
      <c r="N26" s="61" t="s">
        <v>84</v>
      </c>
      <c r="O26" s="764"/>
      <c r="P26" s="764"/>
      <c r="Q26" s="764"/>
      <c r="R26" s="764"/>
      <c r="S26" s="764"/>
      <c r="T26" s="764"/>
      <c r="U26" s="764"/>
      <c r="V26" s="764"/>
      <c r="W26" s="764"/>
      <c r="X26" s="764"/>
      <c r="Y26" s="764"/>
      <c r="Z26" s="764"/>
      <c r="AA26" s="764"/>
      <c r="AB26" s="764"/>
      <c r="AC26" s="62" t="s">
        <v>85</v>
      </c>
      <c r="AD26" s="7"/>
      <c r="AE26" s="8"/>
      <c r="AF26" s="8"/>
      <c r="AG26" s="9"/>
      <c r="AH26" s="21"/>
      <c r="AI26" s="22"/>
    </row>
    <row r="27" spans="2:35" ht="14.25" customHeight="1" x14ac:dyDescent="0.15">
      <c r="B27" s="130"/>
      <c r="C27" s="78"/>
      <c r="D27" s="131"/>
      <c r="E27" s="144"/>
      <c r="F27" s="126"/>
      <c r="G27" s="453"/>
      <c r="H27" s="126"/>
      <c r="I27" s="126"/>
      <c r="J27" s="126"/>
      <c r="K27" s="126"/>
      <c r="L27" s="63"/>
      <c r="M27" s="57"/>
      <c r="N27" s="61" t="s">
        <v>94</v>
      </c>
      <c r="O27" s="809"/>
      <c r="P27" s="809"/>
      <c r="Q27" s="64" t="s">
        <v>88</v>
      </c>
      <c r="R27" s="57"/>
      <c r="S27" s="57"/>
      <c r="T27" s="60"/>
      <c r="U27" s="65"/>
      <c r="V27" s="66"/>
      <c r="W27" s="66"/>
      <c r="X27" s="61" t="s">
        <v>105</v>
      </c>
      <c r="Y27" s="810"/>
      <c r="Z27" s="810"/>
      <c r="AA27" s="57" t="s">
        <v>82</v>
      </c>
      <c r="AB27" s="61"/>
      <c r="AC27" s="67"/>
      <c r="AD27" s="7"/>
      <c r="AE27" s="8"/>
      <c r="AF27" s="8"/>
      <c r="AG27" s="9"/>
      <c r="AH27" s="21"/>
      <c r="AI27" s="22"/>
    </row>
    <row r="28" spans="2:35" ht="14.25" customHeight="1" x14ac:dyDescent="0.15">
      <c r="B28" s="130"/>
      <c r="C28" s="78"/>
      <c r="D28" s="131"/>
      <c r="E28" s="144"/>
      <c r="F28" s="126"/>
      <c r="G28" s="453"/>
      <c r="H28" s="126"/>
      <c r="I28" s="126"/>
      <c r="J28" s="126"/>
      <c r="K28" s="126"/>
      <c r="L28" s="56"/>
      <c r="M28" s="57"/>
      <c r="N28" s="61" t="s">
        <v>91</v>
      </c>
      <c r="O28" s="811"/>
      <c r="P28" s="811"/>
      <c r="Q28" s="57" t="s">
        <v>78</v>
      </c>
      <c r="S28" s="57"/>
      <c r="T28" s="60"/>
      <c r="U28" s="65"/>
      <c r="V28" s="57"/>
      <c r="W28" s="57"/>
      <c r="X28" s="61" t="s">
        <v>106</v>
      </c>
      <c r="Y28" s="812"/>
      <c r="Z28" s="812"/>
      <c r="AA28" s="57" t="s">
        <v>83</v>
      </c>
      <c r="AB28" s="61"/>
      <c r="AC28" s="67"/>
      <c r="AD28" s="7"/>
      <c r="AE28" s="8"/>
      <c r="AF28" s="8"/>
      <c r="AG28" s="9"/>
      <c r="AH28" s="21"/>
      <c r="AI28" s="22"/>
    </row>
    <row r="29" spans="2:35" ht="14.25" customHeight="1" x14ac:dyDescent="0.15">
      <c r="B29" s="130"/>
      <c r="C29" s="78"/>
      <c r="D29" s="131"/>
      <c r="E29" s="144"/>
      <c r="F29" s="126"/>
      <c r="G29" s="453"/>
      <c r="H29" s="126"/>
      <c r="I29" s="126"/>
      <c r="J29" s="126"/>
      <c r="K29" s="126"/>
      <c r="L29" s="82" t="s">
        <v>565</v>
      </c>
      <c r="M29" s="57"/>
      <c r="N29" s="61"/>
      <c r="O29" s="57"/>
      <c r="Q29" s="508" t="s">
        <v>28</v>
      </c>
      <c r="R29" s="57" t="s">
        <v>563</v>
      </c>
      <c r="S29" s="57"/>
      <c r="U29" s="508" t="s">
        <v>28</v>
      </c>
      <c r="V29" s="57" t="s">
        <v>564</v>
      </c>
      <c r="W29" s="57"/>
      <c r="X29" s="57"/>
      <c r="Y29" s="60"/>
      <c r="Z29" s="65"/>
      <c r="AA29" s="57"/>
      <c r="AB29" s="61"/>
      <c r="AC29" s="67"/>
      <c r="AD29" s="7"/>
      <c r="AE29" s="8"/>
      <c r="AF29" s="8"/>
      <c r="AG29" s="9"/>
      <c r="AH29" s="21"/>
      <c r="AI29" s="22"/>
    </row>
    <row r="30" spans="2:35" ht="14.25" customHeight="1" x14ac:dyDescent="0.15">
      <c r="B30" s="130"/>
      <c r="C30" s="78"/>
      <c r="D30" s="131"/>
      <c r="E30" s="144"/>
      <c r="F30" s="126"/>
      <c r="G30" s="453"/>
      <c r="H30" s="126"/>
      <c r="I30" s="126"/>
      <c r="J30" s="126"/>
      <c r="K30" s="126"/>
      <c r="L30" s="509"/>
      <c r="M30" s="51"/>
      <c r="N30" s="52"/>
      <c r="O30" s="51"/>
      <c r="P30" s="34"/>
      <c r="Q30" s="510" t="s">
        <v>28</v>
      </c>
      <c r="R30" s="51" t="s">
        <v>569</v>
      </c>
      <c r="S30" s="51"/>
      <c r="T30" s="34"/>
      <c r="U30" s="510" t="s">
        <v>28</v>
      </c>
      <c r="V30" s="51" t="s">
        <v>570</v>
      </c>
      <c r="W30" s="51"/>
      <c r="X30" s="51"/>
      <c r="Y30" s="416"/>
      <c r="Z30" s="68"/>
      <c r="AA30" s="51"/>
      <c r="AB30" s="52"/>
      <c r="AC30" s="69"/>
      <c r="AD30" s="7"/>
      <c r="AE30" s="8"/>
      <c r="AF30" s="8"/>
      <c r="AG30" s="9"/>
      <c r="AH30" s="21"/>
      <c r="AI30" s="22"/>
    </row>
    <row r="31" spans="2:35" ht="14.25" customHeight="1" x14ac:dyDescent="0.15">
      <c r="B31" s="130"/>
      <c r="C31" s="78"/>
      <c r="D31" s="131"/>
      <c r="E31" s="144"/>
      <c r="F31" s="126"/>
      <c r="G31" s="453"/>
      <c r="H31" s="126"/>
      <c r="I31" s="126"/>
      <c r="J31" s="126"/>
      <c r="K31" s="126"/>
      <c r="L31" s="532" t="s">
        <v>590</v>
      </c>
      <c r="M31" s="49"/>
      <c r="N31" s="70"/>
      <c r="O31" s="525"/>
      <c r="P31" s="525"/>
      <c r="Q31" s="525"/>
      <c r="R31" s="525"/>
      <c r="S31" s="525"/>
      <c r="T31" s="525"/>
      <c r="U31" s="525"/>
      <c r="V31" s="525"/>
      <c r="W31" s="525"/>
      <c r="X31" s="525"/>
      <c r="Y31" s="525"/>
      <c r="Z31" s="525"/>
      <c r="AA31" s="525"/>
      <c r="AB31" s="525"/>
      <c r="AC31" s="71"/>
      <c r="AD31" s="7"/>
      <c r="AE31" s="8"/>
      <c r="AF31" s="8"/>
      <c r="AG31" s="9"/>
      <c r="AH31" s="21"/>
      <c r="AI31" s="22"/>
    </row>
    <row r="32" spans="2:35" ht="14.25" customHeight="1" x14ac:dyDescent="0.15">
      <c r="B32" s="130"/>
      <c r="C32" s="78"/>
      <c r="D32" s="131"/>
      <c r="E32" s="144"/>
      <c r="F32" s="126"/>
      <c r="G32" s="453"/>
      <c r="H32" s="126"/>
      <c r="I32" s="126"/>
      <c r="J32" s="126"/>
      <c r="K32" s="126"/>
      <c r="L32" s="63"/>
      <c r="M32" s="511" t="s">
        <v>587</v>
      </c>
      <c r="N32" s="57"/>
      <c r="O32" s="60"/>
      <c r="P32" s="57"/>
      <c r="Q32" s="57"/>
      <c r="R32" s="57"/>
      <c r="S32" s="57"/>
      <c r="T32" s="57"/>
      <c r="U32" s="57"/>
      <c r="V32" s="57"/>
      <c r="W32" s="57"/>
      <c r="X32" s="76"/>
      <c r="Y32" s="57"/>
      <c r="Z32" s="57"/>
      <c r="AA32" s="57"/>
      <c r="AB32" s="57"/>
      <c r="AC32" s="58"/>
      <c r="AD32" s="7"/>
      <c r="AE32" s="8"/>
      <c r="AF32" s="8"/>
      <c r="AG32" s="9"/>
      <c r="AH32" s="21"/>
      <c r="AI32" s="22"/>
    </row>
    <row r="33" spans="2:35" ht="14.25" customHeight="1" x14ac:dyDescent="0.15">
      <c r="B33" s="130"/>
      <c r="C33" s="78"/>
      <c r="D33" s="131"/>
      <c r="E33" s="144"/>
      <c r="F33" s="126"/>
      <c r="G33" s="453"/>
      <c r="H33" s="126"/>
      <c r="I33" s="126"/>
      <c r="J33" s="126"/>
      <c r="K33" s="126"/>
      <c r="L33" s="63"/>
      <c r="M33" s="57"/>
      <c r="N33" s="61" t="s">
        <v>84</v>
      </c>
      <c r="O33" s="764"/>
      <c r="P33" s="764"/>
      <c r="Q33" s="764"/>
      <c r="R33" s="764"/>
      <c r="S33" s="764"/>
      <c r="T33" s="764"/>
      <c r="U33" s="764"/>
      <c r="V33" s="764"/>
      <c r="W33" s="764"/>
      <c r="X33" s="764"/>
      <c r="Y33" s="764"/>
      <c r="Z33" s="764"/>
      <c r="AA33" s="764"/>
      <c r="AB33" s="764"/>
      <c r="AC33" s="62" t="s">
        <v>85</v>
      </c>
      <c r="AD33" s="7"/>
      <c r="AE33" s="8"/>
      <c r="AF33" s="8"/>
      <c r="AG33" s="9"/>
      <c r="AH33" s="21"/>
      <c r="AI33" s="22"/>
    </row>
    <row r="34" spans="2:35" ht="14.25" customHeight="1" x14ac:dyDescent="0.15">
      <c r="B34" s="130"/>
      <c r="C34" s="78"/>
      <c r="D34" s="131"/>
      <c r="E34" s="144"/>
      <c r="F34" s="126"/>
      <c r="G34" s="453"/>
      <c r="H34" s="126"/>
      <c r="I34" s="126"/>
      <c r="J34" s="126"/>
      <c r="K34" s="126"/>
      <c r="L34" s="115"/>
      <c r="N34" s="72" t="s">
        <v>575</v>
      </c>
      <c r="P34" s="162"/>
      <c r="Q34" s="814"/>
      <c r="R34" s="814"/>
      <c r="S34" s="814"/>
      <c r="T34" s="814"/>
      <c r="U34" s="64" t="s">
        <v>585</v>
      </c>
      <c r="V34" s="57"/>
      <c r="W34" s="57"/>
      <c r="AC34" s="46"/>
      <c r="AD34" s="7"/>
      <c r="AE34" s="8"/>
      <c r="AF34" s="8"/>
      <c r="AG34" s="9"/>
      <c r="AH34" s="21"/>
      <c r="AI34" s="22"/>
    </row>
    <row r="35" spans="2:35" ht="14.25" customHeight="1" x14ac:dyDescent="0.15">
      <c r="B35" s="130"/>
      <c r="C35" s="78"/>
      <c r="D35" s="131"/>
      <c r="E35" s="144"/>
      <c r="F35" s="126"/>
      <c r="G35" s="453"/>
      <c r="H35" s="126"/>
      <c r="I35" s="126"/>
      <c r="J35" s="126"/>
      <c r="K35" s="126"/>
      <c r="L35" s="82" t="s">
        <v>577</v>
      </c>
      <c r="M35" s="57"/>
      <c r="N35" s="61"/>
      <c r="O35" s="57"/>
      <c r="S35" s="57"/>
      <c r="W35" s="508" t="s">
        <v>28</v>
      </c>
      <c r="X35" s="57" t="s">
        <v>579</v>
      </c>
      <c r="Z35" s="508" t="s">
        <v>28</v>
      </c>
      <c r="AA35" s="57" t="s">
        <v>578</v>
      </c>
      <c r="AB35" s="57"/>
      <c r="AC35" s="46"/>
      <c r="AD35" s="7"/>
      <c r="AE35" s="8"/>
      <c r="AF35" s="8"/>
      <c r="AG35" s="9"/>
      <c r="AH35" s="21"/>
      <c r="AI35" s="22"/>
    </row>
    <row r="36" spans="2:35" ht="14.25" customHeight="1" x14ac:dyDescent="0.15">
      <c r="B36" s="130"/>
      <c r="C36" s="78"/>
      <c r="D36" s="131"/>
      <c r="E36" s="144"/>
      <c r="F36" s="126"/>
      <c r="G36" s="453"/>
      <c r="H36" s="126"/>
      <c r="I36" s="126"/>
      <c r="J36" s="126"/>
      <c r="K36" s="126"/>
      <c r="L36" s="115"/>
      <c r="M36" s="60"/>
      <c r="N36" s="65" t="s">
        <v>580</v>
      </c>
      <c r="P36" s="66"/>
      <c r="Q36" s="809"/>
      <c r="R36" s="809"/>
      <c r="S36" s="57" t="s">
        <v>82</v>
      </c>
      <c r="T36" s="61"/>
      <c r="U36" s="61"/>
      <c r="AB36" s="61"/>
      <c r="AC36" s="67"/>
      <c r="AD36" s="7"/>
      <c r="AE36" s="8"/>
      <c r="AF36" s="8"/>
      <c r="AG36" s="9"/>
      <c r="AH36" s="21"/>
      <c r="AI36" s="22"/>
    </row>
    <row r="37" spans="2:35" ht="3.75" customHeight="1" x14ac:dyDescent="0.15">
      <c r="B37" s="130"/>
      <c r="C37" s="78"/>
      <c r="D37" s="131"/>
      <c r="E37" s="144"/>
      <c r="F37" s="126"/>
      <c r="G37" s="453"/>
      <c r="H37" s="126"/>
      <c r="I37" s="126"/>
      <c r="J37" s="126"/>
      <c r="K37" s="126"/>
      <c r="L37" s="82"/>
      <c r="M37" s="57"/>
      <c r="N37" s="61"/>
      <c r="O37" s="57"/>
      <c r="Q37" s="57"/>
      <c r="R37" s="57"/>
      <c r="S37" s="57"/>
      <c r="X37" s="61"/>
      <c r="Y37" s="57"/>
      <c r="Z37" s="57"/>
      <c r="AA37" s="57"/>
      <c r="AB37" s="61"/>
      <c r="AC37" s="67"/>
      <c r="AD37" s="7"/>
      <c r="AE37" s="8"/>
      <c r="AF37" s="8"/>
      <c r="AG37" s="9"/>
      <c r="AH37" s="21"/>
      <c r="AI37" s="22"/>
    </row>
    <row r="38" spans="2:35" ht="14.25" customHeight="1" x14ac:dyDescent="0.15">
      <c r="B38" s="130"/>
      <c r="C38" s="78"/>
      <c r="D38" s="131"/>
      <c r="E38" s="144"/>
      <c r="F38" s="126"/>
      <c r="G38" s="453"/>
      <c r="H38" s="126"/>
      <c r="I38" s="126"/>
      <c r="J38" s="126"/>
      <c r="K38" s="126"/>
      <c r="L38" s="63"/>
      <c r="M38" s="511" t="s">
        <v>588</v>
      </c>
      <c r="N38" s="57"/>
      <c r="O38" s="60"/>
      <c r="P38" s="57"/>
      <c r="Q38" s="57"/>
      <c r="R38" s="57"/>
      <c r="S38" s="57"/>
      <c r="T38" s="57"/>
      <c r="U38" s="57"/>
      <c r="V38" s="57"/>
      <c r="W38" s="57"/>
      <c r="X38" s="76"/>
      <c r="Y38" s="57"/>
      <c r="Z38" s="57"/>
      <c r="AA38" s="57"/>
      <c r="AB38" s="57"/>
      <c r="AC38" s="58"/>
      <c r="AD38" s="7"/>
      <c r="AE38" s="8"/>
      <c r="AF38" s="8"/>
      <c r="AG38" s="9"/>
      <c r="AH38" s="21"/>
      <c r="AI38" s="22"/>
    </row>
    <row r="39" spans="2:35" ht="14.25" customHeight="1" x14ac:dyDescent="0.15">
      <c r="B39" s="130"/>
      <c r="C39" s="78"/>
      <c r="D39" s="131"/>
      <c r="E39" s="144"/>
      <c r="F39" s="126"/>
      <c r="G39" s="453"/>
      <c r="H39" s="126"/>
      <c r="I39" s="126"/>
      <c r="J39" s="126"/>
      <c r="K39" s="126"/>
      <c r="L39" s="63"/>
      <c r="M39" s="57"/>
      <c r="N39" s="61" t="s">
        <v>84</v>
      </c>
      <c r="O39" s="764"/>
      <c r="P39" s="764"/>
      <c r="Q39" s="764"/>
      <c r="R39" s="764"/>
      <c r="S39" s="764"/>
      <c r="T39" s="764"/>
      <c r="U39" s="764"/>
      <c r="V39" s="764"/>
      <c r="W39" s="764"/>
      <c r="X39" s="764"/>
      <c r="Y39" s="764"/>
      <c r="Z39" s="764"/>
      <c r="AA39" s="764"/>
      <c r="AB39" s="764"/>
      <c r="AC39" s="62" t="s">
        <v>85</v>
      </c>
      <c r="AD39" s="7"/>
      <c r="AE39" s="8"/>
      <c r="AF39" s="8"/>
      <c r="AG39" s="9"/>
      <c r="AH39" s="21"/>
      <c r="AI39" s="22"/>
    </row>
    <row r="40" spans="2:35" ht="14.25" customHeight="1" x14ac:dyDescent="0.15">
      <c r="B40" s="130"/>
      <c r="C40" s="78"/>
      <c r="D40" s="131"/>
      <c r="E40" s="144"/>
      <c r="F40" s="126"/>
      <c r="G40" s="453"/>
      <c r="H40" s="126"/>
      <c r="I40" s="126"/>
      <c r="J40" s="126"/>
      <c r="K40" s="126"/>
      <c r="L40" s="115"/>
      <c r="N40" s="72" t="s">
        <v>576</v>
      </c>
      <c r="P40" s="162"/>
      <c r="Q40" s="809"/>
      <c r="R40" s="809"/>
      <c r="S40" s="64" t="s">
        <v>574</v>
      </c>
      <c r="T40" s="57"/>
      <c r="U40" s="57"/>
      <c r="W40" s="57"/>
      <c r="AC40" s="46"/>
      <c r="AD40" s="7"/>
      <c r="AE40" s="8"/>
      <c r="AF40" s="8"/>
      <c r="AG40" s="9"/>
      <c r="AH40" s="21"/>
      <c r="AI40" s="22"/>
    </row>
    <row r="41" spans="2:35" ht="14.25" customHeight="1" x14ac:dyDescent="0.15">
      <c r="B41" s="130"/>
      <c r="C41" s="78"/>
      <c r="D41" s="131"/>
      <c r="E41" s="144"/>
      <c r="F41" s="126"/>
      <c r="G41" s="453"/>
      <c r="H41" s="126"/>
      <c r="I41" s="126"/>
      <c r="J41" s="126"/>
      <c r="K41" s="126"/>
      <c r="L41" s="82" t="s">
        <v>577</v>
      </c>
      <c r="M41" s="57"/>
      <c r="N41" s="61"/>
      <c r="O41" s="57"/>
      <c r="S41" s="57"/>
      <c r="W41" s="508" t="s">
        <v>28</v>
      </c>
      <c r="X41" s="57" t="s">
        <v>579</v>
      </c>
      <c r="Z41" s="508" t="s">
        <v>28</v>
      </c>
      <c r="AA41" s="57" t="s">
        <v>578</v>
      </c>
      <c r="AB41" s="57"/>
      <c r="AC41" s="46"/>
      <c r="AD41" s="7"/>
      <c r="AE41" s="8"/>
      <c r="AF41" s="8"/>
      <c r="AG41" s="9"/>
      <c r="AH41" s="21"/>
      <c r="AI41" s="22"/>
    </row>
    <row r="42" spans="2:35" ht="14.25" customHeight="1" x14ac:dyDescent="0.15">
      <c r="B42" s="130"/>
      <c r="C42" s="78"/>
      <c r="D42" s="131"/>
      <c r="E42" s="144"/>
      <c r="F42" s="126"/>
      <c r="G42" s="453"/>
      <c r="H42" s="126"/>
      <c r="I42" s="126"/>
      <c r="J42" s="126"/>
      <c r="K42" s="126"/>
      <c r="L42" s="115"/>
      <c r="M42" s="60"/>
      <c r="N42" s="65" t="s">
        <v>580</v>
      </c>
      <c r="P42" s="66"/>
      <c r="Q42" s="809"/>
      <c r="R42" s="809"/>
      <c r="S42" s="57" t="s">
        <v>82</v>
      </c>
      <c r="T42" s="61"/>
      <c r="U42" s="61"/>
      <c r="AB42" s="61"/>
      <c r="AC42" s="67"/>
      <c r="AD42" s="7"/>
      <c r="AE42" s="8"/>
      <c r="AF42" s="8"/>
      <c r="AG42" s="9"/>
      <c r="AH42" s="21"/>
      <c r="AI42" s="22"/>
    </row>
    <row r="43" spans="2:35" ht="3.75" customHeight="1" x14ac:dyDescent="0.15">
      <c r="B43" s="130"/>
      <c r="C43" s="78"/>
      <c r="D43" s="131"/>
      <c r="E43" s="144"/>
      <c r="F43" s="126"/>
      <c r="G43" s="453"/>
      <c r="H43" s="126"/>
      <c r="I43" s="126"/>
      <c r="J43" s="126"/>
      <c r="K43" s="126"/>
      <c r="L43" s="82"/>
      <c r="M43" s="57"/>
      <c r="N43" s="61"/>
      <c r="O43" s="57"/>
      <c r="Q43" s="507"/>
      <c r="R43" s="57"/>
      <c r="S43" s="57"/>
      <c r="Y43" s="507"/>
      <c r="Z43" s="57"/>
      <c r="AA43" s="57"/>
      <c r="AB43" s="61"/>
      <c r="AC43" s="67"/>
      <c r="AD43" s="7"/>
      <c r="AE43" s="8"/>
      <c r="AF43" s="8"/>
      <c r="AG43" s="9"/>
      <c r="AH43" s="21"/>
      <c r="AI43" s="22"/>
    </row>
    <row r="44" spans="2:35" ht="14.25" customHeight="1" x14ac:dyDescent="0.15">
      <c r="B44" s="130"/>
      <c r="C44" s="78"/>
      <c r="D44" s="131"/>
      <c r="E44" s="144"/>
      <c r="F44" s="126"/>
      <c r="G44" s="453"/>
      <c r="H44" s="126"/>
      <c r="I44" s="126"/>
      <c r="J44" s="126"/>
      <c r="K44" s="126"/>
      <c r="L44" s="63"/>
      <c r="M44" s="511" t="s">
        <v>589</v>
      </c>
      <c r="N44" s="57"/>
      <c r="O44" s="60"/>
      <c r="P44" s="57"/>
      <c r="Q44" s="57"/>
      <c r="R44" s="57"/>
      <c r="S44" s="57"/>
      <c r="T44" s="57"/>
      <c r="U44" s="57"/>
      <c r="V44" s="57"/>
      <c r="W44" s="57"/>
      <c r="X44" s="76"/>
      <c r="Y44" s="57"/>
      <c r="Z44" s="57"/>
      <c r="AA44" s="57"/>
      <c r="AB44" s="57"/>
      <c r="AC44" s="58"/>
      <c r="AD44" s="7"/>
      <c r="AE44" s="8"/>
      <c r="AF44" s="8"/>
      <c r="AG44" s="9"/>
      <c r="AH44" s="21"/>
      <c r="AI44" s="22"/>
    </row>
    <row r="45" spans="2:35" ht="14.25" customHeight="1" x14ac:dyDescent="0.15">
      <c r="B45" s="130"/>
      <c r="C45" s="78"/>
      <c r="D45" s="131"/>
      <c r="E45" s="144"/>
      <c r="F45" s="126"/>
      <c r="G45" s="453"/>
      <c r="H45" s="126"/>
      <c r="I45" s="126"/>
      <c r="J45" s="126"/>
      <c r="K45" s="126"/>
      <c r="L45" s="63"/>
      <c r="M45" s="57"/>
      <c r="N45" s="61" t="s">
        <v>84</v>
      </c>
      <c r="O45" s="764"/>
      <c r="P45" s="764"/>
      <c r="Q45" s="764"/>
      <c r="R45" s="764"/>
      <c r="S45" s="764"/>
      <c r="T45" s="764"/>
      <c r="U45" s="764"/>
      <c r="V45" s="764"/>
      <c r="W45" s="764"/>
      <c r="X45" s="764"/>
      <c r="Y45" s="764"/>
      <c r="Z45" s="764"/>
      <c r="AA45" s="764"/>
      <c r="AB45" s="764"/>
      <c r="AC45" s="62" t="s">
        <v>85</v>
      </c>
      <c r="AD45" s="7"/>
      <c r="AE45" s="8"/>
      <c r="AF45" s="8"/>
      <c r="AG45" s="9"/>
      <c r="AH45" s="21"/>
      <c r="AI45" s="22"/>
    </row>
    <row r="46" spans="2:35" ht="14.25" customHeight="1" x14ac:dyDescent="0.15">
      <c r="B46" s="130"/>
      <c r="C46" s="78"/>
      <c r="D46" s="131"/>
      <c r="E46" s="144"/>
      <c r="F46" s="126"/>
      <c r="G46" s="453"/>
      <c r="H46" s="126"/>
      <c r="I46" s="126"/>
      <c r="J46" s="126"/>
      <c r="K46" s="126"/>
      <c r="L46" s="115"/>
      <c r="N46" s="72" t="s">
        <v>576</v>
      </c>
      <c r="P46" s="162"/>
      <c r="Q46" s="809"/>
      <c r="R46" s="809"/>
      <c r="S46" s="64" t="s">
        <v>574</v>
      </c>
      <c r="T46" s="57"/>
      <c r="U46" s="57"/>
      <c r="W46" s="57"/>
      <c r="AC46" s="46"/>
      <c r="AD46" s="7"/>
      <c r="AE46" s="8"/>
      <c r="AF46" s="8"/>
      <c r="AG46" s="9"/>
      <c r="AH46" s="21"/>
      <c r="AI46" s="22"/>
    </row>
    <row r="47" spans="2:35" ht="14.25" customHeight="1" x14ac:dyDescent="0.15">
      <c r="B47" s="130"/>
      <c r="C47" s="78"/>
      <c r="D47" s="131"/>
      <c r="E47" s="144"/>
      <c r="F47" s="126"/>
      <c r="G47" s="453"/>
      <c r="H47" s="126"/>
      <c r="I47" s="126"/>
      <c r="J47" s="126"/>
      <c r="K47" s="126"/>
      <c r="L47" s="82" t="s">
        <v>577</v>
      </c>
      <c r="M47" s="57"/>
      <c r="N47" s="61"/>
      <c r="O47" s="57"/>
      <c r="S47" s="57"/>
      <c r="W47" s="508" t="s">
        <v>28</v>
      </c>
      <c r="X47" s="57" t="s">
        <v>579</v>
      </c>
      <c r="Z47" s="508" t="s">
        <v>28</v>
      </c>
      <c r="AA47" s="57" t="s">
        <v>578</v>
      </c>
      <c r="AB47" s="57"/>
      <c r="AC47" s="46"/>
      <c r="AD47" s="7"/>
      <c r="AE47" s="8"/>
      <c r="AF47" s="8"/>
      <c r="AG47" s="9"/>
      <c r="AH47" s="21"/>
      <c r="AI47" s="22"/>
    </row>
    <row r="48" spans="2:35" ht="14.25" customHeight="1" x14ac:dyDescent="0.15">
      <c r="B48" s="130"/>
      <c r="C48" s="78"/>
      <c r="D48" s="131"/>
      <c r="E48" s="144"/>
      <c r="F48" s="126"/>
      <c r="G48" s="453"/>
      <c r="H48" s="126"/>
      <c r="I48" s="126"/>
      <c r="J48" s="126"/>
      <c r="K48" s="126"/>
      <c r="L48" s="115"/>
      <c r="M48" s="60"/>
      <c r="N48" s="65" t="s">
        <v>580</v>
      </c>
      <c r="P48" s="66"/>
      <c r="Q48" s="809"/>
      <c r="R48" s="809"/>
      <c r="S48" s="57" t="s">
        <v>82</v>
      </c>
      <c r="T48" s="61"/>
      <c r="U48" s="61"/>
      <c r="AB48" s="61"/>
      <c r="AC48" s="67"/>
      <c r="AD48" s="7"/>
      <c r="AE48" s="8"/>
      <c r="AF48" s="8"/>
      <c r="AG48" s="9"/>
      <c r="AH48" s="21"/>
      <c r="AI48" s="22"/>
    </row>
    <row r="49" spans="2:35" ht="3.75" customHeight="1" x14ac:dyDescent="0.15">
      <c r="B49" s="130"/>
      <c r="C49" s="78"/>
      <c r="D49" s="131"/>
      <c r="E49" s="144"/>
      <c r="F49" s="126"/>
      <c r="G49" s="453"/>
      <c r="H49" s="126"/>
      <c r="I49" s="126"/>
      <c r="J49" s="126"/>
      <c r="K49" s="126"/>
      <c r="L49" s="509"/>
      <c r="M49" s="51"/>
      <c r="N49" s="52"/>
      <c r="O49" s="51"/>
      <c r="P49" s="34"/>
      <c r="Q49" s="52"/>
      <c r="R49" s="51"/>
      <c r="S49" s="51"/>
      <c r="T49" s="34"/>
      <c r="U49" s="34"/>
      <c r="V49" s="34"/>
      <c r="W49" s="34"/>
      <c r="X49" s="34"/>
      <c r="Y49" s="51"/>
      <c r="Z49" s="51"/>
      <c r="AA49" s="51"/>
      <c r="AB49" s="52"/>
      <c r="AC49" s="69"/>
      <c r="AD49" s="7"/>
      <c r="AE49" s="8"/>
      <c r="AF49" s="8"/>
      <c r="AG49" s="9"/>
      <c r="AH49" s="21"/>
      <c r="AI49" s="22"/>
    </row>
    <row r="50" spans="2:35" ht="14.25" customHeight="1" x14ac:dyDescent="0.15">
      <c r="B50" s="130"/>
      <c r="C50" s="78"/>
      <c r="D50" s="131"/>
      <c r="E50" s="144"/>
      <c r="F50" s="126"/>
      <c r="G50" s="453"/>
      <c r="H50" s="126"/>
      <c r="I50" s="126"/>
      <c r="J50" s="126"/>
      <c r="K50" s="126"/>
      <c r="L50" s="807" t="s">
        <v>97</v>
      </c>
      <c r="M50" s="808"/>
      <c r="N50" s="73"/>
      <c r="O50" s="60"/>
      <c r="P50" s="73"/>
      <c r="Q50" s="73"/>
      <c r="R50" s="73"/>
      <c r="S50" s="73"/>
      <c r="T50" s="73"/>
      <c r="U50" s="73"/>
      <c r="V50" s="73"/>
      <c r="W50" s="74"/>
      <c r="X50" s="74"/>
      <c r="Y50" s="73"/>
      <c r="Z50" s="73"/>
      <c r="AA50" s="73"/>
      <c r="AB50" s="73"/>
      <c r="AC50" s="75"/>
      <c r="AD50" s="7"/>
      <c r="AE50" s="8"/>
      <c r="AF50" s="8"/>
      <c r="AG50" s="9"/>
      <c r="AH50" s="21"/>
      <c r="AI50" s="22"/>
    </row>
    <row r="51" spans="2:35" ht="14.25" customHeight="1" x14ac:dyDescent="0.15">
      <c r="B51" s="130"/>
      <c r="C51" s="78"/>
      <c r="D51" s="131"/>
      <c r="E51" s="144"/>
      <c r="F51" s="126"/>
      <c r="G51" s="453"/>
      <c r="H51" s="126"/>
      <c r="I51" s="126"/>
      <c r="J51" s="126"/>
      <c r="K51" s="126"/>
      <c r="L51" s="63"/>
      <c r="M51" s="511" t="s">
        <v>98</v>
      </c>
      <c r="N51" s="57"/>
      <c r="O51" s="60"/>
      <c r="P51" s="57"/>
      <c r="Q51" s="57"/>
      <c r="R51" s="57"/>
      <c r="S51" s="57"/>
      <c r="T51" s="57"/>
      <c r="U51" s="57"/>
      <c r="V51" s="57"/>
      <c r="W51" s="57"/>
      <c r="X51" s="76"/>
      <c r="Y51" s="57"/>
      <c r="Z51" s="57"/>
      <c r="AA51" s="57"/>
      <c r="AB51" s="57"/>
      <c r="AC51" s="58"/>
      <c r="AD51" s="7"/>
      <c r="AE51" s="8"/>
      <c r="AF51" s="8"/>
      <c r="AG51" s="9"/>
      <c r="AH51" s="21"/>
      <c r="AI51" s="22"/>
    </row>
    <row r="52" spans="2:35" ht="14.25" customHeight="1" x14ac:dyDescent="0.15">
      <c r="B52" s="130"/>
      <c r="C52" s="78"/>
      <c r="D52" s="131"/>
      <c r="E52" s="144"/>
      <c r="F52" s="126"/>
      <c r="G52" s="453"/>
      <c r="H52" s="126"/>
      <c r="I52" s="126"/>
      <c r="J52" s="126"/>
      <c r="K52" s="126"/>
      <c r="L52" s="63"/>
      <c r="M52" s="57"/>
      <c r="N52" s="61" t="s">
        <v>84</v>
      </c>
      <c r="O52" s="764"/>
      <c r="P52" s="764"/>
      <c r="Q52" s="764"/>
      <c r="R52" s="764"/>
      <c r="S52" s="764"/>
      <c r="T52" s="764"/>
      <c r="U52" s="764"/>
      <c r="V52" s="764"/>
      <c r="W52" s="764"/>
      <c r="X52" s="764"/>
      <c r="Y52" s="764"/>
      <c r="Z52" s="764"/>
      <c r="AA52" s="764"/>
      <c r="AB52" s="764"/>
      <c r="AC52" s="62" t="s">
        <v>85</v>
      </c>
      <c r="AD52" s="7"/>
      <c r="AE52" s="8"/>
      <c r="AF52" s="8"/>
      <c r="AG52" s="9"/>
      <c r="AH52" s="21"/>
      <c r="AI52" s="22"/>
    </row>
    <row r="53" spans="2:35" ht="14.25" customHeight="1" x14ac:dyDescent="0.15">
      <c r="B53" s="130"/>
      <c r="C53" s="78"/>
      <c r="D53" s="131"/>
      <c r="E53" s="144"/>
      <c r="F53" s="126"/>
      <c r="G53" s="453"/>
      <c r="H53" s="126"/>
      <c r="I53" s="126"/>
      <c r="J53" s="126"/>
      <c r="K53" s="126"/>
      <c r="L53" s="63"/>
      <c r="M53" s="57"/>
      <c r="N53" s="61" t="s">
        <v>94</v>
      </c>
      <c r="O53" s="809"/>
      <c r="P53" s="809"/>
      <c r="Q53" s="64" t="s">
        <v>88</v>
      </c>
      <c r="R53" s="57"/>
      <c r="S53" s="57"/>
      <c r="T53" s="60"/>
      <c r="U53" s="65"/>
      <c r="V53" s="66"/>
      <c r="W53" s="66"/>
      <c r="X53" s="61" t="s">
        <v>105</v>
      </c>
      <c r="Y53" s="810"/>
      <c r="Z53" s="810"/>
      <c r="AA53" s="57" t="s">
        <v>82</v>
      </c>
      <c r="AB53" s="61"/>
      <c r="AC53" s="67"/>
      <c r="AD53" s="7"/>
      <c r="AE53" s="8"/>
      <c r="AF53" s="8"/>
      <c r="AG53" s="9"/>
      <c r="AH53" s="21"/>
      <c r="AI53" s="22"/>
    </row>
    <row r="54" spans="2:35" ht="14.25" customHeight="1" x14ac:dyDescent="0.15">
      <c r="B54" s="130"/>
      <c r="C54" s="78"/>
      <c r="D54" s="131"/>
      <c r="E54" s="144"/>
      <c r="F54" s="126"/>
      <c r="G54" s="453"/>
      <c r="H54" s="126"/>
      <c r="I54" s="126"/>
      <c r="J54" s="126"/>
      <c r="K54" s="126"/>
      <c r="L54" s="56"/>
      <c r="M54" s="57"/>
      <c r="N54" s="61" t="s">
        <v>91</v>
      </c>
      <c r="O54" s="811"/>
      <c r="P54" s="811"/>
      <c r="Q54" s="57" t="s">
        <v>78</v>
      </c>
      <c r="S54" s="57"/>
      <c r="T54" s="60"/>
      <c r="U54" s="65"/>
      <c r="V54" s="57"/>
      <c r="W54" s="57"/>
      <c r="X54" s="61" t="s">
        <v>106</v>
      </c>
      <c r="Y54" s="810"/>
      <c r="Z54" s="810"/>
      <c r="AA54" s="57" t="s">
        <v>83</v>
      </c>
      <c r="AB54" s="61"/>
      <c r="AC54" s="67"/>
      <c r="AD54" s="7"/>
      <c r="AE54" s="8"/>
      <c r="AF54" s="8"/>
      <c r="AG54" s="9"/>
      <c r="AH54" s="21"/>
      <c r="AI54" s="22"/>
    </row>
    <row r="55" spans="2:35" ht="14.25" customHeight="1" x14ac:dyDescent="0.15">
      <c r="B55" s="130"/>
      <c r="C55" s="78"/>
      <c r="D55" s="131"/>
      <c r="E55" s="144"/>
      <c r="F55" s="126"/>
      <c r="G55" s="453"/>
      <c r="H55" s="126"/>
      <c r="I55" s="126"/>
      <c r="J55" s="126"/>
      <c r="K55" s="126"/>
      <c r="L55" s="82" t="s">
        <v>565</v>
      </c>
      <c r="M55" s="57"/>
      <c r="N55" s="61"/>
      <c r="O55" s="57"/>
      <c r="Q55" s="508" t="s">
        <v>28</v>
      </c>
      <c r="R55" s="57" t="s">
        <v>566</v>
      </c>
      <c r="S55" s="57"/>
      <c r="Y55" s="508" t="s">
        <v>28</v>
      </c>
      <c r="Z55" s="57" t="s">
        <v>567</v>
      </c>
      <c r="AA55" s="57"/>
      <c r="AB55" s="61"/>
      <c r="AC55" s="67"/>
      <c r="AD55" s="7"/>
      <c r="AE55" s="8"/>
      <c r="AF55" s="8"/>
      <c r="AG55" s="9"/>
      <c r="AH55" s="21"/>
      <c r="AI55" s="22"/>
    </row>
    <row r="56" spans="2:35" ht="14.25" customHeight="1" x14ac:dyDescent="0.15">
      <c r="B56" s="130"/>
      <c r="C56" s="78"/>
      <c r="D56" s="131"/>
      <c r="E56" s="144"/>
      <c r="F56" s="126"/>
      <c r="G56" s="453"/>
      <c r="H56" s="126"/>
      <c r="I56" s="126"/>
      <c r="J56" s="126"/>
      <c r="K56" s="126"/>
      <c r="L56" s="82"/>
      <c r="M56" s="57"/>
      <c r="N56" s="61"/>
      <c r="O56" s="57"/>
      <c r="Q56" s="508" t="s">
        <v>28</v>
      </c>
      <c r="R56" s="57" t="s">
        <v>569</v>
      </c>
      <c r="S56" s="57"/>
      <c r="U56" s="508" t="s">
        <v>28</v>
      </c>
      <c r="V56" s="57" t="s">
        <v>570</v>
      </c>
      <c r="W56" s="57"/>
      <c r="X56" s="57"/>
      <c r="Y56" s="60"/>
      <c r="Z56" s="65"/>
      <c r="AA56" s="57"/>
      <c r="AB56" s="61"/>
      <c r="AC56" s="67"/>
      <c r="AD56" s="7"/>
      <c r="AE56" s="8"/>
      <c r="AF56" s="8"/>
      <c r="AG56" s="9"/>
      <c r="AH56" s="21"/>
      <c r="AI56" s="22"/>
    </row>
    <row r="57" spans="2:35" ht="3.75" customHeight="1" x14ac:dyDescent="0.15">
      <c r="B57" s="130"/>
      <c r="C57" s="78"/>
      <c r="D57" s="131"/>
      <c r="E57" s="144"/>
      <c r="F57" s="126"/>
      <c r="G57" s="453"/>
      <c r="H57" s="126"/>
      <c r="I57" s="126"/>
      <c r="J57" s="126"/>
      <c r="K57" s="126"/>
      <c r="L57" s="82"/>
      <c r="M57" s="57"/>
      <c r="N57" s="61"/>
      <c r="O57" s="57"/>
      <c r="Q57" s="57"/>
      <c r="R57" s="57"/>
      <c r="S57" s="57"/>
      <c r="Y57" s="57"/>
      <c r="Z57" s="57"/>
      <c r="AA57" s="57"/>
      <c r="AB57" s="61"/>
      <c r="AC57" s="67"/>
      <c r="AD57" s="7"/>
      <c r="AE57" s="8"/>
      <c r="AF57" s="8"/>
      <c r="AG57" s="9"/>
      <c r="AH57" s="21"/>
      <c r="AI57" s="22"/>
    </row>
    <row r="58" spans="2:35" ht="14.25" customHeight="1" x14ac:dyDescent="0.15">
      <c r="B58" s="130"/>
      <c r="C58" s="78"/>
      <c r="D58" s="131"/>
      <c r="E58" s="144"/>
      <c r="F58" s="126"/>
      <c r="G58" s="453"/>
      <c r="H58" s="126"/>
      <c r="I58" s="126"/>
      <c r="J58" s="126"/>
      <c r="K58" s="126"/>
      <c r="L58" s="63"/>
      <c r="M58" s="511" t="s">
        <v>109</v>
      </c>
      <c r="N58" s="57"/>
      <c r="O58" s="60"/>
      <c r="P58" s="57"/>
      <c r="Q58" s="57"/>
      <c r="R58" s="57"/>
      <c r="S58" s="57"/>
      <c r="T58" s="57"/>
      <c r="U58" s="57"/>
      <c r="V58" s="57"/>
      <c r="W58" s="57"/>
      <c r="X58" s="76"/>
      <c r="Y58" s="57"/>
      <c r="Z58" s="57"/>
      <c r="AA58" s="57"/>
      <c r="AB58" s="57"/>
      <c r="AC58" s="58"/>
      <c r="AD58" s="7"/>
      <c r="AE58" s="8"/>
      <c r="AF58" s="8"/>
      <c r="AG58" s="9"/>
      <c r="AH58" s="21"/>
      <c r="AI58" s="22"/>
    </row>
    <row r="59" spans="2:35" ht="14.25" customHeight="1" x14ac:dyDescent="0.15">
      <c r="B59" s="130"/>
      <c r="C59" s="78"/>
      <c r="D59" s="131"/>
      <c r="E59" s="144"/>
      <c r="F59" s="126"/>
      <c r="G59" s="453"/>
      <c r="H59" s="126"/>
      <c r="I59" s="126"/>
      <c r="J59" s="126"/>
      <c r="K59" s="126"/>
      <c r="L59" s="63"/>
      <c r="M59" s="57"/>
      <c r="N59" s="61" t="s">
        <v>84</v>
      </c>
      <c r="O59" s="764"/>
      <c r="P59" s="764"/>
      <c r="Q59" s="764"/>
      <c r="R59" s="764"/>
      <c r="S59" s="764"/>
      <c r="T59" s="764"/>
      <c r="U59" s="764"/>
      <c r="V59" s="764"/>
      <c r="W59" s="764"/>
      <c r="X59" s="764"/>
      <c r="Y59" s="764"/>
      <c r="Z59" s="764"/>
      <c r="AA59" s="764"/>
      <c r="AB59" s="764"/>
      <c r="AC59" s="62" t="s">
        <v>85</v>
      </c>
      <c r="AD59" s="7"/>
      <c r="AE59" s="8"/>
      <c r="AF59" s="8"/>
      <c r="AG59" s="9"/>
      <c r="AH59" s="21"/>
      <c r="AI59" s="22"/>
    </row>
    <row r="60" spans="2:35" ht="14.25" customHeight="1" x14ac:dyDescent="0.15">
      <c r="B60" s="130"/>
      <c r="C60" s="78"/>
      <c r="D60" s="131"/>
      <c r="E60" s="144"/>
      <c r="F60" s="126"/>
      <c r="G60" s="453"/>
      <c r="H60" s="126"/>
      <c r="I60" s="126"/>
      <c r="J60" s="126"/>
      <c r="K60" s="126"/>
      <c r="L60" s="63"/>
      <c r="M60" s="57"/>
      <c r="N60" s="61" t="s">
        <v>94</v>
      </c>
      <c r="O60" s="809"/>
      <c r="P60" s="809"/>
      <c r="Q60" s="64" t="s">
        <v>88</v>
      </c>
      <c r="R60" s="57"/>
      <c r="S60" s="57"/>
      <c r="T60" s="60"/>
      <c r="U60" s="65"/>
      <c r="V60" s="66"/>
      <c r="W60" s="66"/>
      <c r="X60" s="61" t="s">
        <v>105</v>
      </c>
      <c r="Y60" s="810"/>
      <c r="Z60" s="810"/>
      <c r="AA60" s="57" t="s">
        <v>82</v>
      </c>
      <c r="AB60" s="61"/>
      <c r="AC60" s="67"/>
      <c r="AD60" s="7"/>
      <c r="AE60" s="8"/>
      <c r="AF60" s="8"/>
      <c r="AG60" s="9"/>
      <c r="AH60" s="21"/>
      <c r="AI60" s="22"/>
    </row>
    <row r="61" spans="2:35" ht="14.25" customHeight="1" x14ac:dyDescent="0.15">
      <c r="B61" s="130"/>
      <c r="C61" s="78"/>
      <c r="D61" s="131"/>
      <c r="E61" s="144"/>
      <c r="F61" s="126"/>
      <c r="G61" s="453"/>
      <c r="H61" s="126"/>
      <c r="I61" s="126"/>
      <c r="J61" s="126"/>
      <c r="K61" s="126"/>
      <c r="L61" s="56"/>
      <c r="M61" s="57"/>
      <c r="N61" s="61" t="s">
        <v>91</v>
      </c>
      <c r="O61" s="811"/>
      <c r="P61" s="811"/>
      <c r="Q61" s="57" t="s">
        <v>78</v>
      </c>
      <c r="S61" s="57"/>
      <c r="T61" s="60"/>
      <c r="U61" s="65"/>
      <c r="V61" s="57"/>
      <c r="W61" s="57"/>
      <c r="X61" s="61" t="s">
        <v>106</v>
      </c>
      <c r="Y61" s="810"/>
      <c r="Z61" s="810"/>
      <c r="AA61" s="57" t="s">
        <v>83</v>
      </c>
      <c r="AB61" s="61"/>
      <c r="AC61" s="67"/>
      <c r="AD61" s="7"/>
      <c r="AE61" s="8"/>
      <c r="AF61" s="8"/>
      <c r="AG61" s="9"/>
      <c r="AH61" s="21"/>
      <c r="AI61" s="22"/>
    </row>
    <row r="62" spans="2:35" ht="14.25" customHeight="1" x14ac:dyDescent="0.15">
      <c r="B62" s="130"/>
      <c r="C62" s="78"/>
      <c r="D62" s="131"/>
      <c r="E62" s="144"/>
      <c r="F62" s="126"/>
      <c r="G62" s="453"/>
      <c r="H62" s="126"/>
      <c r="I62" s="126"/>
      <c r="J62" s="126"/>
      <c r="K62" s="126"/>
      <c r="L62" s="82" t="s">
        <v>565</v>
      </c>
      <c r="M62" s="57"/>
      <c r="N62" s="61"/>
      <c r="O62" s="57"/>
      <c r="Q62" s="508" t="s">
        <v>28</v>
      </c>
      <c r="R62" s="57" t="s">
        <v>566</v>
      </c>
      <c r="S62" s="57"/>
      <c r="Y62" s="508" t="s">
        <v>28</v>
      </c>
      <c r="Z62" s="57" t="s">
        <v>567</v>
      </c>
      <c r="AA62" s="57"/>
      <c r="AB62" s="61"/>
      <c r="AC62" s="67"/>
      <c r="AD62" s="7"/>
      <c r="AE62" s="8"/>
      <c r="AF62" s="8"/>
      <c r="AG62" s="9"/>
      <c r="AH62" s="21"/>
      <c r="AI62" s="22"/>
    </row>
    <row r="63" spans="2:35" ht="14.25" customHeight="1" x14ac:dyDescent="0.15">
      <c r="B63" s="130"/>
      <c r="C63" s="78"/>
      <c r="D63" s="131"/>
      <c r="E63" s="144"/>
      <c r="F63" s="126"/>
      <c r="G63" s="453"/>
      <c r="H63" s="126"/>
      <c r="I63" s="126"/>
      <c r="J63" s="126"/>
      <c r="K63" s="126"/>
      <c r="L63" s="82"/>
      <c r="M63" s="57"/>
      <c r="N63" s="61"/>
      <c r="O63" s="57"/>
      <c r="Q63" s="508" t="s">
        <v>28</v>
      </c>
      <c r="R63" s="57" t="s">
        <v>569</v>
      </c>
      <c r="S63" s="57"/>
      <c r="U63" s="508" t="s">
        <v>28</v>
      </c>
      <c r="V63" s="57" t="s">
        <v>570</v>
      </c>
      <c r="W63" s="57"/>
      <c r="X63" s="57"/>
      <c r="Y63" s="60"/>
      <c r="Z63" s="65"/>
      <c r="AA63" s="57"/>
      <c r="AB63" s="61"/>
      <c r="AC63" s="67"/>
      <c r="AD63" s="7"/>
      <c r="AE63" s="8"/>
      <c r="AF63" s="8"/>
      <c r="AG63" s="9"/>
      <c r="AH63" s="21"/>
      <c r="AI63" s="22"/>
    </row>
    <row r="64" spans="2:35" ht="14.25" customHeight="1" x14ac:dyDescent="0.15">
      <c r="B64" s="130"/>
      <c r="C64" s="78"/>
      <c r="D64" s="131"/>
      <c r="E64" s="144"/>
      <c r="F64" s="126"/>
      <c r="G64" s="453"/>
      <c r="H64" s="126"/>
      <c r="I64" s="126"/>
      <c r="J64" s="126"/>
      <c r="K64" s="126"/>
      <c r="L64" s="63"/>
      <c r="M64" s="57"/>
      <c r="N64" s="57"/>
      <c r="O64" s="60"/>
      <c r="P64" s="57"/>
      <c r="Q64" s="57"/>
      <c r="R64" s="57"/>
      <c r="S64" s="57"/>
      <c r="T64" s="57"/>
      <c r="U64" s="57"/>
      <c r="V64" s="57"/>
      <c r="W64" s="76"/>
      <c r="X64" s="76"/>
      <c r="Y64" s="57"/>
      <c r="Z64" s="57"/>
      <c r="AA64" s="57"/>
      <c r="AB64" s="57"/>
      <c r="AC64" s="58"/>
      <c r="AD64" s="7"/>
      <c r="AE64" s="8"/>
      <c r="AF64" s="8"/>
      <c r="AG64" s="9"/>
      <c r="AH64" s="21"/>
      <c r="AI64" s="22"/>
    </row>
    <row r="65" spans="2:35" ht="14.25" customHeight="1" x14ac:dyDescent="0.15">
      <c r="B65" s="130"/>
      <c r="C65" s="78"/>
      <c r="D65" s="131"/>
      <c r="E65" s="144"/>
      <c r="F65" s="126"/>
      <c r="G65" s="453"/>
      <c r="H65" s="126"/>
      <c r="I65" s="126"/>
      <c r="J65" s="126"/>
      <c r="K65" s="126"/>
      <c r="L65" s="72"/>
      <c r="M65" s="77" t="s">
        <v>99</v>
      </c>
      <c r="N65" s="78"/>
      <c r="O65" s="78"/>
      <c r="P65" s="78"/>
      <c r="Q65" s="78"/>
      <c r="R65" s="78"/>
      <c r="S65" s="78"/>
      <c r="T65" s="78"/>
      <c r="U65" s="78"/>
      <c r="V65" s="78"/>
      <c r="W65" s="78"/>
      <c r="X65" s="78"/>
      <c r="Y65" s="78"/>
      <c r="Z65" s="78"/>
      <c r="AA65" s="78"/>
      <c r="AB65" s="78"/>
      <c r="AC65" s="58"/>
      <c r="AD65" s="7"/>
      <c r="AE65" s="8"/>
      <c r="AF65" s="8"/>
      <c r="AG65" s="9"/>
      <c r="AH65" s="21"/>
      <c r="AI65" s="22"/>
    </row>
    <row r="66" spans="2:35" ht="14.25" customHeight="1" x14ac:dyDescent="0.15">
      <c r="B66" s="526"/>
      <c r="C66" s="527"/>
      <c r="D66" s="528"/>
      <c r="E66" s="455"/>
      <c r="F66" s="456"/>
      <c r="G66" s="457"/>
      <c r="H66" s="456"/>
      <c r="I66" s="456"/>
      <c r="J66" s="456"/>
      <c r="K66" s="456"/>
      <c r="L66" s="529"/>
      <c r="M66" s="530"/>
      <c r="N66" s="14" t="s">
        <v>28</v>
      </c>
      <c r="O66" s="103" t="s">
        <v>89</v>
      </c>
      <c r="P66" s="527"/>
      <c r="Q66" s="14" t="s">
        <v>28</v>
      </c>
      <c r="R66" s="103" t="s">
        <v>90</v>
      </c>
      <c r="S66" s="527"/>
      <c r="T66" s="527"/>
      <c r="U66" s="527"/>
      <c r="V66" s="527"/>
      <c r="W66" s="527"/>
      <c r="X66" s="527"/>
      <c r="Y66" s="527"/>
      <c r="Z66" s="527"/>
      <c r="AA66" s="527"/>
      <c r="AB66" s="527"/>
      <c r="AC66" s="531"/>
      <c r="AD66" s="14"/>
      <c r="AE66" s="15"/>
      <c r="AF66" s="15"/>
      <c r="AG66" s="16"/>
      <c r="AH66" s="27"/>
      <c r="AI66" s="28"/>
    </row>
    <row r="67" spans="2:35" ht="14.25" customHeight="1" x14ac:dyDescent="0.15">
      <c r="B67" s="130"/>
      <c r="C67" s="78"/>
      <c r="D67" s="131"/>
      <c r="E67" s="144"/>
      <c r="F67" s="126"/>
      <c r="G67" s="453"/>
      <c r="H67" s="126"/>
      <c r="I67" s="126"/>
      <c r="J67" s="126"/>
      <c r="K67" s="126"/>
      <c r="L67" s="512" t="s">
        <v>110</v>
      </c>
      <c r="M67" s="57"/>
      <c r="N67" s="57"/>
      <c r="O67" s="57"/>
      <c r="P67" s="57"/>
      <c r="Q67" s="57"/>
      <c r="S67" s="57"/>
      <c r="T67" s="60"/>
      <c r="U67" s="65"/>
      <c r="V67" s="57"/>
      <c r="W67" s="57"/>
      <c r="X67" s="57"/>
      <c r="Y67" s="57"/>
      <c r="Z67" s="65"/>
      <c r="AA67" s="65"/>
      <c r="AB67" s="57"/>
      <c r="AC67" s="67"/>
      <c r="AD67" s="7"/>
      <c r="AE67" s="8"/>
      <c r="AF67" s="8"/>
      <c r="AG67" s="9"/>
      <c r="AH67" s="21"/>
      <c r="AI67" s="22"/>
    </row>
    <row r="68" spans="2:35" ht="14.25" customHeight="1" x14ac:dyDescent="0.15">
      <c r="B68" s="130"/>
      <c r="C68" s="78"/>
      <c r="D68" s="131"/>
      <c r="E68" s="144"/>
      <c r="F68" s="126"/>
      <c r="G68" s="453"/>
      <c r="H68" s="126"/>
      <c r="I68" s="126"/>
      <c r="J68" s="126"/>
      <c r="K68" s="126"/>
      <c r="L68" s="63"/>
      <c r="M68" s="511" t="s">
        <v>98</v>
      </c>
      <c r="N68" s="57"/>
      <c r="O68" s="60"/>
      <c r="P68" s="57"/>
      <c r="Q68" s="57"/>
      <c r="R68" s="57"/>
      <c r="S68" s="57"/>
      <c r="T68" s="57"/>
      <c r="U68" s="57"/>
      <c r="V68" s="57"/>
      <c r="W68" s="57"/>
      <c r="X68" s="76"/>
      <c r="Y68" s="57"/>
      <c r="Z68" s="57"/>
      <c r="AA68" s="57"/>
      <c r="AB68" s="57"/>
      <c r="AC68" s="58"/>
      <c r="AD68" s="7"/>
      <c r="AE68" s="8"/>
      <c r="AF68" s="8"/>
      <c r="AG68" s="9"/>
      <c r="AH68" s="21"/>
      <c r="AI68" s="22"/>
    </row>
    <row r="69" spans="2:35" ht="14.25" customHeight="1" x14ac:dyDescent="0.15">
      <c r="B69" s="130"/>
      <c r="C69" s="78"/>
      <c r="D69" s="131"/>
      <c r="E69" s="144"/>
      <c r="F69" s="126"/>
      <c r="G69" s="453"/>
      <c r="H69" s="126"/>
      <c r="I69" s="126"/>
      <c r="J69" s="126"/>
      <c r="K69" s="126"/>
      <c r="L69" s="63"/>
      <c r="M69" s="57"/>
      <c r="N69" s="61" t="s">
        <v>84</v>
      </c>
      <c r="O69" s="764"/>
      <c r="P69" s="764"/>
      <c r="Q69" s="764"/>
      <c r="R69" s="764"/>
      <c r="S69" s="764"/>
      <c r="T69" s="764"/>
      <c r="U69" s="764"/>
      <c r="V69" s="764"/>
      <c r="W69" s="764"/>
      <c r="X69" s="764"/>
      <c r="Y69" s="764"/>
      <c r="Z69" s="764"/>
      <c r="AA69" s="764"/>
      <c r="AB69" s="764"/>
      <c r="AC69" s="62" t="s">
        <v>85</v>
      </c>
      <c r="AD69" s="7"/>
      <c r="AE69" s="8"/>
      <c r="AF69" s="8"/>
      <c r="AG69" s="9"/>
      <c r="AH69" s="21"/>
      <c r="AI69" s="22"/>
    </row>
    <row r="70" spans="2:35" ht="14.25" customHeight="1" x14ac:dyDescent="0.15">
      <c r="B70" s="130"/>
      <c r="C70" s="78"/>
      <c r="D70" s="131"/>
      <c r="E70" s="144"/>
      <c r="F70" s="126"/>
      <c r="G70" s="453"/>
      <c r="H70" s="126"/>
      <c r="I70" s="126"/>
      <c r="J70" s="126"/>
      <c r="K70" s="126"/>
      <c r="L70" s="63"/>
      <c r="M70" s="57"/>
      <c r="N70" s="61" t="s">
        <v>94</v>
      </c>
      <c r="O70" s="809"/>
      <c r="P70" s="809"/>
      <c r="Q70" s="64" t="s">
        <v>88</v>
      </c>
      <c r="R70" s="57"/>
      <c r="S70" s="57"/>
      <c r="T70" s="60"/>
      <c r="U70" s="65"/>
      <c r="V70" s="66"/>
      <c r="W70" s="66"/>
      <c r="X70" s="61" t="s">
        <v>105</v>
      </c>
      <c r="Y70" s="810"/>
      <c r="Z70" s="810"/>
      <c r="AA70" s="57" t="s">
        <v>82</v>
      </c>
      <c r="AB70" s="61"/>
      <c r="AC70" s="67"/>
      <c r="AD70" s="7"/>
      <c r="AE70" s="8"/>
      <c r="AF70" s="8"/>
      <c r="AG70" s="9"/>
      <c r="AH70" s="21"/>
      <c r="AI70" s="22"/>
    </row>
    <row r="71" spans="2:35" ht="14.25" customHeight="1" x14ac:dyDescent="0.15">
      <c r="B71" s="130"/>
      <c r="C71" s="78"/>
      <c r="D71" s="131"/>
      <c r="E71" s="144"/>
      <c r="F71" s="126"/>
      <c r="G71" s="453"/>
      <c r="H71" s="126"/>
      <c r="I71" s="126"/>
      <c r="J71" s="126"/>
      <c r="K71" s="126"/>
      <c r="L71" s="56"/>
      <c r="M71" s="57"/>
      <c r="N71" s="61" t="s">
        <v>91</v>
      </c>
      <c r="O71" s="811"/>
      <c r="P71" s="811"/>
      <c r="Q71" s="57" t="s">
        <v>78</v>
      </c>
      <c r="S71" s="57"/>
      <c r="T71" s="60"/>
      <c r="U71" s="65"/>
      <c r="V71" s="57"/>
      <c r="W71" s="57"/>
      <c r="X71" s="61" t="s">
        <v>106</v>
      </c>
      <c r="Y71" s="810"/>
      <c r="Z71" s="810"/>
      <c r="AA71" s="57" t="s">
        <v>83</v>
      </c>
      <c r="AB71" s="61"/>
      <c r="AC71" s="67"/>
      <c r="AD71" s="7"/>
      <c r="AE71" s="8"/>
      <c r="AF71" s="8"/>
      <c r="AG71" s="9"/>
      <c r="AH71" s="21"/>
      <c r="AI71" s="22"/>
    </row>
    <row r="72" spans="2:35" ht="14.25" customHeight="1" x14ac:dyDescent="0.15">
      <c r="B72" s="130"/>
      <c r="C72" s="78"/>
      <c r="D72" s="131"/>
      <c r="E72" s="144"/>
      <c r="F72" s="126"/>
      <c r="G72" s="453"/>
      <c r="H72" s="126"/>
      <c r="I72" s="126"/>
      <c r="J72" s="126"/>
      <c r="K72" s="126"/>
      <c r="L72" s="82" t="s">
        <v>565</v>
      </c>
      <c r="M72" s="57"/>
      <c r="N72" s="61"/>
      <c r="O72" s="57"/>
      <c r="Q72" s="508" t="s">
        <v>28</v>
      </c>
      <c r="R72" s="57" t="s">
        <v>566</v>
      </c>
      <c r="S72" s="57"/>
      <c r="X72" s="508" t="s">
        <v>28</v>
      </c>
      <c r="Y72" s="57" t="s">
        <v>567</v>
      </c>
      <c r="Z72" s="57"/>
      <c r="AA72" s="57"/>
      <c r="AB72" s="61"/>
      <c r="AC72" s="67"/>
      <c r="AD72" s="7"/>
      <c r="AE72" s="8"/>
      <c r="AF72" s="8"/>
      <c r="AG72" s="9"/>
      <c r="AH72" s="21"/>
      <c r="AI72" s="22"/>
    </row>
    <row r="73" spans="2:35" ht="3.75" customHeight="1" x14ac:dyDescent="0.15">
      <c r="B73" s="130"/>
      <c r="C73" s="78"/>
      <c r="D73" s="131"/>
      <c r="E73" s="144"/>
      <c r="F73" s="126"/>
      <c r="G73" s="453"/>
      <c r="H73" s="126"/>
      <c r="I73" s="126"/>
      <c r="J73" s="126"/>
      <c r="K73" s="126"/>
      <c r="L73" s="82"/>
      <c r="M73" s="57"/>
      <c r="N73" s="61"/>
      <c r="O73" s="57"/>
      <c r="Q73" s="507"/>
      <c r="R73" s="57"/>
      <c r="S73" s="57"/>
      <c r="Y73" s="57"/>
      <c r="Z73" s="57"/>
      <c r="AA73" s="57"/>
      <c r="AB73" s="61"/>
      <c r="AC73" s="67"/>
      <c r="AD73" s="7"/>
      <c r="AE73" s="8"/>
      <c r="AF73" s="8"/>
      <c r="AG73" s="9"/>
      <c r="AH73" s="21"/>
      <c r="AI73" s="22"/>
    </row>
    <row r="74" spans="2:35" ht="14.25" customHeight="1" x14ac:dyDescent="0.15">
      <c r="B74" s="130"/>
      <c r="C74" s="78"/>
      <c r="D74" s="131"/>
      <c r="E74" s="144"/>
      <c r="F74" s="126"/>
      <c r="G74" s="453"/>
      <c r="H74" s="126"/>
      <c r="I74" s="126"/>
      <c r="J74" s="126"/>
      <c r="K74" s="126"/>
      <c r="L74" s="63"/>
      <c r="M74" s="511" t="s">
        <v>109</v>
      </c>
      <c r="N74" s="57"/>
      <c r="O74" s="60"/>
      <c r="P74" s="57"/>
      <c r="Q74" s="57"/>
      <c r="R74" s="57"/>
      <c r="S74" s="57"/>
      <c r="T74" s="57"/>
      <c r="U74" s="57"/>
      <c r="V74" s="57"/>
      <c r="W74" s="57"/>
      <c r="X74" s="76"/>
      <c r="Y74" s="57"/>
      <c r="Z74" s="57"/>
      <c r="AA74" s="57"/>
      <c r="AB74" s="57"/>
      <c r="AC74" s="58"/>
      <c r="AD74" s="7"/>
      <c r="AE74" s="8"/>
      <c r="AF74" s="8"/>
      <c r="AG74" s="9"/>
      <c r="AH74" s="21"/>
      <c r="AI74" s="22"/>
    </row>
    <row r="75" spans="2:35" ht="14.25" customHeight="1" x14ac:dyDescent="0.15">
      <c r="B75" s="130"/>
      <c r="C75" s="78"/>
      <c r="D75" s="131"/>
      <c r="E75" s="144"/>
      <c r="F75" s="126"/>
      <c r="G75" s="453"/>
      <c r="H75" s="126"/>
      <c r="I75" s="126"/>
      <c r="J75" s="126"/>
      <c r="K75" s="126"/>
      <c r="L75" s="63"/>
      <c r="M75" s="57"/>
      <c r="N75" s="61" t="s">
        <v>84</v>
      </c>
      <c r="O75" s="764"/>
      <c r="P75" s="764"/>
      <c r="Q75" s="764"/>
      <c r="R75" s="764"/>
      <c r="S75" s="764"/>
      <c r="T75" s="764"/>
      <c r="U75" s="764"/>
      <c r="V75" s="764"/>
      <c r="W75" s="764"/>
      <c r="X75" s="764"/>
      <c r="Y75" s="764"/>
      <c r="Z75" s="764"/>
      <c r="AA75" s="764"/>
      <c r="AB75" s="764"/>
      <c r="AC75" s="62" t="s">
        <v>85</v>
      </c>
      <c r="AD75" s="7"/>
      <c r="AE75" s="8"/>
      <c r="AF75" s="8"/>
      <c r="AG75" s="9"/>
      <c r="AH75" s="21"/>
      <c r="AI75" s="22"/>
    </row>
    <row r="76" spans="2:35" ht="14.25" customHeight="1" x14ac:dyDescent="0.15">
      <c r="B76" s="130"/>
      <c r="C76" s="78"/>
      <c r="D76" s="131"/>
      <c r="E76" s="144"/>
      <c r="F76" s="126"/>
      <c r="G76" s="453"/>
      <c r="H76" s="126"/>
      <c r="I76" s="126"/>
      <c r="J76" s="126"/>
      <c r="K76" s="126"/>
      <c r="L76" s="63"/>
      <c r="M76" s="57"/>
      <c r="N76" s="61" t="s">
        <v>94</v>
      </c>
      <c r="O76" s="809"/>
      <c r="P76" s="809"/>
      <c r="Q76" s="64" t="s">
        <v>88</v>
      </c>
      <c r="R76" s="57"/>
      <c r="S76" s="57"/>
      <c r="T76" s="60"/>
      <c r="U76" s="65"/>
      <c r="V76" s="66"/>
      <c r="W76" s="66"/>
      <c r="X76" s="61" t="s">
        <v>105</v>
      </c>
      <c r="Y76" s="810"/>
      <c r="Z76" s="810"/>
      <c r="AA76" s="57" t="s">
        <v>82</v>
      </c>
      <c r="AB76" s="61"/>
      <c r="AC76" s="67"/>
      <c r="AD76" s="7"/>
      <c r="AE76" s="8"/>
      <c r="AF76" s="8"/>
      <c r="AG76" s="9"/>
      <c r="AH76" s="21"/>
      <c r="AI76" s="22"/>
    </row>
    <row r="77" spans="2:35" ht="14.25" customHeight="1" x14ac:dyDescent="0.15">
      <c r="B77" s="130"/>
      <c r="C77" s="78"/>
      <c r="D77" s="131"/>
      <c r="E77" s="144"/>
      <c r="F77" s="126"/>
      <c r="G77" s="453"/>
      <c r="H77" s="126"/>
      <c r="I77" s="126"/>
      <c r="J77" s="126"/>
      <c r="K77" s="126"/>
      <c r="L77" s="56"/>
      <c r="M77" s="57"/>
      <c r="N77" s="61" t="s">
        <v>91</v>
      </c>
      <c r="O77" s="811"/>
      <c r="P77" s="811"/>
      <c r="Q77" s="57" t="s">
        <v>78</v>
      </c>
      <c r="S77" s="57"/>
      <c r="T77" s="60"/>
      <c r="U77" s="65"/>
      <c r="V77" s="57"/>
      <c r="W77" s="57"/>
      <c r="X77" s="61" t="s">
        <v>106</v>
      </c>
      <c r="Y77" s="812"/>
      <c r="Z77" s="812"/>
      <c r="AA77" s="57" t="s">
        <v>83</v>
      </c>
      <c r="AB77" s="61"/>
      <c r="AC77" s="67"/>
      <c r="AD77" s="7"/>
      <c r="AE77" s="8"/>
      <c r="AF77" s="8"/>
      <c r="AG77" s="9"/>
      <c r="AH77" s="21"/>
      <c r="AI77" s="22"/>
    </row>
    <row r="78" spans="2:35" ht="14.25" customHeight="1" x14ac:dyDescent="0.15">
      <c r="B78" s="130"/>
      <c r="C78" s="78"/>
      <c r="D78" s="131"/>
      <c r="E78" s="144"/>
      <c r="F78" s="126"/>
      <c r="G78" s="453"/>
      <c r="H78" s="126"/>
      <c r="I78" s="126"/>
      <c r="J78" s="126"/>
      <c r="K78" s="126"/>
      <c r="L78" s="82" t="s">
        <v>565</v>
      </c>
      <c r="M78" s="57"/>
      <c r="N78" s="61"/>
      <c r="O78" s="57"/>
      <c r="Q78" s="508" t="s">
        <v>28</v>
      </c>
      <c r="R78" s="57" t="s">
        <v>566</v>
      </c>
      <c r="S78" s="57"/>
      <c r="X78" s="508" t="s">
        <v>28</v>
      </c>
      <c r="Y78" s="57" t="s">
        <v>567</v>
      </c>
      <c r="Z78" s="57"/>
      <c r="AA78" s="57"/>
      <c r="AB78" s="61"/>
      <c r="AC78" s="67"/>
      <c r="AD78" s="7"/>
      <c r="AE78" s="8"/>
      <c r="AF78" s="8"/>
      <c r="AG78" s="9"/>
      <c r="AH78" s="21"/>
      <c r="AI78" s="22"/>
    </row>
    <row r="79" spans="2:35" ht="3.75" customHeight="1" x14ac:dyDescent="0.15">
      <c r="B79" s="130"/>
      <c r="C79" s="78"/>
      <c r="D79" s="131"/>
      <c r="E79" s="144"/>
      <c r="F79" s="126"/>
      <c r="G79" s="453"/>
      <c r="H79" s="126"/>
      <c r="I79" s="126"/>
      <c r="J79" s="126"/>
      <c r="K79" s="126"/>
      <c r="L79" s="82"/>
      <c r="M79" s="57"/>
      <c r="N79" s="61"/>
      <c r="O79" s="57"/>
      <c r="R79" s="57"/>
      <c r="S79" s="57"/>
      <c r="Y79" s="57"/>
      <c r="Z79" s="57"/>
      <c r="AA79" s="57"/>
      <c r="AB79" s="61"/>
      <c r="AC79" s="67"/>
      <c r="AD79" s="7"/>
      <c r="AE79" s="8"/>
      <c r="AF79" s="8"/>
      <c r="AG79" s="9"/>
      <c r="AH79" s="21"/>
      <c r="AI79" s="22"/>
    </row>
    <row r="80" spans="2:35" ht="14.25" customHeight="1" x14ac:dyDescent="0.15">
      <c r="B80" s="130"/>
      <c r="C80" s="78"/>
      <c r="D80" s="131"/>
      <c r="E80" s="144"/>
      <c r="F80" s="126"/>
      <c r="G80" s="453"/>
      <c r="H80" s="126"/>
      <c r="I80" s="126"/>
      <c r="J80" s="126"/>
      <c r="K80" s="126"/>
      <c r="L80" s="515" t="s">
        <v>571</v>
      </c>
      <c r="M80" s="73"/>
      <c r="N80" s="73"/>
      <c r="O80" s="73"/>
      <c r="P80" s="73"/>
      <c r="Q80" s="73"/>
      <c r="R80" s="49"/>
      <c r="S80" s="73"/>
      <c r="T80" s="516"/>
      <c r="U80" s="517"/>
      <c r="V80" s="73"/>
      <c r="W80" s="73"/>
      <c r="X80" s="73"/>
      <c r="Y80" s="73"/>
      <c r="Z80" s="517"/>
      <c r="AA80" s="517"/>
      <c r="AB80" s="73"/>
      <c r="AC80" s="518"/>
      <c r="AD80" s="7"/>
      <c r="AE80" s="8"/>
      <c r="AF80" s="8"/>
      <c r="AG80" s="9"/>
      <c r="AH80" s="21"/>
      <c r="AI80" s="22"/>
    </row>
    <row r="81" spans="2:35" ht="14.25" customHeight="1" x14ac:dyDescent="0.15">
      <c r="B81" s="130"/>
      <c r="C81" s="78"/>
      <c r="D81" s="131"/>
      <c r="E81" s="144"/>
      <c r="F81" s="126"/>
      <c r="G81" s="453"/>
      <c r="H81" s="126"/>
      <c r="I81" s="126"/>
      <c r="J81" s="126"/>
      <c r="K81" s="126"/>
      <c r="L81" s="63"/>
      <c r="M81" s="57"/>
      <c r="N81" s="61" t="s">
        <v>84</v>
      </c>
      <c r="O81" s="764"/>
      <c r="P81" s="764"/>
      <c r="Q81" s="764"/>
      <c r="R81" s="764"/>
      <c r="S81" s="764"/>
      <c r="T81" s="764"/>
      <c r="U81" s="764"/>
      <c r="V81" s="764"/>
      <c r="W81" s="764"/>
      <c r="X81" s="764"/>
      <c r="Y81" s="764"/>
      <c r="Z81" s="764"/>
      <c r="AA81" s="764"/>
      <c r="AB81" s="764"/>
      <c r="AC81" s="62" t="s">
        <v>85</v>
      </c>
      <c r="AD81" s="7"/>
      <c r="AE81" s="8"/>
      <c r="AF81" s="8"/>
      <c r="AG81" s="9"/>
      <c r="AH81" s="21"/>
      <c r="AI81" s="22"/>
    </row>
    <row r="82" spans="2:35" ht="14.25" customHeight="1" x14ac:dyDescent="0.15">
      <c r="B82" s="130"/>
      <c r="C82" s="78"/>
      <c r="D82" s="131"/>
      <c r="E82" s="144"/>
      <c r="F82" s="126"/>
      <c r="G82" s="453"/>
      <c r="H82" s="126"/>
      <c r="I82" s="126"/>
      <c r="J82" s="126"/>
      <c r="K82" s="458"/>
      <c r="L82" s="63"/>
      <c r="M82" s="57"/>
      <c r="N82" s="64" t="s">
        <v>572</v>
      </c>
      <c r="R82" s="765"/>
      <c r="S82" s="765"/>
      <c r="T82" s="64" t="s">
        <v>88</v>
      </c>
      <c r="U82" s="57"/>
      <c r="V82" s="66"/>
      <c r="W82" s="66"/>
      <c r="X82" s="66"/>
      <c r="Y82" s="66"/>
      <c r="AC82" s="46"/>
      <c r="AD82" s="7"/>
      <c r="AE82" s="8"/>
      <c r="AF82" s="8"/>
      <c r="AG82" s="9"/>
      <c r="AH82" s="21"/>
      <c r="AI82" s="22"/>
    </row>
    <row r="83" spans="2:35" ht="14.25" customHeight="1" x14ac:dyDescent="0.15">
      <c r="B83" s="130"/>
      <c r="C83" s="78"/>
      <c r="D83" s="131"/>
      <c r="E83" s="144"/>
      <c r="F83" s="126"/>
      <c r="G83" s="453"/>
      <c r="H83" s="126"/>
      <c r="I83" s="126"/>
      <c r="J83" s="126"/>
      <c r="K83" s="126"/>
      <c r="L83" s="56"/>
      <c r="M83" s="57"/>
      <c r="N83" s="64" t="s">
        <v>573</v>
      </c>
      <c r="S83" s="765"/>
      <c r="T83" s="765"/>
      <c r="U83" s="57" t="s">
        <v>82</v>
      </c>
      <c r="V83" s="57"/>
      <c r="AA83" s="61"/>
      <c r="AB83" s="61"/>
      <c r="AC83" s="67"/>
      <c r="AD83" s="7"/>
      <c r="AE83" s="8"/>
      <c r="AF83" s="8"/>
      <c r="AG83" s="9"/>
      <c r="AH83" s="21"/>
      <c r="AI83" s="22"/>
    </row>
    <row r="84" spans="2:35" ht="3.75" customHeight="1" x14ac:dyDescent="0.15">
      <c r="B84" s="130"/>
      <c r="C84" s="78"/>
      <c r="D84" s="131"/>
      <c r="E84" s="144"/>
      <c r="F84" s="126"/>
      <c r="G84" s="453"/>
      <c r="H84" s="126"/>
      <c r="I84" s="126"/>
      <c r="J84" s="126"/>
      <c r="K84" s="126"/>
      <c r="L84" s="82"/>
      <c r="M84" s="57"/>
      <c r="N84" s="61"/>
      <c r="O84" s="57"/>
      <c r="Q84" s="507"/>
      <c r="R84" s="57"/>
      <c r="S84" s="57"/>
      <c r="Y84" s="507"/>
      <c r="Z84" s="57"/>
      <c r="AA84" s="57"/>
      <c r="AB84" s="61"/>
      <c r="AC84" s="67"/>
      <c r="AD84" s="7"/>
      <c r="AE84" s="8"/>
      <c r="AF84" s="8"/>
      <c r="AG84" s="9"/>
      <c r="AH84" s="21"/>
      <c r="AI84" s="22"/>
    </row>
    <row r="85" spans="2:35" ht="14.25" customHeight="1" x14ac:dyDescent="0.15">
      <c r="B85" s="627"/>
      <c r="C85" s="557"/>
      <c r="D85" s="628"/>
      <c r="E85" s="790" t="s">
        <v>139</v>
      </c>
      <c r="F85" s="791"/>
      <c r="G85" s="792"/>
      <c r="H85" s="581" t="s">
        <v>142</v>
      </c>
      <c r="I85" s="582"/>
      <c r="J85" s="582"/>
      <c r="K85" s="646"/>
      <c r="L85" s="436" t="s">
        <v>111</v>
      </c>
      <c r="M85" s="437"/>
      <c r="N85" s="437"/>
      <c r="O85" s="437"/>
      <c r="P85" s="437"/>
      <c r="Q85" s="437"/>
      <c r="R85" s="438"/>
      <c r="S85" s="439"/>
      <c r="T85" s="439"/>
      <c r="U85" s="439" t="s">
        <v>84</v>
      </c>
      <c r="V85" s="796"/>
      <c r="W85" s="796"/>
      <c r="X85" s="796"/>
      <c r="Y85" s="437" t="s">
        <v>107</v>
      </c>
      <c r="Z85" s="437"/>
      <c r="AA85" s="437"/>
      <c r="AB85" s="437"/>
      <c r="AC85" s="440"/>
      <c r="AD85" s="19" t="s">
        <v>30</v>
      </c>
      <c r="AE85" s="17" t="s">
        <v>73</v>
      </c>
      <c r="AF85" s="17"/>
      <c r="AG85" s="18"/>
      <c r="AH85" s="21"/>
      <c r="AI85" s="22"/>
    </row>
    <row r="86" spans="2:35" ht="14.25" customHeight="1" x14ac:dyDescent="0.15">
      <c r="B86" s="627"/>
      <c r="C86" s="557"/>
      <c r="D86" s="628"/>
      <c r="E86" s="793"/>
      <c r="F86" s="794"/>
      <c r="G86" s="795"/>
      <c r="H86" s="556"/>
      <c r="I86" s="557"/>
      <c r="J86" s="557"/>
      <c r="K86" s="647"/>
      <c r="L86" s="82" t="s">
        <v>112</v>
      </c>
      <c r="M86" s="57"/>
      <c r="N86" s="65"/>
      <c r="O86" s="65"/>
      <c r="P86" s="65"/>
      <c r="Q86" s="65"/>
      <c r="R86" s="65"/>
      <c r="S86" s="65"/>
      <c r="T86" s="65"/>
      <c r="U86" s="65"/>
      <c r="V86" s="65"/>
      <c r="W86" s="7" t="s">
        <v>28</v>
      </c>
      <c r="X86" s="797" t="s">
        <v>89</v>
      </c>
      <c r="Y86" s="797"/>
      <c r="Z86" s="797"/>
      <c r="AA86" s="798"/>
      <c r="AB86" s="798"/>
      <c r="AC86" s="799"/>
      <c r="AD86" s="7" t="s">
        <v>30</v>
      </c>
      <c r="AE86" s="8" t="s">
        <v>152</v>
      </c>
      <c r="AF86" s="8"/>
      <c r="AG86" s="9"/>
      <c r="AH86" s="21"/>
      <c r="AI86" s="22"/>
    </row>
    <row r="87" spans="2:35" ht="14.25" customHeight="1" x14ac:dyDescent="0.15">
      <c r="B87" s="627"/>
      <c r="C87" s="557"/>
      <c r="D87" s="628"/>
      <c r="E87" s="793"/>
      <c r="F87" s="794"/>
      <c r="G87" s="795"/>
      <c r="H87" s="787" t="s">
        <v>386</v>
      </c>
      <c r="I87" s="788"/>
      <c r="J87" s="788"/>
      <c r="K87" s="789"/>
      <c r="L87" s="454" t="s">
        <v>113</v>
      </c>
      <c r="M87" s="73"/>
      <c r="N87" s="73"/>
      <c r="O87" s="73"/>
      <c r="P87" s="73"/>
      <c r="Q87" s="73"/>
      <c r="R87" s="73"/>
      <c r="S87" s="73"/>
      <c r="T87" s="73"/>
      <c r="U87" s="73"/>
      <c r="V87" s="73"/>
      <c r="W87" s="73"/>
      <c r="X87" s="73"/>
      <c r="Y87" s="73"/>
      <c r="Z87" s="73"/>
      <c r="AA87" s="73"/>
      <c r="AB87" s="73"/>
      <c r="AC87" s="75"/>
      <c r="AD87" s="7" t="s">
        <v>30</v>
      </c>
      <c r="AE87" s="8" t="s">
        <v>149</v>
      </c>
      <c r="AF87" s="8"/>
      <c r="AG87" s="9"/>
      <c r="AH87" s="21"/>
      <c r="AI87" s="22"/>
    </row>
    <row r="88" spans="2:35" ht="14.25" customHeight="1" x14ac:dyDescent="0.15">
      <c r="B88" s="130"/>
      <c r="C88" s="78"/>
      <c r="D88" s="131"/>
      <c r="E88" s="144"/>
      <c r="F88" s="126"/>
      <c r="G88" s="453"/>
      <c r="H88" s="787"/>
      <c r="I88" s="788"/>
      <c r="J88" s="788"/>
      <c r="K88" s="789"/>
      <c r="L88" s="82" t="s">
        <v>114</v>
      </c>
      <c r="M88" s="83"/>
      <c r="N88" s="83"/>
      <c r="O88" s="83"/>
      <c r="P88" s="83"/>
      <c r="Q88" s="83"/>
      <c r="R88" s="83"/>
      <c r="S88" s="83"/>
      <c r="T88" s="83"/>
      <c r="U88" s="83"/>
      <c r="V88" s="83"/>
      <c r="W88" s="7" t="s">
        <v>28</v>
      </c>
      <c r="X88" s="83" t="s">
        <v>89</v>
      </c>
      <c r="Y88" s="83"/>
      <c r="Z88" s="83"/>
      <c r="AA88" s="800"/>
      <c r="AB88" s="800"/>
      <c r="AC88" s="799"/>
      <c r="AD88" s="7" t="s">
        <v>30</v>
      </c>
      <c r="AE88" s="8" t="s">
        <v>150</v>
      </c>
      <c r="AF88" s="8"/>
      <c r="AG88" s="9"/>
      <c r="AH88" s="21"/>
      <c r="AI88" s="22"/>
    </row>
    <row r="89" spans="2:35" ht="14.25" customHeight="1" x14ac:dyDescent="0.15">
      <c r="B89" s="130"/>
      <c r="C89" s="78"/>
      <c r="D89" s="131"/>
      <c r="E89" s="144"/>
      <c r="F89" s="126"/>
      <c r="G89" s="453"/>
      <c r="H89" s="787"/>
      <c r="I89" s="788"/>
      <c r="J89" s="788"/>
      <c r="K89" s="789"/>
      <c r="L89" s="84"/>
      <c r="M89" s="801" t="s">
        <v>115</v>
      </c>
      <c r="N89" s="802"/>
      <c r="O89" s="802"/>
      <c r="P89" s="802"/>
      <c r="Q89" s="802"/>
      <c r="R89" s="802"/>
      <c r="S89" s="802"/>
      <c r="T89" s="802"/>
      <c r="U89" s="802"/>
      <c r="V89" s="802"/>
      <c r="W89" s="802"/>
      <c r="X89" s="802"/>
      <c r="Y89" s="802"/>
      <c r="Z89" s="802"/>
      <c r="AA89" s="802"/>
      <c r="AB89" s="803"/>
      <c r="AC89" s="85"/>
      <c r="AD89" s="7" t="s">
        <v>30</v>
      </c>
      <c r="AE89" s="8" t="s">
        <v>153</v>
      </c>
      <c r="AF89" s="8"/>
      <c r="AG89" s="9"/>
      <c r="AH89" s="21"/>
      <c r="AI89" s="22"/>
    </row>
    <row r="90" spans="2:35" ht="14.25" customHeight="1" x14ac:dyDescent="0.15">
      <c r="B90" s="130"/>
      <c r="C90" s="78"/>
      <c r="D90" s="131"/>
      <c r="E90" s="144"/>
      <c r="F90" s="126"/>
      <c r="G90" s="453"/>
      <c r="H90" s="787"/>
      <c r="I90" s="788"/>
      <c r="J90" s="788"/>
      <c r="K90" s="789"/>
      <c r="L90" s="84"/>
      <c r="M90" s="804"/>
      <c r="N90" s="805"/>
      <c r="O90" s="805"/>
      <c r="P90" s="805"/>
      <c r="Q90" s="805"/>
      <c r="R90" s="805"/>
      <c r="S90" s="805"/>
      <c r="T90" s="805"/>
      <c r="U90" s="805"/>
      <c r="V90" s="805"/>
      <c r="W90" s="805"/>
      <c r="X90" s="805"/>
      <c r="Y90" s="805"/>
      <c r="Z90" s="805"/>
      <c r="AA90" s="805"/>
      <c r="AB90" s="806"/>
      <c r="AC90" s="85"/>
      <c r="AD90" s="7" t="s">
        <v>30</v>
      </c>
      <c r="AE90" s="8" t="s">
        <v>387</v>
      </c>
      <c r="AF90" s="8"/>
      <c r="AG90" s="9"/>
      <c r="AH90" s="21"/>
      <c r="AI90" s="22"/>
    </row>
    <row r="91" spans="2:35" ht="14.25" customHeight="1" x14ac:dyDescent="0.15">
      <c r="B91" s="130"/>
      <c r="C91" s="78"/>
      <c r="D91" s="131"/>
      <c r="E91" s="144"/>
      <c r="F91" s="126"/>
      <c r="G91" s="453"/>
      <c r="H91" s="787"/>
      <c r="I91" s="788"/>
      <c r="J91" s="788"/>
      <c r="K91" s="789"/>
      <c r="L91" s="84"/>
      <c r="M91" s="775"/>
      <c r="N91" s="776"/>
      <c r="O91" s="776"/>
      <c r="P91" s="776"/>
      <c r="Q91" s="777"/>
      <c r="R91" s="777"/>
      <c r="S91" s="777"/>
      <c r="T91" s="777"/>
      <c r="U91" s="777"/>
      <c r="V91" s="777"/>
      <c r="W91" s="777"/>
      <c r="X91" s="777"/>
      <c r="Y91" s="777"/>
      <c r="Z91" s="777"/>
      <c r="AA91" s="777"/>
      <c r="AB91" s="778"/>
      <c r="AC91" s="85"/>
      <c r="AD91" s="7" t="s">
        <v>30</v>
      </c>
      <c r="AE91" s="8"/>
      <c r="AF91" s="8"/>
      <c r="AG91" s="9"/>
      <c r="AH91" s="21"/>
      <c r="AI91" s="22"/>
    </row>
    <row r="92" spans="2:35" ht="14.25" customHeight="1" x14ac:dyDescent="0.15">
      <c r="B92" s="130"/>
      <c r="C92" s="78"/>
      <c r="D92" s="131"/>
      <c r="E92" s="144"/>
      <c r="F92" s="126"/>
      <c r="G92" s="453"/>
      <c r="H92" s="787" t="s">
        <v>388</v>
      </c>
      <c r="I92" s="788"/>
      <c r="J92" s="788"/>
      <c r="K92" s="789"/>
      <c r="L92" s="84"/>
      <c r="M92" s="779"/>
      <c r="N92" s="780"/>
      <c r="O92" s="780"/>
      <c r="P92" s="780"/>
      <c r="Q92" s="781"/>
      <c r="R92" s="781"/>
      <c r="S92" s="781"/>
      <c r="T92" s="781"/>
      <c r="U92" s="781"/>
      <c r="V92" s="781"/>
      <c r="W92" s="781"/>
      <c r="X92" s="781"/>
      <c r="Y92" s="781"/>
      <c r="Z92" s="781"/>
      <c r="AA92" s="781"/>
      <c r="AB92" s="782"/>
      <c r="AC92" s="85"/>
      <c r="AD92" s="7" t="s">
        <v>30</v>
      </c>
      <c r="AE92" s="8"/>
      <c r="AF92" s="8"/>
      <c r="AG92" s="9"/>
      <c r="AH92" s="21"/>
      <c r="AI92" s="22"/>
    </row>
    <row r="93" spans="2:35" ht="14.25" customHeight="1" x14ac:dyDescent="0.15">
      <c r="B93" s="130"/>
      <c r="C93" s="78"/>
      <c r="D93" s="131"/>
      <c r="E93" s="144"/>
      <c r="F93" s="126"/>
      <c r="G93" s="453"/>
      <c r="H93" s="787"/>
      <c r="I93" s="788"/>
      <c r="J93" s="788"/>
      <c r="K93" s="789"/>
      <c r="L93" s="84"/>
      <c r="M93" s="783"/>
      <c r="N93" s="784"/>
      <c r="O93" s="784"/>
      <c r="P93" s="784"/>
      <c r="Q93" s="785"/>
      <c r="R93" s="785"/>
      <c r="S93" s="785"/>
      <c r="T93" s="785"/>
      <c r="U93" s="785"/>
      <c r="V93" s="785"/>
      <c r="W93" s="785"/>
      <c r="X93" s="785"/>
      <c r="Y93" s="785"/>
      <c r="Z93" s="785"/>
      <c r="AA93" s="785"/>
      <c r="AB93" s="786"/>
      <c r="AC93" s="85"/>
      <c r="AD93" s="7"/>
      <c r="AE93" s="8"/>
      <c r="AF93" s="8"/>
      <c r="AG93" s="9"/>
      <c r="AH93" s="21"/>
      <c r="AI93" s="22"/>
    </row>
    <row r="94" spans="2:35" ht="14.25" customHeight="1" x14ac:dyDescent="0.15">
      <c r="B94" s="130"/>
      <c r="C94" s="78"/>
      <c r="D94" s="131"/>
      <c r="E94" s="144"/>
      <c r="F94" s="126"/>
      <c r="G94" s="453"/>
      <c r="H94" s="787"/>
      <c r="I94" s="788"/>
      <c r="J94" s="788"/>
      <c r="K94" s="789"/>
      <c r="L94" s="84"/>
      <c r="M94" s="775"/>
      <c r="N94" s="776"/>
      <c r="O94" s="776"/>
      <c r="P94" s="776"/>
      <c r="Q94" s="777"/>
      <c r="R94" s="777"/>
      <c r="S94" s="777"/>
      <c r="T94" s="777"/>
      <c r="U94" s="777"/>
      <c r="V94" s="777"/>
      <c r="W94" s="777"/>
      <c r="X94" s="777"/>
      <c r="Y94" s="777"/>
      <c r="Z94" s="777"/>
      <c r="AA94" s="777"/>
      <c r="AB94" s="778"/>
      <c r="AC94" s="85"/>
      <c r="AD94" s="7"/>
      <c r="AE94" s="8"/>
      <c r="AF94" s="8"/>
      <c r="AG94" s="9"/>
      <c r="AH94" s="21"/>
      <c r="AI94" s="22"/>
    </row>
    <row r="95" spans="2:35" ht="14.25" customHeight="1" x14ac:dyDescent="0.15">
      <c r="B95" s="130"/>
      <c r="C95" s="78"/>
      <c r="D95" s="131"/>
      <c r="E95" s="144"/>
      <c r="F95" s="126"/>
      <c r="G95" s="453"/>
      <c r="H95" s="787"/>
      <c r="I95" s="788"/>
      <c r="J95" s="788"/>
      <c r="K95" s="789"/>
      <c r="L95" s="84"/>
      <c r="M95" s="779"/>
      <c r="N95" s="780"/>
      <c r="O95" s="780"/>
      <c r="P95" s="780"/>
      <c r="Q95" s="781"/>
      <c r="R95" s="781"/>
      <c r="S95" s="781"/>
      <c r="T95" s="781"/>
      <c r="U95" s="781"/>
      <c r="V95" s="781"/>
      <c r="W95" s="781"/>
      <c r="X95" s="781"/>
      <c r="Y95" s="781"/>
      <c r="Z95" s="781"/>
      <c r="AA95" s="781"/>
      <c r="AB95" s="782"/>
      <c r="AC95" s="85"/>
      <c r="AD95" s="7"/>
      <c r="AE95" s="8"/>
      <c r="AF95" s="8"/>
      <c r="AG95" s="9"/>
      <c r="AH95" s="21"/>
      <c r="AI95" s="22"/>
    </row>
    <row r="96" spans="2:35" ht="14.25" customHeight="1" x14ac:dyDescent="0.15">
      <c r="B96" s="130"/>
      <c r="C96" s="78"/>
      <c r="D96" s="131"/>
      <c r="E96" s="144"/>
      <c r="F96" s="126"/>
      <c r="G96" s="453"/>
      <c r="H96" s="787"/>
      <c r="I96" s="788"/>
      <c r="J96" s="788"/>
      <c r="K96" s="789"/>
      <c r="L96" s="84"/>
      <c r="M96" s="783"/>
      <c r="N96" s="784"/>
      <c r="O96" s="784"/>
      <c r="P96" s="784"/>
      <c r="Q96" s="785"/>
      <c r="R96" s="785"/>
      <c r="S96" s="785"/>
      <c r="T96" s="785"/>
      <c r="U96" s="785"/>
      <c r="V96" s="785"/>
      <c r="W96" s="785"/>
      <c r="X96" s="785"/>
      <c r="Y96" s="785"/>
      <c r="Z96" s="785"/>
      <c r="AA96" s="785"/>
      <c r="AB96" s="786"/>
      <c r="AC96" s="85"/>
      <c r="AD96" s="7"/>
      <c r="AE96" s="8"/>
      <c r="AF96" s="8"/>
      <c r="AG96" s="9"/>
      <c r="AH96" s="21"/>
      <c r="AI96" s="22"/>
    </row>
    <row r="97" spans="2:86" ht="14.25" customHeight="1" x14ac:dyDescent="0.15">
      <c r="B97" s="130"/>
      <c r="C97" s="78"/>
      <c r="D97" s="131"/>
      <c r="E97" s="144"/>
      <c r="F97" s="126"/>
      <c r="G97" s="453"/>
      <c r="H97" s="126"/>
      <c r="I97" s="126"/>
      <c r="J97" s="126"/>
      <c r="K97" s="126"/>
      <c r="L97" s="84"/>
      <c r="M97" s="775"/>
      <c r="N97" s="776"/>
      <c r="O97" s="776"/>
      <c r="P97" s="776"/>
      <c r="Q97" s="777"/>
      <c r="R97" s="777"/>
      <c r="S97" s="777"/>
      <c r="T97" s="777"/>
      <c r="U97" s="777"/>
      <c r="V97" s="777"/>
      <c r="W97" s="777"/>
      <c r="X97" s="777"/>
      <c r="Y97" s="777"/>
      <c r="Z97" s="777"/>
      <c r="AA97" s="777"/>
      <c r="AB97" s="778"/>
      <c r="AC97" s="85"/>
      <c r="AD97" s="7"/>
      <c r="AE97" s="8"/>
      <c r="AF97" s="8"/>
      <c r="AG97" s="9"/>
      <c r="AH97" s="21"/>
      <c r="AI97" s="22"/>
    </row>
    <row r="98" spans="2:86" ht="14.25" customHeight="1" x14ac:dyDescent="0.15">
      <c r="B98" s="130"/>
      <c r="C98" s="78"/>
      <c r="D98" s="131"/>
      <c r="E98" s="144"/>
      <c r="F98" s="126"/>
      <c r="G98" s="453"/>
      <c r="H98" s="126"/>
      <c r="I98" s="126"/>
      <c r="J98" s="126"/>
      <c r="K98" s="126"/>
      <c r="L98" s="84"/>
      <c r="M98" s="779"/>
      <c r="N98" s="780"/>
      <c r="O98" s="780"/>
      <c r="P98" s="780"/>
      <c r="Q98" s="781"/>
      <c r="R98" s="781"/>
      <c r="S98" s="781"/>
      <c r="T98" s="781"/>
      <c r="U98" s="781"/>
      <c r="V98" s="781"/>
      <c r="W98" s="781"/>
      <c r="X98" s="781"/>
      <c r="Y98" s="781"/>
      <c r="Z98" s="781"/>
      <c r="AA98" s="781"/>
      <c r="AB98" s="782"/>
      <c r="AC98" s="85"/>
      <c r="AD98" s="7"/>
      <c r="AE98" s="8"/>
      <c r="AF98" s="8"/>
      <c r="AG98" s="9"/>
      <c r="AH98" s="21"/>
      <c r="AI98" s="22"/>
    </row>
    <row r="99" spans="2:86" ht="14.25" customHeight="1" x14ac:dyDescent="0.15">
      <c r="B99" s="130"/>
      <c r="C99" s="78"/>
      <c r="D99" s="131"/>
      <c r="E99" s="144"/>
      <c r="F99" s="126"/>
      <c r="G99" s="453"/>
      <c r="H99" s="126"/>
      <c r="I99" s="126"/>
      <c r="J99" s="126"/>
      <c r="K99" s="126"/>
      <c r="L99" s="84"/>
      <c r="M99" s="783"/>
      <c r="N99" s="784"/>
      <c r="O99" s="784"/>
      <c r="P99" s="784"/>
      <c r="Q99" s="785"/>
      <c r="R99" s="785"/>
      <c r="S99" s="785"/>
      <c r="T99" s="785"/>
      <c r="U99" s="785"/>
      <c r="V99" s="785"/>
      <c r="W99" s="785"/>
      <c r="X99" s="785"/>
      <c r="Y99" s="785"/>
      <c r="Z99" s="785"/>
      <c r="AA99" s="785"/>
      <c r="AB99" s="786"/>
      <c r="AC99" s="85"/>
      <c r="AD99" s="7"/>
      <c r="AE99" s="8"/>
      <c r="AF99" s="8"/>
      <c r="AG99" s="9"/>
      <c r="AH99" s="21"/>
      <c r="AI99" s="22"/>
    </row>
    <row r="100" spans="2:86" ht="14.25" customHeight="1" thickBot="1" x14ac:dyDescent="0.2">
      <c r="B100" s="147"/>
      <c r="C100" s="148"/>
      <c r="D100" s="149"/>
      <c r="E100" s="150"/>
      <c r="F100" s="448"/>
      <c r="G100" s="151"/>
      <c r="H100" s="448"/>
      <c r="I100" s="448"/>
      <c r="J100" s="448"/>
      <c r="K100" s="448"/>
      <c r="L100" s="86"/>
      <c r="M100" s="87"/>
      <c r="N100" s="87"/>
      <c r="O100" s="87"/>
      <c r="P100" s="87"/>
      <c r="Q100" s="88"/>
      <c r="R100" s="88"/>
      <c r="S100" s="88"/>
      <c r="T100" s="88"/>
      <c r="U100" s="88"/>
      <c r="V100" s="88"/>
      <c r="W100" s="88"/>
      <c r="X100" s="88"/>
      <c r="Y100" s="88"/>
      <c r="Z100" s="88"/>
      <c r="AA100" s="88"/>
      <c r="AB100" s="88"/>
      <c r="AC100" s="89"/>
      <c r="AD100" s="5"/>
      <c r="AE100" s="10"/>
      <c r="AF100" s="10"/>
      <c r="AG100" s="11"/>
      <c r="AH100" s="23"/>
      <c r="AI100" s="24"/>
    </row>
    <row r="101" spans="2:86" ht="20.100000000000001" customHeight="1" x14ac:dyDescent="0.15">
      <c r="B101" s="624" t="s">
        <v>129</v>
      </c>
      <c r="C101" s="625"/>
      <c r="D101" s="626"/>
      <c r="E101" s="772" t="s">
        <v>118</v>
      </c>
      <c r="F101" s="773"/>
      <c r="G101" s="773"/>
      <c r="H101" s="773"/>
      <c r="I101" s="773"/>
      <c r="J101" s="773"/>
      <c r="K101" s="773"/>
      <c r="L101" s="773"/>
      <c r="M101" s="773"/>
      <c r="N101" s="773"/>
      <c r="O101" s="773"/>
      <c r="P101" s="773"/>
      <c r="Q101" s="773"/>
      <c r="R101" s="773"/>
      <c r="S101" s="773"/>
      <c r="T101" s="773"/>
      <c r="U101" s="773"/>
      <c r="V101" s="773"/>
      <c r="W101" s="773"/>
      <c r="X101" s="773"/>
      <c r="Y101" s="773"/>
      <c r="Z101" s="773"/>
      <c r="AA101" s="773"/>
      <c r="AB101" s="773"/>
      <c r="AC101" s="773"/>
      <c r="AD101" s="773"/>
      <c r="AE101" s="773"/>
      <c r="AF101" s="773"/>
      <c r="AG101" s="774"/>
      <c r="AH101" s="177"/>
      <c r="AI101" s="178"/>
    </row>
    <row r="102" spans="2:86" ht="14.25" customHeight="1" x14ac:dyDescent="0.15">
      <c r="B102" s="627"/>
      <c r="C102" s="557"/>
      <c r="D102" s="628"/>
      <c r="E102" s="138" t="s">
        <v>143</v>
      </c>
      <c r="F102" s="126"/>
      <c r="G102" s="126"/>
      <c r="H102" s="126"/>
      <c r="I102" s="126"/>
      <c r="J102" s="126"/>
      <c r="K102" s="453"/>
      <c r="L102" s="471" t="s">
        <v>79</v>
      </c>
      <c r="M102" s="101" t="s">
        <v>130</v>
      </c>
      <c r="N102" s="401"/>
      <c r="O102" s="401"/>
      <c r="P102" s="401"/>
      <c r="Q102" s="401"/>
      <c r="R102" s="403"/>
      <c r="S102" s="402"/>
      <c r="T102" s="403"/>
      <c r="U102" s="403"/>
      <c r="V102" s="403"/>
      <c r="W102" s="401"/>
      <c r="X102" s="403"/>
      <c r="Y102" s="401"/>
      <c r="Z102" s="472"/>
      <c r="AA102" s="472"/>
      <c r="AB102" s="403"/>
      <c r="AC102" s="491"/>
      <c r="AD102" s="7" t="s">
        <v>30</v>
      </c>
      <c r="AE102" s="8" t="s">
        <v>60</v>
      </c>
      <c r="AF102" s="8"/>
      <c r="AG102" s="9"/>
      <c r="AH102" s="180"/>
      <c r="AI102" s="181"/>
    </row>
    <row r="103" spans="2:86" ht="14.25" customHeight="1" x14ac:dyDescent="0.15">
      <c r="B103" s="627"/>
      <c r="C103" s="557"/>
      <c r="D103" s="628"/>
      <c r="E103" s="455"/>
      <c r="F103" s="456"/>
      <c r="G103" s="456"/>
      <c r="H103" s="456"/>
      <c r="I103" s="456"/>
      <c r="J103" s="456"/>
      <c r="K103" s="457"/>
      <c r="L103" s="102"/>
      <c r="M103" s="43" t="s">
        <v>77</v>
      </c>
      <c r="N103" s="103" t="s">
        <v>428</v>
      </c>
      <c r="O103" s="104"/>
      <c r="P103" s="104"/>
      <c r="Q103" s="104"/>
      <c r="R103" s="98"/>
      <c r="S103" s="105"/>
      <c r="T103" s="98"/>
      <c r="U103" s="98"/>
      <c r="V103" s="98"/>
      <c r="W103" s="104"/>
      <c r="X103" s="98"/>
      <c r="Y103" s="104"/>
      <c r="Z103" s="106"/>
      <c r="AA103" s="106"/>
      <c r="AB103" s="98"/>
      <c r="AC103" s="107"/>
      <c r="AD103" s="7" t="s">
        <v>30</v>
      </c>
      <c r="AE103" s="8" t="s">
        <v>148</v>
      </c>
      <c r="AF103" s="8"/>
      <c r="AG103" s="9"/>
      <c r="AH103" s="180"/>
      <c r="AI103" s="181"/>
    </row>
    <row r="104" spans="2:86" s="464" customFormat="1" ht="15" customHeight="1" x14ac:dyDescent="0.15">
      <c r="B104" s="169"/>
      <c r="C104" s="1"/>
      <c r="D104" s="179"/>
      <c r="E104" s="138" t="s">
        <v>144</v>
      </c>
      <c r="F104" s="126"/>
      <c r="G104" s="126"/>
      <c r="H104" s="126"/>
      <c r="I104" s="126"/>
      <c r="J104" s="126"/>
      <c r="K104" s="126"/>
      <c r="L104" s="473" t="s">
        <v>484</v>
      </c>
      <c r="M104" s="101" t="s">
        <v>131</v>
      </c>
      <c r="N104" s="401"/>
      <c r="O104" s="401"/>
      <c r="P104" s="401"/>
      <c r="Q104" s="401"/>
      <c r="R104" s="403"/>
      <c r="S104" s="402"/>
      <c r="T104" s="403"/>
      <c r="U104" s="403"/>
      <c r="V104" s="403"/>
      <c r="W104" s="401"/>
      <c r="X104" s="403"/>
      <c r="Y104" s="402"/>
      <c r="Z104" s="403"/>
      <c r="AA104" s="403"/>
      <c r="AB104" s="403"/>
      <c r="AC104" s="491"/>
      <c r="AD104" s="7" t="s">
        <v>30</v>
      </c>
      <c r="AE104" s="8" t="s">
        <v>149</v>
      </c>
      <c r="AF104" s="8"/>
      <c r="AG104" s="9"/>
      <c r="AH104" s="465"/>
      <c r="AI104" s="480"/>
      <c r="AJ104" s="465"/>
      <c r="AK104" s="465"/>
      <c r="AL104" s="465"/>
      <c r="AM104" s="465"/>
      <c r="AN104" s="465"/>
      <c r="AO104" s="465"/>
      <c r="AP104" s="465"/>
      <c r="CH104"/>
    </row>
    <row r="105" spans="2:86" s="464" customFormat="1" ht="15" customHeight="1" x14ac:dyDescent="0.15">
      <c r="B105" s="169"/>
      <c r="C105" s="467"/>
      <c r="D105" s="466"/>
      <c r="E105" s="138" t="s">
        <v>145</v>
      </c>
      <c r="F105" s="126"/>
      <c r="G105" s="126"/>
      <c r="H105" s="126"/>
      <c r="I105" s="126"/>
      <c r="J105" s="126"/>
      <c r="K105" s="126"/>
      <c r="L105" s="108"/>
      <c r="M105" s="483" t="s">
        <v>165</v>
      </c>
      <c r="N105" s="34" t="s">
        <v>132</v>
      </c>
      <c r="O105" s="109"/>
      <c r="P105" s="109"/>
      <c r="Q105" s="109"/>
      <c r="R105" s="96"/>
      <c r="S105" s="110"/>
      <c r="T105" s="96"/>
      <c r="U105" s="96"/>
      <c r="V105" s="96"/>
      <c r="W105" s="109"/>
      <c r="X105" s="96"/>
      <c r="Y105" s="109"/>
      <c r="Z105" s="111"/>
      <c r="AA105" s="111"/>
      <c r="AB105" s="96"/>
      <c r="AC105" s="492"/>
      <c r="AD105" s="7" t="s">
        <v>30</v>
      </c>
      <c r="AE105" s="8" t="s">
        <v>50</v>
      </c>
      <c r="AF105" s="8"/>
      <c r="AG105" s="9"/>
      <c r="AH105" s="465"/>
      <c r="AI105" s="480"/>
      <c r="AJ105" s="465"/>
      <c r="AK105" s="465"/>
      <c r="AL105" s="465"/>
      <c r="AM105" s="465"/>
      <c r="AN105" s="465"/>
      <c r="AO105" s="465"/>
      <c r="AP105" s="465"/>
    </row>
    <row r="106" spans="2:86" s="464" customFormat="1" ht="15" customHeight="1" x14ac:dyDescent="0.15">
      <c r="B106" s="169"/>
      <c r="C106" s="467"/>
      <c r="D106" s="466"/>
      <c r="E106" s="144"/>
      <c r="F106" s="126"/>
      <c r="G106" s="126"/>
      <c r="H106" s="126"/>
      <c r="I106" s="126"/>
      <c r="J106" s="126"/>
      <c r="K106" s="126"/>
      <c r="L106" s="112" t="s">
        <v>491</v>
      </c>
      <c r="M106" s="1" t="s">
        <v>133</v>
      </c>
      <c r="N106" s="1"/>
      <c r="O106" s="80"/>
      <c r="P106" s="80"/>
      <c r="Q106" s="80"/>
      <c r="R106" s="94"/>
      <c r="S106" s="113"/>
      <c r="T106" s="94"/>
      <c r="U106" s="94"/>
      <c r="V106" s="94"/>
      <c r="W106" s="80"/>
      <c r="X106" s="94"/>
      <c r="Y106" s="80"/>
      <c r="Z106" s="114"/>
      <c r="AA106" s="114"/>
      <c r="AB106" s="94"/>
      <c r="AC106" s="81"/>
      <c r="AD106" s="7" t="s">
        <v>30</v>
      </c>
      <c r="AE106" s="8"/>
      <c r="AF106" s="8"/>
      <c r="AG106" s="9"/>
      <c r="AH106" s="465"/>
      <c r="AI106" s="480"/>
      <c r="AJ106" s="465"/>
      <c r="AK106" s="465"/>
      <c r="AL106" s="465"/>
      <c r="AM106" s="465"/>
      <c r="AN106" s="465"/>
      <c r="AO106" s="465"/>
      <c r="AP106" s="465"/>
    </row>
    <row r="107" spans="2:86" s="464" customFormat="1" ht="11.25" customHeight="1" x14ac:dyDescent="0.15">
      <c r="B107" s="169"/>
      <c r="C107" s="467"/>
      <c r="D107" s="466"/>
      <c r="E107" s="93"/>
      <c r="F107" s="484"/>
      <c r="G107" s="60"/>
      <c r="H107" s="60"/>
      <c r="I107" s="60"/>
      <c r="J107" s="60"/>
      <c r="K107" s="60"/>
      <c r="L107" s="452"/>
      <c r="M107" s="769" t="s">
        <v>492</v>
      </c>
      <c r="N107" s="770"/>
      <c r="O107" s="770"/>
      <c r="P107" s="770"/>
      <c r="Q107" s="770"/>
      <c r="R107" s="770"/>
      <c r="S107" s="770"/>
      <c r="T107" s="770"/>
      <c r="U107" s="770"/>
      <c r="V107" s="770"/>
      <c r="W107" s="770"/>
      <c r="X107" s="770"/>
      <c r="Y107" s="770"/>
      <c r="Z107" s="770"/>
      <c r="AA107" s="770"/>
      <c r="AB107" s="770"/>
      <c r="AC107" s="771"/>
      <c r="AD107" s="7" t="s">
        <v>30</v>
      </c>
      <c r="AE107" s="8"/>
      <c r="AF107" s="8"/>
      <c r="AG107" s="9"/>
      <c r="AH107" s="465"/>
      <c r="AI107" s="480"/>
      <c r="AJ107" s="465"/>
      <c r="AK107" s="465"/>
      <c r="AL107" s="465"/>
      <c r="AM107" s="465"/>
      <c r="AN107" s="465"/>
      <c r="AO107" s="465"/>
      <c r="AP107" s="465"/>
    </row>
    <row r="108" spans="2:86" s="464" customFormat="1" ht="11.25" customHeight="1" x14ac:dyDescent="0.15">
      <c r="B108" s="169"/>
      <c r="C108" s="467"/>
      <c r="D108" s="466"/>
      <c r="E108" s="93"/>
      <c r="F108" s="484"/>
      <c r="G108" s="60"/>
      <c r="H108" s="60"/>
      <c r="I108" s="60"/>
      <c r="J108" s="60"/>
      <c r="K108" s="60"/>
      <c r="L108" s="452"/>
      <c r="M108" s="693" t="s">
        <v>165</v>
      </c>
      <c r="N108" s="695" t="s">
        <v>401</v>
      </c>
      <c r="O108" s="695"/>
      <c r="P108" s="695"/>
      <c r="Q108" s="695"/>
      <c r="R108" s="695"/>
      <c r="S108" s="695"/>
      <c r="T108" s="695"/>
      <c r="U108" s="695"/>
      <c r="V108" s="695"/>
      <c r="W108" s="695"/>
      <c r="X108" s="695"/>
      <c r="Y108" s="695"/>
      <c r="Z108" s="695"/>
      <c r="AA108" s="695"/>
      <c r="AB108" s="695"/>
      <c r="AC108" s="696"/>
      <c r="AD108" s="7"/>
      <c r="AE108" s="8"/>
      <c r="AF108" s="8"/>
      <c r="AG108" s="9"/>
      <c r="AH108" s="465"/>
      <c r="AI108" s="480"/>
      <c r="AJ108" s="465"/>
      <c r="AK108" s="465"/>
      <c r="AL108" s="465"/>
      <c r="AM108" s="465"/>
      <c r="AN108" s="465"/>
      <c r="AO108" s="465"/>
      <c r="AP108" s="465"/>
    </row>
    <row r="109" spans="2:86" s="464" customFormat="1" ht="11.25" customHeight="1" x14ac:dyDescent="0.15">
      <c r="B109" s="169"/>
      <c r="C109" s="467"/>
      <c r="D109" s="466"/>
      <c r="E109" s="93"/>
      <c r="F109" s="484"/>
      <c r="G109" s="60"/>
      <c r="H109" s="60"/>
      <c r="I109" s="60"/>
      <c r="J109" s="60"/>
      <c r="K109" s="60"/>
      <c r="L109" s="452"/>
      <c r="M109" s="694"/>
      <c r="N109" s="697"/>
      <c r="O109" s="697"/>
      <c r="P109" s="697"/>
      <c r="Q109" s="697"/>
      <c r="R109" s="697"/>
      <c r="S109" s="697"/>
      <c r="T109" s="697"/>
      <c r="U109" s="697"/>
      <c r="V109" s="697"/>
      <c r="W109" s="697"/>
      <c r="X109" s="697"/>
      <c r="Y109" s="697"/>
      <c r="Z109" s="697"/>
      <c r="AA109" s="697"/>
      <c r="AB109" s="697"/>
      <c r="AC109" s="698"/>
      <c r="AD109" s="7"/>
      <c r="AE109" s="8"/>
      <c r="AF109" s="8"/>
      <c r="AG109" s="9"/>
      <c r="AH109" s="465"/>
      <c r="AI109" s="480"/>
      <c r="AJ109" s="465"/>
      <c r="AK109" s="465"/>
      <c r="AL109" s="465"/>
      <c r="AM109" s="465"/>
      <c r="AN109" s="465"/>
      <c r="AO109" s="465"/>
      <c r="AP109" s="465"/>
    </row>
    <row r="110" spans="2:86" s="464" customFormat="1" ht="11.25" customHeight="1" x14ac:dyDescent="0.15">
      <c r="B110" s="169"/>
      <c r="C110" s="467"/>
      <c r="D110" s="466"/>
      <c r="E110" s="93"/>
      <c r="F110" s="484"/>
      <c r="G110" s="60"/>
      <c r="H110" s="60"/>
      <c r="I110" s="60"/>
      <c r="J110" s="60"/>
      <c r="K110" s="60"/>
      <c r="L110" s="452"/>
      <c r="M110" s="417"/>
      <c r="N110" s="418" t="s">
        <v>402</v>
      </c>
      <c r="O110" s="99"/>
      <c r="P110" s="417"/>
      <c r="Q110" s="419"/>
      <c r="R110" s="458"/>
      <c r="S110" s="458"/>
      <c r="T110" s="458"/>
      <c r="U110" s="458"/>
      <c r="V110" s="458"/>
      <c r="W110" s="458"/>
      <c r="X110" s="458"/>
      <c r="Y110" s="458"/>
      <c r="Z110" s="458"/>
      <c r="AA110" s="458"/>
      <c r="AB110" s="458"/>
      <c r="AC110" s="493"/>
      <c r="AD110" s="7"/>
      <c r="AE110" s="8"/>
      <c r="AF110" s="8"/>
      <c r="AG110" s="9"/>
      <c r="AH110" s="465"/>
      <c r="AI110" s="480"/>
      <c r="AJ110" s="465"/>
      <c r="AK110" s="465"/>
      <c r="AL110" s="465"/>
      <c r="AM110" s="465"/>
      <c r="AN110" s="465"/>
      <c r="AO110" s="465"/>
      <c r="AP110" s="465"/>
    </row>
    <row r="111" spans="2:86" s="464" customFormat="1" ht="12.95" customHeight="1" x14ac:dyDescent="0.15">
      <c r="B111" s="169"/>
      <c r="C111" s="467"/>
      <c r="D111" s="466"/>
      <c r="E111" s="93"/>
      <c r="F111" s="484"/>
      <c r="G111" s="60"/>
      <c r="H111" s="60"/>
      <c r="I111" s="60"/>
      <c r="J111" s="60"/>
      <c r="K111" s="60"/>
      <c r="L111" s="115"/>
      <c r="M111" s="740" t="s">
        <v>403</v>
      </c>
      <c r="N111" s="690" t="s">
        <v>165</v>
      </c>
      <c r="O111" s="699" t="s">
        <v>493</v>
      </c>
      <c r="P111" s="700"/>
      <c r="Q111" s="700"/>
      <c r="R111" s="700"/>
      <c r="S111" s="700"/>
      <c r="T111" s="700"/>
      <c r="U111" s="700"/>
      <c r="V111" s="700"/>
      <c r="W111" s="700"/>
      <c r="X111" s="700"/>
      <c r="Y111" s="700"/>
      <c r="Z111" s="700"/>
      <c r="AA111" s="700"/>
      <c r="AB111" s="700"/>
      <c r="AC111" s="701"/>
      <c r="AD111" s="7"/>
      <c r="AE111" s="8"/>
      <c r="AF111" s="8"/>
      <c r="AG111" s="9"/>
      <c r="AH111" s="465"/>
      <c r="AI111" s="480"/>
      <c r="AJ111" s="465"/>
      <c r="AK111" s="465"/>
      <c r="AL111" s="465"/>
      <c r="AM111" s="465"/>
      <c r="AN111" s="465"/>
      <c r="AO111" s="465"/>
      <c r="AP111" s="465"/>
    </row>
    <row r="112" spans="2:86" s="464" customFormat="1" ht="12.95" customHeight="1" x14ac:dyDescent="0.15">
      <c r="B112" s="169"/>
      <c r="C112" s="467"/>
      <c r="D112" s="466"/>
      <c r="E112" s="93"/>
      <c r="F112" s="484"/>
      <c r="G112" s="60"/>
      <c r="H112" s="60"/>
      <c r="I112" s="60"/>
      <c r="J112" s="60"/>
      <c r="K112" s="60"/>
      <c r="L112" s="115"/>
      <c r="M112" s="740"/>
      <c r="N112" s="692"/>
      <c r="O112" s="702"/>
      <c r="P112" s="703"/>
      <c r="Q112" s="703"/>
      <c r="R112" s="703"/>
      <c r="S112" s="703"/>
      <c r="T112" s="703"/>
      <c r="U112" s="703"/>
      <c r="V112" s="703"/>
      <c r="W112" s="703"/>
      <c r="X112" s="703"/>
      <c r="Y112" s="703"/>
      <c r="Z112" s="703"/>
      <c r="AA112" s="703"/>
      <c r="AB112" s="703"/>
      <c r="AC112" s="704"/>
      <c r="AD112" s="7"/>
      <c r="AE112" s="8"/>
      <c r="AF112" s="8"/>
      <c r="AG112" s="9"/>
      <c r="AH112" s="465"/>
      <c r="AI112" s="480"/>
      <c r="AJ112" s="465"/>
      <c r="AK112" s="465"/>
      <c r="AL112" s="465"/>
      <c r="AM112" s="465"/>
      <c r="AN112" s="465"/>
      <c r="AO112" s="465"/>
      <c r="AP112" s="465"/>
    </row>
    <row r="113" spans="1:101" s="464" customFormat="1" ht="12.95" customHeight="1" x14ac:dyDescent="0.15">
      <c r="B113" s="169"/>
      <c r="C113" s="467"/>
      <c r="D113" s="466"/>
      <c r="E113" s="93"/>
      <c r="F113" s="484"/>
      <c r="G113" s="60"/>
      <c r="H113" s="60"/>
      <c r="I113" s="60"/>
      <c r="J113" s="60"/>
      <c r="K113" s="60"/>
      <c r="L113" s="115"/>
      <c r="M113" s="740"/>
      <c r="N113" s="690" t="s">
        <v>165</v>
      </c>
      <c r="O113" s="699" t="s">
        <v>487</v>
      </c>
      <c r="P113" s="700"/>
      <c r="Q113" s="700"/>
      <c r="R113" s="700"/>
      <c r="S113" s="700"/>
      <c r="T113" s="700"/>
      <c r="U113" s="700"/>
      <c r="V113" s="700"/>
      <c r="W113" s="700"/>
      <c r="X113" s="700"/>
      <c r="Y113" s="700"/>
      <c r="Z113" s="700"/>
      <c r="AA113" s="700"/>
      <c r="AB113" s="700"/>
      <c r="AC113" s="701"/>
      <c r="AD113" s="7"/>
      <c r="AE113" s="8"/>
      <c r="AF113" s="8"/>
      <c r="AG113" s="9"/>
      <c r="AH113" s="465"/>
      <c r="AI113" s="480"/>
      <c r="AJ113" s="465"/>
      <c r="AK113" s="465"/>
      <c r="AL113" s="465"/>
      <c r="AM113" s="465"/>
      <c r="AN113" s="465"/>
      <c r="AO113" s="465"/>
      <c r="AP113" s="465"/>
    </row>
    <row r="114" spans="1:101" s="464" customFormat="1" ht="12.95" customHeight="1" x14ac:dyDescent="0.15">
      <c r="B114" s="169"/>
      <c r="C114" s="467"/>
      <c r="D114" s="466"/>
      <c r="E114" s="93"/>
      <c r="F114" s="484"/>
      <c r="G114" s="60"/>
      <c r="H114" s="60"/>
      <c r="I114" s="60"/>
      <c r="J114" s="60"/>
      <c r="K114" s="60"/>
      <c r="L114" s="115"/>
      <c r="M114" s="740"/>
      <c r="N114" s="692"/>
      <c r="O114" s="702"/>
      <c r="P114" s="703"/>
      <c r="Q114" s="703"/>
      <c r="R114" s="703"/>
      <c r="S114" s="703"/>
      <c r="T114" s="703"/>
      <c r="U114" s="703"/>
      <c r="V114" s="703"/>
      <c r="W114" s="703"/>
      <c r="X114" s="703"/>
      <c r="Y114" s="703"/>
      <c r="Z114" s="703"/>
      <c r="AA114" s="703"/>
      <c r="AB114" s="703"/>
      <c r="AC114" s="704"/>
      <c r="AD114" s="7"/>
      <c r="AE114" s="8"/>
      <c r="AF114" s="8"/>
      <c r="AG114" s="9"/>
      <c r="AH114" s="465"/>
      <c r="AI114" s="480"/>
      <c r="AJ114" s="465"/>
      <c r="AK114" s="465"/>
      <c r="AL114" s="465"/>
      <c r="AM114" s="465"/>
      <c r="AN114" s="465"/>
      <c r="AO114" s="465"/>
      <c r="AP114" s="465"/>
    </row>
    <row r="115" spans="1:101" s="464" customFormat="1" ht="12.95" customHeight="1" x14ac:dyDescent="0.15">
      <c r="B115" s="169"/>
      <c r="C115" s="467"/>
      <c r="D115" s="466"/>
      <c r="E115" s="93"/>
      <c r="F115" s="484"/>
      <c r="G115" s="60"/>
      <c r="H115" s="60"/>
      <c r="I115" s="60"/>
      <c r="J115" s="60"/>
      <c r="K115" s="60"/>
      <c r="L115" s="115"/>
      <c r="M115" s="740"/>
      <c r="N115" s="690" t="s">
        <v>165</v>
      </c>
      <c r="O115" s="699" t="s">
        <v>406</v>
      </c>
      <c r="P115" s="700"/>
      <c r="Q115" s="700"/>
      <c r="R115" s="700"/>
      <c r="S115" s="700"/>
      <c r="T115" s="700"/>
      <c r="U115" s="700"/>
      <c r="V115" s="700"/>
      <c r="W115" s="700"/>
      <c r="X115" s="700"/>
      <c r="Y115" s="700"/>
      <c r="Z115" s="700"/>
      <c r="AA115" s="700"/>
      <c r="AB115" s="700"/>
      <c r="AC115" s="701"/>
      <c r="AD115" s="7"/>
      <c r="AE115" s="8"/>
      <c r="AF115" s="8"/>
      <c r="AG115" s="9"/>
      <c r="AH115" s="465"/>
      <c r="AI115" s="480"/>
      <c r="AJ115" s="465"/>
      <c r="AK115" s="465"/>
      <c r="AL115" s="465"/>
      <c r="AM115" s="465"/>
      <c r="AN115" s="465"/>
      <c r="AO115" s="465"/>
      <c r="AP115" s="465"/>
    </row>
    <row r="116" spans="1:101" s="464" customFormat="1" ht="12.95" customHeight="1" x14ac:dyDescent="0.15">
      <c r="B116" s="169"/>
      <c r="C116" s="467"/>
      <c r="D116" s="466"/>
      <c r="E116" s="93"/>
      <c r="F116" s="484"/>
      <c r="G116" s="60"/>
      <c r="H116" s="60"/>
      <c r="I116" s="60"/>
      <c r="J116" s="60"/>
      <c r="K116" s="60"/>
      <c r="L116" s="115"/>
      <c r="M116" s="741"/>
      <c r="N116" s="692"/>
      <c r="O116" s="702"/>
      <c r="P116" s="703"/>
      <c r="Q116" s="703"/>
      <c r="R116" s="703"/>
      <c r="S116" s="703"/>
      <c r="T116" s="703"/>
      <c r="U116" s="703"/>
      <c r="V116" s="703"/>
      <c r="W116" s="703"/>
      <c r="X116" s="703"/>
      <c r="Y116" s="703"/>
      <c r="Z116" s="703"/>
      <c r="AA116" s="703"/>
      <c r="AB116" s="703"/>
      <c r="AC116" s="704"/>
      <c r="AD116" s="7"/>
      <c r="AE116" s="8"/>
      <c r="AF116" s="8"/>
      <c r="AG116" s="9"/>
      <c r="AH116" s="465"/>
      <c r="AI116" s="480"/>
      <c r="AJ116" s="465"/>
      <c r="AK116" s="465"/>
      <c r="AL116" s="465"/>
      <c r="AM116" s="465"/>
      <c r="AN116" s="465"/>
      <c r="AO116" s="465"/>
      <c r="AP116" s="465"/>
    </row>
    <row r="117" spans="1:101" s="464" customFormat="1" ht="14.1" customHeight="1" x14ac:dyDescent="0.15">
      <c r="B117" s="169"/>
      <c r="C117" s="467"/>
      <c r="D117" s="466"/>
      <c r="E117" s="93"/>
      <c r="F117" s="485"/>
      <c r="G117" s="60"/>
      <c r="H117" s="60"/>
      <c r="I117" s="60"/>
      <c r="J117" s="60"/>
      <c r="K117" s="60"/>
      <c r="L117" s="115"/>
      <c r="M117" s="690" t="s">
        <v>165</v>
      </c>
      <c r="N117" s="699" t="s">
        <v>494</v>
      </c>
      <c r="O117" s="700"/>
      <c r="P117" s="700"/>
      <c r="Q117" s="700"/>
      <c r="R117" s="700"/>
      <c r="S117" s="700"/>
      <c r="T117" s="700"/>
      <c r="U117" s="700"/>
      <c r="V117" s="700"/>
      <c r="W117" s="700"/>
      <c r="X117" s="700"/>
      <c r="Y117" s="700"/>
      <c r="Z117" s="700"/>
      <c r="AA117" s="700"/>
      <c r="AB117" s="700"/>
      <c r="AC117" s="701"/>
      <c r="AD117" s="7"/>
      <c r="AE117" s="8"/>
      <c r="AF117" s="8"/>
      <c r="AG117" s="9"/>
      <c r="AH117" s="465"/>
      <c r="AI117" s="480"/>
      <c r="AJ117" s="465"/>
      <c r="AK117" s="465"/>
      <c r="AL117" s="465"/>
      <c r="AM117" s="465"/>
      <c r="AN117" s="465"/>
      <c r="AO117" s="465"/>
      <c r="AP117" s="465"/>
    </row>
    <row r="118" spans="1:101" s="464" customFormat="1" ht="14.1" customHeight="1" x14ac:dyDescent="0.15">
      <c r="B118" s="169"/>
      <c r="C118" s="467"/>
      <c r="D118" s="466"/>
      <c r="E118" s="93"/>
      <c r="F118" s="485"/>
      <c r="G118" s="60"/>
      <c r="H118" s="60"/>
      <c r="I118" s="60"/>
      <c r="J118" s="60"/>
      <c r="K118" s="60"/>
      <c r="L118" s="115"/>
      <c r="M118" s="692"/>
      <c r="N118" s="702"/>
      <c r="O118" s="703"/>
      <c r="P118" s="703"/>
      <c r="Q118" s="703"/>
      <c r="R118" s="703"/>
      <c r="S118" s="703"/>
      <c r="T118" s="703"/>
      <c r="U118" s="703"/>
      <c r="V118" s="703"/>
      <c r="W118" s="703"/>
      <c r="X118" s="703"/>
      <c r="Y118" s="703"/>
      <c r="Z118" s="703"/>
      <c r="AA118" s="703"/>
      <c r="AB118" s="703"/>
      <c r="AC118" s="704"/>
      <c r="AD118" s="7"/>
      <c r="AE118" s="8"/>
      <c r="AF118" s="8"/>
      <c r="AG118" s="9"/>
      <c r="AH118" s="465"/>
      <c r="AI118" s="480"/>
      <c r="AJ118" s="465"/>
      <c r="AK118" s="465"/>
      <c r="AL118" s="465"/>
      <c r="AM118" s="465"/>
      <c r="AN118" s="465"/>
      <c r="AO118" s="465"/>
      <c r="AP118" s="465"/>
    </row>
    <row r="119" spans="1:101" s="464" customFormat="1" ht="14.1" customHeight="1" x14ac:dyDescent="0.15">
      <c r="B119" s="169"/>
      <c r="C119" s="467"/>
      <c r="D119" s="466"/>
      <c r="E119" s="93"/>
      <c r="F119" s="485"/>
      <c r="G119" s="60"/>
      <c r="H119" s="60"/>
      <c r="I119" s="60"/>
      <c r="J119" s="60"/>
      <c r="K119" s="60"/>
      <c r="L119" s="115"/>
      <c r="M119" s="690" t="s">
        <v>165</v>
      </c>
      <c r="N119" s="699" t="s">
        <v>488</v>
      </c>
      <c r="O119" s="700"/>
      <c r="P119" s="700"/>
      <c r="Q119" s="700"/>
      <c r="R119" s="700"/>
      <c r="S119" s="700"/>
      <c r="T119" s="700"/>
      <c r="U119" s="700"/>
      <c r="V119" s="700"/>
      <c r="W119" s="700"/>
      <c r="X119" s="700"/>
      <c r="Y119" s="700"/>
      <c r="Z119" s="700"/>
      <c r="AA119" s="700"/>
      <c r="AB119" s="700"/>
      <c r="AC119" s="701"/>
      <c r="AD119" s="7"/>
      <c r="AE119" s="8"/>
      <c r="AF119" s="8"/>
      <c r="AG119" s="9"/>
      <c r="AH119" s="465"/>
      <c r="AI119" s="480"/>
      <c r="AJ119" s="465"/>
      <c r="AK119" s="465"/>
      <c r="AL119" s="465"/>
      <c r="AM119" s="465"/>
      <c r="AN119" s="465"/>
      <c r="AO119" s="465"/>
      <c r="AP119" s="465"/>
    </row>
    <row r="120" spans="1:101" s="465" customFormat="1" ht="14.1" customHeight="1" x14ac:dyDescent="0.15">
      <c r="A120" s="464"/>
      <c r="B120" s="481"/>
      <c r="C120" s="467"/>
      <c r="D120" s="466"/>
      <c r="E120" s="93"/>
      <c r="F120" s="485"/>
      <c r="G120" s="486"/>
      <c r="H120" s="486"/>
      <c r="I120" s="486"/>
      <c r="J120" s="486"/>
      <c r="K120" s="486"/>
      <c r="L120" s="115"/>
      <c r="M120" s="691"/>
      <c r="N120" s="749"/>
      <c r="O120" s="750"/>
      <c r="P120" s="750"/>
      <c r="Q120" s="750"/>
      <c r="R120" s="750"/>
      <c r="S120" s="750"/>
      <c r="T120" s="750"/>
      <c r="U120" s="750"/>
      <c r="V120" s="750"/>
      <c r="W120" s="750"/>
      <c r="X120" s="750"/>
      <c r="Y120" s="750"/>
      <c r="Z120" s="750"/>
      <c r="AA120" s="750"/>
      <c r="AB120" s="750"/>
      <c r="AC120" s="751"/>
      <c r="AD120" s="7"/>
      <c r="AE120" s="8"/>
      <c r="AF120" s="8"/>
      <c r="AG120" s="9"/>
      <c r="AI120" s="480"/>
      <c r="AQ120" s="464"/>
      <c r="AR120" s="464"/>
      <c r="AS120" s="464"/>
      <c r="AT120" s="464"/>
      <c r="AU120" s="464"/>
      <c r="AV120" s="464"/>
      <c r="AW120" s="464"/>
      <c r="AX120" s="464"/>
      <c r="AY120" s="464"/>
      <c r="AZ120" s="464"/>
      <c r="BA120" s="464"/>
      <c r="BB120" s="464"/>
      <c r="BC120" s="464"/>
      <c r="BD120" s="464"/>
      <c r="BE120" s="464"/>
      <c r="BF120" s="464"/>
      <c r="BG120" s="464"/>
      <c r="BH120" s="464"/>
      <c r="BI120" s="464"/>
      <c r="BJ120" s="464"/>
      <c r="BK120" s="464"/>
      <c r="BL120" s="464"/>
      <c r="BM120" s="464"/>
      <c r="BN120" s="464"/>
      <c r="BO120" s="464"/>
      <c r="BP120" s="464"/>
      <c r="BQ120" s="464"/>
      <c r="BR120" s="464"/>
      <c r="BS120" s="464"/>
      <c r="BT120" s="464"/>
      <c r="BU120" s="464"/>
      <c r="BV120" s="464"/>
      <c r="BW120" s="464"/>
      <c r="BX120" s="464"/>
      <c r="BY120" s="464"/>
      <c r="BZ120" s="464"/>
      <c r="CA120" s="464"/>
      <c r="CB120" s="464"/>
      <c r="CC120" s="464"/>
      <c r="CD120" s="464"/>
      <c r="CE120" s="464"/>
      <c r="CF120" s="464"/>
      <c r="CG120" s="464"/>
      <c r="CH120" s="464"/>
      <c r="CI120" s="464"/>
      <c r="CJ120" s="464"/>
      <c r="CK120" s="464"/>
      <c r="CL120" s="464"/>
      <c r="CM120" s="464"/>
      <c r="CN120" s="464"/>
      <c r="CO120" s="464"/>
      <c r="CP120" s="464"/>
      <c r="CQ120" s="464"/>
      <c r="CR120" s="464"/>
      <c r="CS120" s="464"/>
      <c r="CT120" s="464"/>
      <c r="CU120" s="464"/>
      <c r="CV120" s="464"/>
      <c r="CW120" s="464"/>
    </row>
    <row r="121" spans="1:101" s="465" customFormat="1" ht="14.1" customHeight="1" x14ac:dyDescent="0.15">
      <c r="A121" s="464"/>
      <c r="B121" s="481"/>
      <c r="C121" s="467"/>
      <c r="D121" s="466"/>
      <c r="E121" s="93"/>
      <c r="F121" s="485"/>
      <c r="G121" s="486"/>
      <c r="H121" s="486"/>
      <c r="I121" s="486"/>
      <c r="J121" s="486"/>
      <c r="K121" s="486"/>
      <c r="L121" s="116"/>
      <c r="M121" s="692"/>
      <c r="N121" s="702"/>
      <c r="O121" s="703"/>
      <c r="P121" s="703"/>
      <c r="Q121" s="703"/>
      <c r="R121" s="703"/>
      <c r="S121" s="703"/>
      <c r="T121" s="703"/>
      <c r="U121" s="703"/>
      <c r="V121" s="703"/>
      <c r="W121" s="703"/>
      <c r="X121" s="703"/>
      <c r="Y121" s="703"/>
      <c r="Z121" s="703"/>
      <c r="AA121" s="703"/>
      <c r="AB121" s="703"/>
      <c r="AC121" s="704"/>
      <c r="AD121" s="7"/>
      <c r="AE121" s="8"/>
      <c r="AF121" s="8"/>
      <c r="AG121" s="9"/>
      <c r="AI121" s="480"/>
      <c r="AQ121" s="464"/>
      <c r="AR121" s="464"/>
      <c r="AS121" s="464"/>
      <c r="AT121" s="464"/>
      <c r="AU121" s="464"/>
      <c r="AV121" s="464"/>
      <c r="AW121" s="464"/>
      <c r="AX121" s="464"/>
      <c r="AY121" s="464"/>
      <c r="AZ121" s="464"/>
      <c r="BA121" s="464"/>
      <c r="BB121" s="464"/>
      <c r="BC121" s="464"/>
      <c r="BD121" s="464"/>
      <c r="BE121" s="464"/>
      <c r="BF121" s="464"/>
      <c r="BG121" s="464"/>
      <c r="BH121" s="464"/>
      <c r="BI121" s="464"/>
      <c r="BJ121" s="464"/>
      <c r="BK121" s="464"/>
      <c r="BL121" s="464"/>
      <c r="BM121" s="464"/>
      <c r="BN121" s="464"/>
      <c r="BO121" s="464"/>
      <c r="BP121" s="464"/>
      <c r="BQ121" s="464"/>
      <c r="BR121" s="464"/>
      <c r="BS121" s="464"/>
      <c r="BT121" s="464"/>
      <c r="BU121" s="464"/>
      <c r="BV121" s="464"/>
      <c r="BW121" s="464"/>
      <c r="BX121" s="464"/>
      <c r="BY121" s="464"/>
      <c r="BZ121" s="464"/>
      <c r="CA121" s="464"/>
      <c r="CB121" s="464"/>
      <c r="CC121" s="464"/>
      <c r="CD121" s="464"/>
      <c r="CE121" s="464"/>
      <c r="CF121" s="464"/>
      <c r="CG121" s="464"/>
      <c r="CH121" s="464"/>
      <c r="CI121" s="464"/>
      <c r="CJ121" s="464"/>
      <c r="CK121" s="464"/>
      <c r="CL121" s="464"/>
      <c r="CM121" s="464"/>
      <c r="CN121" s="464"/>
      <c r="CO121" s="464"/>
      <c r="CP121" s="464"/>
      <c r="CQ121" s="464"/>
      <c r="CR121" s="464"/>
      <c r="CS121" s="464"/>
      <c r="CT121" s="464"/>
      <c r="CU121" s="464"/>
      <c r="CV121" s="464"/>
      <c r="CW121" s="464"/>
    </row>
    <row r="122" spans="1:101" s="465" customFormat="1" ht="11.25" customHeight="1" x14ac:dyDescent="0.15">
      <c r="A122" s="464"/>
      <c r="B122" s="481"/>
      <c r="C122" s="467"/>
      <c r="D122" s="466"/>
      <c r="E122" s="93"/>
      <c r="F122" s="485"/>
      <c r="G122" s="486"/>
      <c r="H122" s="486"/>
      <c r="I122" s="486"/>
      <c r="J122" s="486"/>
      <c r="K122" s="486"/>
      <c r="L122" s="116"/>
      <c r="M122" s="687" t="s">
        <v>134</v>
      </c>
      <c r="N122" s="688"/>
      <c r="O122" s="688"/>
      <c r="P122" s="688"/>
      <c r="Q122" s="688"/>
      <c r="R122" s="688"/>
      <c r="S122" s="688"/>
      <c r="T122" s="688"/>
      <c r="U122" s="688"/>
      <c r="V122" s="688"/>
      <c r="W122" s="688"/>
      <c r="X122" s="688"/>
      <c r="Y122" s="688"/>
      <c r="Z122" s="688"/>
      <c r="AA122" s="688"/>
      <c r="AB122" s="688"/>
      <c r="AC122" s="689"/>
      <c r="AD122" s="7"/>
      <c r="AE122" s="8"/>
      <c r="AF122" s="8"/>
      <c r="AG122" s="9"/>
      <c r="AI122" s="480"/>
      <c r="AQ122" s="464"/>
      <c r="AR122" s="464"/>
      <c r="AS122" s="464"/>
      <c r="AT122" s="464"/>
      <c r="AU122" s="464"/>
      <c r="AV122" s="464"/>
      <c r="AW122" s="464"/>
      <c r="AX122" s="464"/>
      <c r="AY122" s="464"/>
      <c r="AZ122" s="464"/>
      <c r="BA122" s="464"/>
      <c r="BB122" s="464"/>
      <c r="BC122" s="464"/>
      <c r="BD122" s="464"/>
      <c r="BE122" s="464"/>
      <c r="BF122" s="464"/>
      <c r="BG122" s="464"/>
      <c r="BH122" s="464"/>
      <c r="BI122" s="464"/>
      <c r="BJ122" s="464"/>
      <c r="BK122" s="464"/>
      <c r="BL122" s="464"/>
      <c r="BM122" s="464"/>
      <c r="BN122" s="464"/>
      <c r="BO122" s="464"/>
      <c r="BP122" s="464"/>
      <c r="BQ122" s="464"/>
      <c r="BR122" s="464"/>
      <c r="BS122" s="464"/>
      <c r="BT122" s="464"/>
      <c r="BU122" s="464"/>
      <c r="BV122" s="464"/>
      <c r="BW122" s="464"/>
      <c r="BX122" s="464"/>
      <c r="BY122" s="464"/>
      <c r="BZ122" s="464"/>
      <c r="CA122" s="464"/>
      <c r="CB122" s="464"/>
      <c r="CC122" s="464"/>
      <c r="CD122" s="464"/>
      <c r="CE122" s="464"/>
      <c r="CF122" s="464"/>
      <c r="CG122" s="464"/>
      <c r="CH122" s="464"/>
      <c r="CI122" s="464"/>
      <c r="CJ122" s="464"/>
      <c r="CK122" s="464"/>
      <c r="CL122" s="464"/>
      <c r="CM122" s="464"/>
      <c r="CN122" s="464"/>
      <c r="CO122" s="464"/>
      <c r="CP122" s="464"/>
      <c r="CQ122" s="464"/>
      <c r="CR122" s="464"/>
      <c r="CS122" s="464"/>
      <c r="CT122" s="464"/>
      <c r="CU122" s="464"/>
      <c r="CV122" s="464"/>
      <c r="CW122" s="464"/>
    </row>
    <row r="123" spans="1:101" s="465" customFormat="1" ht="11.25" customHeight="1" x14ac:dyDescent="0.15">
      <c r="A123" s="464"/>
      <c r="B123" s="481"/>
      <c r="C123" s="467"/>
      <c r="D123" s="466"/>
      <c r="E123" s="93"/>
      <c r="F123" s="484"/>
      <c r="G123" s="486"/>
      <c r="H123" s="486"/>
      <c r="I123" s="486"/>
      <c r="J123" s="486"/>
      <c r="K123" s="486"/>
      <c r="L123" s="452"/>
      <c r="M123" s="693" t="s">
        <v>165</v>
      </c>
      <c r="N123" s="695" t="s">
        <v>401</v>
      </c>
      <c r="O123" s="695"/>
      <c r="P123" s="695"/>
      <c r="Q123" s="695"/>
      <c r="R123" s="695"/>
      <c r="S123" s="695"/>
      <c r="T123" s="695"/>
      <c r="U123" s="695"/>
      <c r="V123" s="695"/>
      <c r="W123" s="695"/>
      <c r="X123" s="695"/>
      <c r="Y123" s="695"/>
      <c r="Z123" s="695"/>
      <c r="AA123" s="695"/>
      <c r="AB123" s="695"/>
      <c r="AC123" s="696"/>
      <c r="AD123" s="7"/>
      <c r="AE123" s="8"/>
      <c r="AF123" s="8"/>
      <c r="AG123" s="9"/>
      <c r="AI123" s="480"/>
      <c r="AQ123" s="464"/>
      <c r="AR123" s="464"/>
      <c r="AS123" s="464"/>
      <c r="AT123" s="464"/>
      <c r="AU123" s="464"/>
      <c r="AV123" s="464"/>
      <c r="AW123" s="464"/>
      <c r="AX123" s="464"/>
      <c r="AY123" s="464"/>
      <c r="AZ123" s="464"/>
      <c r="BA123" s="464"/>
      <c r="BB123" s="464"/>
      <c r="BC123" s="464"/>
      <c r="BD123" s="464"/>
      <c r="BE123" s="464"/>
      <c r="BF123" s="464"/>
      <c r="BG123" s="464"/>
      <c r="BH123" s="464"/>
      <c r="BI123" s="464"/>
      <c r="BJ123" s="464"/>
      <c r="BK123" s="464"/>
      <c r="BL123" s="464"/>
      <c r="BM123" s="464"/>
      <c r="BN123" s="464"/>
      <c r="BO123" s="464"/>
      <c r="BP123" s="464"/>
      <c r="BQ123" s="464"/>
      <c r="BR123" s="464"/>
      <c r="BS123" s="464"/>
      <c r="BT123" s="464"/>
      <c r="BU123" s="464"/>
      <c r="BV123" s="464"/>
      <c r="BW123" s="464"/>
      <c r="BX123" s="464"/>
      <c r="BY123" s="464"/>
      <c r="BZ123" s="464"/>
      <c r="CA123" s="464"/>
      <c r="CB123" s="464"/>
      <c r="CC123" s="464"/>
      <c r="CD123" s="464"/>
      <c r="CE123" s="464"/>
      <c r="CF123" s="464"/>
      <c r="CG123" s="464"/>
      <c r="CH123" s="464"/>
      <c r="CI123" s="464"/>
      <c r="CJ123" s="464"/>
      <c r="CK123" s="464"/>
      <c r="CL123" s="464"/>
      <c r="CM123" s="464"/>
      <c r="CN123" s="464"/>
      <c r="CO123" s="464"/>
      <c r="CP123" s="464"/>
      <c r="CQ123" s="464"/>
      <c r="CR123" s="464"/>
      <c r="CS123" s="464"/>
      <c r="CT123" s="464"/>
      <c r="CU123" s="464"/>
      <c r="CV123" s="464"/>
      <c r="CW123" s="464"/>
    </row>
    <row r="124" spans="1:101" s="465" customFormat="1" ht="11.25" customHeight="1" x14ac:dyDescent="0.15">
      <c r="A124" s="464"/>
      <c r="B124" s="481"/>
      <c r="C124" s="467"/>
      <c r="D124" s="466"/>
      <c r="E124" s="93"/>
      <c r="F124" s="484"/>
      <c r="G124" s="486"/>
      <c r="H124" s="486"/>
      <c r="I124" s="486"/>
      <c r="J124" s="486"/>
      <c r="K124" s="486"/>
      <c r="L124" s="452"/>
      <c r="M124" s="694"/>
      <c r="N124" s="697"/>
      <c r="O124" s="697"/>
      <c r="P124" s="697"/>
      <c r="Q124" s="697"/>
      <c r="R124" s="697"/>
      <c r="S124" s="697"/>
      <c r="T124" s="697"/>
      <c r="U124" s="697"/>
      <c r="V124" s="697"/>
      <c r="W124" s="697"/>
      <c r="X124" s="697"/>
      <c r="Y124" s="697"/>
      <c r="Z124" s="697"/>
      <c r="AA124" s="697"/>
      <c r="AB124" s="697"/>
      <c r="AC124" s="698"/>
      <c r="AD124" s="7"/>
      <c r="AE124" s="8"/>
      <c r="AF124" s="8"/>
      <c r="AG124" s="9"/>
      <c r="AI124" s="480"/>
      <c r="AQ124" s="464"/>
      <c r="AR124" s="464"/>
      <c r="AS124" s="464"/>
      <c r="AT124" s="464"/>
      <c r="AU124" s="464"/>
      <c r="AV124" s="464"/>
      <c r="AW124" s="464"/>
      <c r="AX124" s="464"/>
      <c r="AY124" s="464"/>
      <c r="AZ124" s="464"/>
      <c r="BA124" s="464"/>
      <c r="BB124" s="464"/>
      <c r="BC124" s="464"/>
      <c r="BD124" s="464"/>
      <c r="BE124" s="464"/>
      <c r="BF124" s="464"/>
      <c r="BG124" s="464"/>
      <c r="BH124" s="464"/>
      <c r="BI124" s="464"/>
      <c r="BJ124" s="464"/>
      <c r="BK124" s="464"/>
      <c r="BL124" s="464"/>
      <c r="BM124" s="464"/>
      <c r="BN124" s="464"/>
      <c r="BO124" s="464"/>
      <c r="BP124" s="464"/>
      <c r="BQ124" s="464"/>
      <c r="BR124" s="464"/>
      <c r="BS124" s="464"/>
      <c r="BT124" s="464"/>
      <c r="BU124" s="464"/>
      <c r="BV124" s="464"/>
      <c r="BW124" s="464"/>
      <c r="BX124" s="464"/>
      <c r="BY124" s="464"/>
      <c r="BZ124" s="464"/>
      <c r="CA124" s="464"/>
      <c r="CB124" s="464"/>
      <c r="CC124" s="464"/>
      <c r="CD124" s="464"/>
      <c r="CE124" s="464"/>
      <c r="CF124" s="464"/>
      <c r="CG124" s="464"/>
      <c r="CH124" s="464"/>
      <c r="CI124" s="464"/>
      <c r="CJ124" s="464"/>
      <c r="CK124" s="464"/>
      <c r="CL124" s="464"/>
      <c r="CM124" s="464"/>
      <c r="CN124" s="464"/>
      <c r="CO124" s="464"/>
      <c r="CP124" s="464"/>
      <c r="CQ124" s="464"/>
      <c r="CR124" s="464"/>
      <c r="CS124" s="464"/>
      <c r="CT124" s="464"/>
      <c r="CU124" s="464"/>
      <c r="CV124" s="464"/>
      <c r="CW124" s="464"/>
    </row>
    <row r="125" spans="1:101" s="465" customFormat="1" ht="11.25" customHeight="1" x14ac:dyDescent="0.15">
      <c r="A125" s="464"/>
      <c r="B125" s="481"/>
      <c r="C125" s="467"/>
      <c r="D125" s="466"/>
      <c r="E125" s="93"/>
      <c r="F125" s="484"/>
      <c r="G125" s="486"/>
      <c r="H125" s="486"/>
      <c r="I125" s="486"/>
      <c r="J125" s="486"/>
      <c r="K125" s="486"/>
      <c r="L125" s="452"/>
      <c r="M125" s="487"/>
      <c r="N125" s="418" t="s">
        <v>402</v>
      </c>
      <c r="O125" s="99"/>
      <c r="P125" s="487"/>
      <c r="Q125" s="488"/>
      <c r="R125" s="458"/>
      <c r="S125" s="458"/>
      <c r="T125" s="458"/>
      <c r="U125" s="458"/>
      <c r="V125" s="458"/>
      <c r="W125" s="458"/>
      <c r="X125" s="458"/>
      <c r="Y125" s="458"/>
      <c r="Z125" s="458"/>
      <c r="AA125" s="458"/>
      <c r="AB125" s="458"/>
      <c r="AC125" s="493"/>
      <c r="AD125" s="7"/>
      <c r="AE125" s="8"/>
      <c r="AF125" s="8"/>
      <c r="AG125" s="9"/>
      <c r="AI125" s="480"/>
      <c r="AQ125" s="464"/>
      <c r="AR125" s="464"/>
      <c r="AS125" s="464"/>
      <c r="AT125" s="464"/>
      <c r="AU125" s="464"/>
      <c r="AV125" s="464"/>
      <c r="AW125" s="464"/>
      <c r="AX125" s="464"/>
      <c r="AY125" s="464"/>
      <c r="AZ125" s="464"/>
      <c r="BA125" s="464"/>
      <c r="BB125" s="464"/>
      <c r="BC125" s="464"/>
      <c r="BD125" s="464"/>
      <c r="BE125" s="464"/>
      <c r="BF125" s="464"/>
      <c r="BG125" s="464"/>
      <c r="BH125" s="464"/>
      <c r="BI125" s="464"/>
      <c r="BJ125" s="464"/>
      <c r="BK125" s="464"/>
      <c r="BL125" s="464"/>
      <c r="BM125" s="464"/>
      <c r="BN125" s="464"/>
      <c r="BO125" s="464"/>
      <c r="BP125" s="464"/>
      <c r="BQ125" s="464"/>
      <c r="BR125" s="464"/>
      <c r="BS125" s="464"/>
      <c r="BT125" s="464"/>
      <c r="BU125" s="464"/>
      <c r="BV125" s="464"/>
      <c r="BW125" s="464"/>
      <c r="BX125" s="464"/>
      <c r="BY125" s="464"/>
      <c r="BZ125" s="464"/>
      <c r="CA125" s="464"/>
      <c r="CB125" s="464"/>
      <c r="CC125" s="464"/>
      <c r="CD125" s="464"/>
      <c r="CE125" s="464"/>
      <c r="CF125" s="464"/>
      <c r="CG125" s="464"/>
      <c r="CH125" s="464"/>
      <c r="CI125" s="464"/>
      <c r="CJ125" s="464"/>
      <c r="CK125" s="464"/>
      <c r="CL125" s="464"/>
      <c r="CM125" s="464"/>
      <c r="CN125" s="464"/>
      <c r="CO125" s="464"/>
      <c r="CP125" s="464"/>
      <c r="CQ125" s="464"/>
      <c r="CR125" s="464"/>
      <c r="CS125" s="464"/>
      <c r="CT125" s="464"/>
      <c r="CU125" s="464"/>
      <c r="CV125" s="464"/>
      <c r="CW125" s="464"/>
    </row>
    <row r="126" spans="1:101" s="465" customFormat="1" ht="12.95" customHeight="1" x14ac:dyDescent="0.15">
      <c r="A126" s="464"/>
      <c r="B126" s="481"/>
      <c r="C126" s="467"/>
      <c r="D126" s="466"/>
      <c r="E126" s="93"/>
      <c r="F126" s="485"/>
      <c r="G126" s="486"/>
      <c r="H126" s="486"/>
      <c r="I126" s="486"/>
      <c r="J126" s="486"/>
      <c r="K126" s="486"/>
      <c r="L126" s="116"/>
      <c r="M126" s="767" t="s">
        <v>403</v>
      </c>
      <c r="N126" s="690" t="s">
        <v>165</v>
      </c>
      <c r="O126" s="699" t="s">
        <v>489</v>
      </c>
      <c r="P126" s="700"/>
      <c r="Q126" s="700"/>
      <c r="R126" s="700"/>
      <c r="S126" s="700"/>
      <c r="T126" s="700"/>
      <c r="U126" s="700"/>
      <c r="V126" s="700"/>
      <c r="W126" s="700"/>
      <c r="X126" s="700"/>
      <c r="Y126" s="700"/>
      <c r="Z126" s="700"/>
      <c r="AA126" s="700"/>
      <c r="AB126" s="700"/>
      <c r="AC126" s="701"/>
      <c r="AD126" s="7"/>
      <c r="AE126" s="8"/>
      <c r="AF126" s="8"/>
      <c r="AG126" s="9"/>
      <c r="AI126" s="480"/>
      <c r="AQ126" s="464"/>
      <c r="AR126" s="464"/>
      <c r="AS126" s="464"/>
      <c r="AT126" s="464"/>
      <c r="AU126" s="464"/>
      <c r="AV126" s="464"/>
      <c r="AW126" s="464"/>
      <c r="AX126" s="464"/>
      <c r="AY126" s="464"/>
      <c r="AZ126" s="464"/>
      <c r="BA126" s="464"/>
      <c r="BB126" s="464"/>
      <c r="BC126" s="464"/>
      <c r="BD126" s="464"/>
      <c r="BE126" s="464"/>
      <c r="BF126" s="464"/>
      <c r="BG126" s="464"/>
      <c r="BH126" s="464"/>
      <c r="BI126" s="464"/>
      <c r="BJ126" s="464"/>
      <c r="BK126" s="464"/>
      <c r="BL126" s="464"/>
      <c r="BM126" s="464"/>
      <c r="BN126" s="464"/>
      <c r="BO126" s="464"/>
      <c r="BP126" s="464"/>
      <c r="BQ126" s="464"/>
      <c r="BR126" s="464"/>
      <c r="BS126" s="464"/>
      <c r="BT126" s="464"/>
      <c r="BU126" s="464"/>
      <c r="BV126" s="464"/>
      <c r="BW126" s="464"/>
      <c r="BX126" s="464"/>
      <c r="BY126" s="464"/>
      <c r="BZ126" s="464"/>
      <c r="CA126" s="464"/>
      <c r="CB126" s="464"/>
      <c r="CC126" s="464"/>
      <c r="CD126" s="464"/>
      <c r="CE126" s="464"/>
      <c r="CF126" s="464"/>
      <c r="CG126" s="464"/>
      <c r="CH126" s="464"/>
      <c r="CI126" s="464"/>
      <c r="CJ126" s="464"/>
      <c r="CK126" s="464"/>
      <c r="CL126" s="464"/>
      <c r="CM126" s="464"/>
      <c r="CN126" s="464"/>
      <c r="CO126" s="464"/>
      <c r="CP126" s="464"/>
      <c r="CQ126" s="464"/>
      <c r="CR126" s="464"/>
      <c r="CS126" s="464"/>
      <c r="CT126" s="464"/>
      <c r="CU126" s="464"/>
      <c r="CV126" s="464"/>
      <c r="CW126" s="464"/>
    </row>
    <row r="127" spans="1:101" s="465" customFormat="1" ht="12.95" customHeight="1" x14ac:dyDescent="0.15">
      <c r="A127" s="464"/>
      <c r="B127" s="481"/>
      <c r="C127" s="467"/>
      <c r="D127" s="466"/>
      <c r="E127" s="93"/>
      <c r="F127" s="485"/>
      <c r="G127" s="486"/>
      <c r="H127" s="486"/>
      <c r="I127" s="486"/>
      <c r="J127" s="486"/>
      <c r="K127" s="486"/>
      <c r="L127" s="116"/>
      <c r="M127" s="767"/>
      <c r="N127" s="692"/>
      <c r="O127" s="702"/>
      <c r="P127" s="703"/>
      <c r="Q127" s="703"/>
      <c r="R127" s="703"/>
      <c r="S127" s="703"/>
      <c r="T127" s="703"/>
      <c r="U127" s="703"/>
      <c r="V127" s="703"/>
      <c r="W127" s="703"/>
      <c r="X127" s="703"/>
      <c r="Y127" s="703"/>
      <c r="Z127" s="703"/>
      <c r="AA127" s="703"/>
      <c r="AB127" s="703"/>
      <c r="AC127" s="704"/>
      <c r="AD127" s="7"/>
      <c r="AE127" s="8"/>
      <c r="AF127" s="8"/>
      <c r="AG127" s="9"/>
      <c r="AI127" s="480"/>
      <c r="AQ127" s="464"/>
      <c r="AR127" s="464"/>
      <c r="AS127" s="464"/>
      <c r="AT127" s="464"/>
      <c r="AU127" s="464"/>
      <c r="AV127" s="464"/>
      <c r="AW127" s="464"/>
      <c r="AX127" s="464"/>
      <c r="AY127" s="464"/>
      <c r="AZ127" s="464"/>
      <c r="BA127" s="464"/>
      <c r="BB127" s="464"/>
      <c r="BC127" s="464"/>
      <c r="BD127" s="464"/>
      <c r="BE127" s="464"/>
      <c r="BF127" s="464"/>
      <c r="BG127" s="464"/>
      <c r="BH127" s="464"/>
      <c r="BI127" s="464"/>
      <c r="BJ127" s="464"/>
      <c r="BK127" s="464"/>
      <c r="BL127" s="464"/>
      <c r="BM127" s="464"/>
      <c r="BN127" s="464"/>
      <c r="BO127" s="464"/>
      <c r="BP127" s="464"/>
      <c r="BQ127" s="464"/>
      <c r="BR127" s="464"/>
      <c r="BS127" s="464"/>
      <c r="BT127" s="464"/>
      <c r="BU127" s="464"/>
      <c r="BV127" s="464"/>
      <c r="BW127" s="464"/>
      <c r="BX127" s="464"/>
      <c r="BY127" s="464"/>
      <c r="BZ127" s="464"/>
      <c r="CA127" s="464"/>
      <c r="CB127" s="464"/>
      <c r="CC127" s="464"/>
      <c r="CD127" s="464"/>
      <c r="CE127" s="464"/>
      <c r="CF127" s="464"/>
      <c r="CG127" s="464"/>
      <c r="CH127" s="464"/>
      <c r="CI127" s="464"/>
      <c r="CJ127" s="464"/>
      <c r="CK127" s="464"/>
      <c r="CL127" s="464"/>
      <c r="CM127" s="464"/>
      <c r="CN127" s="464"/>
      <c r="CO127" s="464"/>
      <c r="CP127" s="464"/>
      <c r="CQ127" s="464"/>
      <c r="CR127" s="464"/>
      <c r="CS127" s="464"/>
      <c r="CT127" s="464"/>
      <c r="CU127" s="464"/>
      <c r="CV127" s="464"/>
      <c r="CW127" s="464"/>
    </row>
    <row r="128" spans="1:101" s="465" customFormat="1" ht="12.95" customHeight="1" x14ac:dyDescent="0.15">
      <c r="A128" s="464"/>
      <c r="B128" s="481"/>
      <c r="C128" s="467"/>
      <c r="D128" s="466"/>
      <c r="E128" s="93"/>
      <c r="F128" s="485"/>
      <c r="G128" s="486"/>
      <c r="H128" s="486"/>
      <c r="I128" s="486"/>
      <c r="J128" s="486"/>
      <c r="K128" s="486"/>
      <c r="L128" s="116"/>
      <c r="M128" s="767"/>
      <c r="N128" s="690" t="s">
        <v>165</v>
      </c>
      <c r="O128" s="699" t="s">
        <v>490</v>
      </c>
      <c r="P128" s="700"/>
      <c r="Q128" s="700"/>
      <c r="R128" s="700"/>
      <c r="S128" s="700"/>
      <c r="T128" s="700"/>
      <c r="U128" s="700"/>
      <c r="V128" s="700"/>
      <c r="W128" s="700"/>
      <c r="X128" s="700"/>
      <c r="Y128" s="700"/>
      <c r="Z128" s="700"/>
      <c r="AA128" s="700"/>
      <c r="AB128" s="700"/>
      <c r="AC128" s="701"/>
      <c r="AD128" s="7"/>
      <c r="AE128" s="8"/>
      <c r="AF128" s="8"/>
      <c r="AG128" s="9"/>
      <c r="AI128" s="480"/>
      <c r="AQ128" s="464"/>
      <c r="AR128" s="464"/>
      <c r="AS128" s="464"/>
      <c r="AT128" s="464"/>
      <c r="AU128" s="464"/>
      <c r="AV128" s="464"/>
      <c r="AW128" s="464"/>
      <c r="AX128" s="464"/>
      <c r="AY128" s="464"/>
      <c r="AZ128" s="464"/>
      <c r="BA128" s="464"/>
      <c r="BB128" s="464"/>
      <c r="BC128" s="464"/>
      <c r="BD128" s="464"/>
      <c r="BE128" s="464"/>
      <c r="BF128" s="464"/>
      <c r="BG128" s="464"/>
      <c r="BH128" s="464"/>
      <c r="BI128" s="464"/>
      <c r="BJ128" s="464"/>
      <c r="BK128" s="464"/>
      <c r="BL128" s="464"/>
      <c r="BM128" s="464"/>
      <c r="BN128" s="464"/>
      <c r="BO128" s="464"/>
      <c r="BP128" s="464"/>
      <c r="BQ128" s="464"/>
      <c r="BR128" s="464"/>
      <c r="BS128" s="464"/>
      <c r="BT128" s="464"/>
      <c r="BU128" s="464"/>
      <c r="BV128" s="464"/>
      <c r="BW128" s="464"/>
      <c r="BX128" s="464"/>
      <c r="BY128" s="464"/>
      <c r="BZ128" s="464"/>
      <c r="CA128" s="464"/>
      <c r="CB128" s="464"/>
      <c r="CC128" s="464"/>
      <c r="CD128" s="464"/>
      <c r="CE128" s="464"/>
      <c r="CF128" s="464"/>
      <c r="CG128" s="464"/>
      <c r="CH128" s="464"/>
      <c r="CI128" s="464"/>
      <c r="CJ128" s="464"/>
      <c r="CK128" s="464"/>
      <c r="CL128" s="464"/>
      <c r="CM128" s="464"/>
      <c r="CN128" s="464"/>
      <c r="CO128" s="464"/>
      <c r="CP128" s="464"/>
      <c r="CQ128" s="464"/>
      <c r="CR128" s="464"/>
      <c r="CS128" s="464"/>
      <c r="CT128" s="464"/>
      <c r="CU128" s="464"/>
      <c r="CV128" s="464"/>
      <c r="CW128" s="464"/>
    </row>
    <row r="129" spans="1:101" s="465" customFormat="1" ht="12.95" customHeight="1" x14ac:dyDescent="0.15">
      <c r="A129" s="464"/>
      <c r="B129" s="481"/>
      <c r="C129" s="467"/>
      <c r="D129" s="466"/>
      <c r="E129" s="93"/>
      <c r="F129" s="485"/>
      <c r="G129" s="486"/>
      <c r="H129" s="486"/>
      <c r="I129" s="486"/>
      <c r="J129" s="486"/>
      <c r="K129" s="486"/>
      <c r="L129" s="116"/>
      <c r="M129" s="767"/>
      <c r="N129" s="692"/>
      <c r="O129" s="702"/>
      <c r="P129" s="703"/>
      <c r="Q129" s="703"/>
      <c r="R129" s="703"/>
      <c r="S129" s="703"/>
      <c r="T129" s="703"/>
      <c r="U129" s="703"/>
      <c r="V129" s="703"/>
      <c r="W129" s="703"/>
      <c r="X129" s="703"/>
      <c r="Y129" s="703"/>
      <c r="Z129" s="703"/>
      <c r="AA129" s="703"/>
      <c r="AB129" s="703"/>
      <c r="AC129" s="704"/>
      <c r="AD129" s="7"/>
      <c r="AE129" s="8"/>
      <c r="AF129" s="8"/>
      <c r="AG129" s="9"/>
      <c r="AI129" s="480"/>
      <c r="AQ129" s="464"/>
      <c r="AR129" s="464"/>
      <c r="AS129" s="464"/>
      <c r="AT129" s="464"/>
      <c r="AU129" s="464"/>
      <c r="AV129" s="464"/>
      <c r="AW129" s="464"/>
      <c r="AX129" s="464"/>
      <c r="AY129" s="464"/>
      <c r="AZ129" s="464"/>
      <c r="BA129" s="464"/>
      <c r="BB129" s="464"/>
      <c r="BC129" s="464"/>
      <c r="BD129" s="464"/>
      <c r="BE129" s="464"/>
      <c r="BF129" s="464"/>
      <c r="BG129" s="464"/>
      <c r="BH129" s="464"/>
      <c r="BI129" s="464"/>
      <c r="BJ129" s="464"/>
      <c r="BK129" s="464"/>
      <c r="BL129" s="464"/>
      <c r="BM129" s="464"/>
      <c r="BN129" s="464"/>
      <c r="BO129" s="464"/>
      <c r="BP129" s="464"/>
      <c r="BQ129" s="464"/>
      <c r="BR129" s="464"/>
      <c r="BS129" s="464"/>
      <c r="BT129" s="464"/>
      <c r="BU129" s="464"/>
      <c r="BV129" s="464"/>
      <c r="BW129" s="464"/>
      <c r="BX129" s="464"/>
      <c r="BY129" s="464"/>
      <c r="BZ129" s="464"/>
      <c r="CA129" s="464"/>
      <c r="CB129" s="464"/>
      <c r="CC129" s="464"/>
      <c r="CD129" s="464"/>
      <c r="CE129" s="464"/>
      <c r="CF129" s="464"/>
      <c r="CG129" s="464"/>
      <c r="CH129" s="464"/>
      <c r="CI129" s="464"/>
      <c r="CJ129" s="464"/>
      <c r="CK129" s="464"/>
      <c r="CL129" s="464"/>
      <c r="CM129" s="464"/>
      <c r="CN129" s="464"/>
      <c r="CO129" s="464"/>
      <c r="CP129" s="464"/>
      <c r="CQ129" s="464"/>
      <c r="CR129" s="464"/>
      <c r="CS129" s="464"/>
      <c r="CT129" s="464"/>
      <c r="CU129" s="464"/>
      <c r="CV129" s="464"/>
      <c r="CW129" s="464"/>
    </row>
    <row r="130" spans="1:101" s="465" customFormat="1" ht="12.95" customHeight="1" x14ac:dyDescent="0.15">
      <c r="A130" s="464"/>
      <c r="B130" s="481"/>
      <c r="C130" s="467"/>
      <c r="D130" s="466"/>
      <c r="E130" s="93"/>
      <c r="F130" s="485"/>
      <c r="G130" s="486"/>
      <c r="H130" s="486"/>
      <c r="I130" s="486"/>
      <c r="J130" s="486"/>
      <c r="K130" s="486"/>
      <c r="L130" s="116"/>
      <c r="M130" s="767"/>
      <c r="N130" s="690" t="s">
        <v>165</v>
      </c>
      <c r="O130" s="699" t="s">
        <v>406</v>
      </c>
      <c r="P130" s="700"/>
      <c r="Q130" s="700"/>
      <c r="R130" s="700"/>
      <c r="S130" s="700"/>
      <c r="T130" s="700"/>
      <c r="U130" s="700"/>
      <c r="V130" s="700"/>
      <c r="W130" s="700"/>
      <c r="X130" s="700"/>
      <c r="Y130" s="700"/>
      <c r="Z130" s="700"/>
      <c r="AA130" s="700"/>
      <c r="AB130" s="700"/>
      <c r="AC130" s="701"/>
      <c r="AD130" s="7"/>
      <c r="AE130" s="8"/>
      <c r="AF130" s="8"/>
      <c r="AG130" s="9"/>
      <c r="AI130" s="480"/>
      <c r="AQ130" s="464"/>
      <c r="AR130" s="464"/>
      <c r="AS130" s="464"/>
      <c r="AT130" s="464"/>
      <c r="AU130" s="464"/>
      <c r="AV130" s="464"/>
      <c r="AW130" s="464"/>
      <c r="AX130" s="464"/>
      <c r="AY130" s="464"/>
      <c r="AZ130" s="464"/>
      <c r="BA130" s="464"/>
      <c r="BB130" s="464"/>
      <c r="BC130" s="464"/>
      <c r="BD130" s="464"/>
      <c r="BE130" s="464"/>
      <c r="BF130" s="464"/>
      <c r="BG130" s="464"/>
      <c r="BH130" s="464"/>
      <c r="BI130" s="464"/>
      <c r="BJ130" s="464"/>
      <c r="BK130" s="464"/>
      <c r="BL130" s="464"/>
      <c r="BM130" s="464"/>
      <c r="BN130" s="464"/>
      <c r="BO130" s="464"/>
      <c r="BP130" s="464"/>
      <c r="BQ130" s="464"/>
      <c r="BR130" s="464"/>
      <c r="BS130" s="464"/>
      <c r="BT130" s="464"/>
      <c r="BU130" s="464"/>
      <c r="BV130" s="464"/>
      <c r="BW130" s="464"/>
      <c r="BX130" s="464"/>
      <c r="BY130" s="464"/>
      <c r="BZ130" s="464"/>
      <c r="CA130" s="464"/>
      <c r="CB130" s="464"/>
      <c r="CC130" s="464"/>
      <c r="CD130" s="464"/>
      <c r="CE130" s="464"/>
      <c r="CF130" s="464"/>
      <c r="CG130" s="464"/>
      <c r="CH130" s="464"/>
      <c r="CI130" s="464"/>
      <c r="CJ130" s="464"/>
      <c r="CK130" s="464"/>
      <c r="CL130" s="464"/>
      <c r="CM130" s="464"/>
      <c r="CN130" s="464"/>
      <c r="CO130" s="464"/>
      <c r="CP130" s="464"/>
      <c r="CQ130" s="464"/>
      <c r="CR130" s="464"/>
      <c r="CS130" s="464"/>
      <c r="CT130" s="464"/>
      <c r="CU130" s="464"/>
      <c r="CV130" s="464"/>
      <c r="CW130" s="464"/>
    </row>
    <row r="131" spans="1:101" s="465" customFormat="1" ht="12.95" customHeight="1" x14ac:dyDescent="0.15">
      <c r="A131" s="464"/>
      <c r="B131" s="481"/>
      <c r="C131" s="467"/>
      <c r="D131" s="466"/>
      <c r="E131" s="93"/>
      <c r="F131" s="485"/>
      <c r="G131" s="486"/>
      <c r="H131" s="486"/>
      <c r="I131" s="486"/>
      <c r="J131" s="486"/>
      <c r="K131" s="486"/>
      <c r="L131" s="116"/>
      <c r="M131" s="768"/>
      <c r="N131" s="692"/>
      <c r="O131" s="702"/>
      <c r="P131" s="703"/>
      <c r="Q131" s="703"/>
      <c r="R131" s="703"/>
      <c r="S131" s="703"/>
      <c r="T131" s="703"/>
      <c r="U131" s="703"/>
      <c r="V131" s="703"/>
      <c r="W131" s="703"/>
      <c r="X131" s="703"/>
      <c r="Y131" s="703"/>
      <c r="Z131" s="703"/>
      <c r="AA131" s="703"/>
      <c r="AB131" s="703"/>
      <c r="AC131" s="704"/>
      <c r="AD131" s="7"/>
      <c r="AE131" s="8"/>
      <c r="AF131" s="8"/>
      <c r="AG131" s="9"/>
      <c r="AI131" s="480"/>
      <c r="AQ131" s="464"/>
      <c r="AR131" s="464"/>
      <c r="AS131" s="464"/>
      <c r="AT131" s="464"/>
      <c r="AU131" s="464"/>
      <c r="AV131" s="464"/>
      <c r="AW131" s="464"/>
      <c r="AX131" s="464"/>
      <c r="AY131" s="464"/>
      <c r="AZ131" s="464"/>
      <c r="BA131" s="464"/>
      <c r="BB131" s="464"/>
      <c r="BC131" s="464"/>
      <c r="BD131" s="464"/>
      <c r="BE131" s="464"/>
      <c r="BF131" s="464"/>
      <c r="BG131" s="464"/>
      <c r="BH131" s="464"/>
      <c r="BI131" s="464"/>
      <c r="BJ131" s="464"/>
      <c r="BK131" s="464"/>
      <c r="BL131" s="464"/>
      <c r="BM131" s="464"/>
      <c r="BN131" s="464"/>
      <c r="BO131" s="464"/>
      <c r="BP131" s="464"/>
      <c r="BQ131" s="464"/>
      <c r="BR131" s="464"/>
      <c r="BS131" s="464"/>
      <c r="BT131" s="464"/>
      <c r="BU131" s="464"/>
      <c r="BV131" s="464"/>
      <c r="BW131" s="464"/>
      <c r="BX131" s="464"/>
      <c r="BY131" s="464"/>
      <c r="BZ131" s="464"/>
      <c r="CA131" s="464"/>
      <c r="CB131" s="464"/>
      <c r="CC131" s="464"/>
      <c r="CD131" s="464"/>
      <c r="CE131" s="464"/>
      <c r="CF131" s="464"/>
      <c r="CG131" s="464"/>
      <c r="CH131" s="464"/>
      <c r="CI131" s="464"/>
      <c r="CJ131" s="464"/>
      <c r="CK131" s="464"/>
      <c r="CL131" s="464"/>
      <c r="CM131" s="464"/>
      <c r="CN131" s="464"/>
      <c r="CO131" s="464"/>
      <c r="CP131" s="464"/>
      <c r="CQ131" s="464"/>
      <c r="CR131" s="464"/>
      <c r="CS131" s="464"/>
      <c r="CT131" s="464"/>
      <c r="CU131" s="464"/>
      <c r="CV131" s="464"/>
      <c r="CW131" s="464"/>
    </row>
    <row r="132" spans="1:101" s="465" customFormat="1" ht="12.95" customHeight="1" x14ac:dyDescent="0.15">
      <c r="A132" s="464"/>
      <c r="B132" s="481"/>
      <c r="C132" s="467"/>
      <c r="D132" s="466"/>
      <c r="E132" s="93"/>
      <c r="F132" s="485"/>
      <c r="G132" s="486"/>
      <c r="H132" s="486"/>
      <c r="I132" s="486"/>
      <c r="J132" s="486"/>
      <c r="K132" s="486"/>
      <c r="L132" s="116"/>
      <c r="M132" s="690" t="s">
        <v>165</v>
      </c>
      <c r="N132" s="699" t="s">
        <v>488</v>
      </c>
      <c r="O132" s="700"/>
      <c r="P132" s="700"/>
      <c r="Q132" s="700"/>
      <c r="R132" s="700"/>
      <c r="S132" s="700"/>
      <c r="T132" s="700"/>
      <c r="U132" s="700"/>
      <c r="V132" s="700"/>
      <c r="W132" s="700"/>
      <c r="X132" s="700"/>
      <c r="Y132" s="700"/>
      <c r="Z132" s="700"/>
      <c r="AA132" s="700"/>
      <c r="AB132" s="700"/>
      <c r="AC132" s="701"/>
      <c r="AD132" s="7"/>
      <c r="AE132" s="8"/>
      <c r="AF132" s="8"/>
      <c r="AG132" s="9"/>
      <c r="AI132" s="480"/>
      <c r="AQ132" s="464"/>
      <c r="AR132" s="464"/>
      <c r="AS132" s="464"/>
      <c r="AT132" s="464"/>
      <c r="AU132" s="464"/>
      <c r="AV132" s="464"/>
      <c r="AW132" s="464"/>
      <c r="AX132" s="464"/>
      <c r="AY132" s="464"/>
      <c r="AZ132" s="464"/>
      <c r="BA132" s="464"/>
      <c r="BB132" s="464"/>
      <c r="BC132" s="464"/>
      <c r="BD132" s="464"/>
      <c r="BE132" s="464"/>
      <c r="BF132" s="464"/>
      <c r="BG132" s="464"/>
      <c r="BH132" s="464"/>
      <c r="BI132" s="464"/>
      <c r="BJ132" s="464"/>
      <c r="BK132" s="464"/>
      <c r="BL132" s="464"/>
      <c r="BM132" s="464"/>
      <c r="BN132" s="464"/>
      <c r="BO132" s="464"/>
      <c r="BP132" s="464"/>
      <c r="BQ132" s="464"/>
      <c r="BR132" s="464"/>
      <c r="BS132" s="464"/>
      <c r="BT132" s="464"/>
      <c r="BU132" s="464"/>
      <c r="BV132" s="464"/>
      <c r="BW132" s="464"/>
      <c r="BX132" s="464"/>
      <c r="BY132" s="464"/>
      <c r="BZ132" s="464"/>
      <c r="CA132" s="464"/>
      <c r="CB132" s="464"/>
      <c r="CC132" s="464"/>
      <c r="CD132" s="464"/>
      <c r="CE132" s="464"/>
      <c r="CF132" s="464"/>
      <c r="CG132" s="464"/>
      <c r="CH132" s="464"/>
      <c r="CI132" s="464"/>
      <c r="CJ132" s="464"/>
      <c r="CK132" s="464"/>
      <c r="CL132" s="464"/>
      <c r="CM132" s="464"/>
      <c r="CN132" s="464"/>
      <c r="CO132" s="464"/>
      <c r="CP132" s="464"/>
      <c r="CQ132" s="464"/>
      <c r="CR132" s="464"/>
      <c r="CS132" s="464"/>
      <c r="CT132" s="464"/>
      <c r="CU132" s="464"/>
      <c r="CV132" s="464"/>
      <c r="CW132" s="464"/>
    </row>
    <row r="133" spans="1:101" s="465" customFormat="1" ht="12.95" customHeight="1" x14ac:dyDescent="0.15">
      <c r="A133" s="464"/>
      <c r="B133" s="481"/>
      <c r="C133" s="467"/>
      <c r="D133" s="466"/>
      <c r="E133" s="93"/>
      <c r="F133" s="485"/>
      <c r="G133" s="486"/>
      <c r="H133" s="486"/>
      <c r="I133" s="486"/>
      <c r="J133" s="486"/>
      <c r="K133" s="486"/>
      <c r="L133" s="116"/>
      <c r="M133" s="691"/>
      <c r="N133" s="749"/>
      <c r="O133" s="750"/>
      <c r="P133" s="750"/>
      <c r="Q133" s="750"/>
      <c r="R133" s="750"/>
      <c r="S133" s="750"/>
      <c r="T133" s="750"/>
      <c r="U133" s="750"/>
      <c r="V133" s="750"/>
      <c r="W133" s="750"/>
      <c r="X133" s="750"/>
      <c r="Y133" s="750"/>
      <c r="Z133" s="750"/>
      <c r="AA133" s="750"/>
      <c r="AB133" s="750"/>
      <c r="AC133" s="751"/>
      <c r="AD133" s="7"/>
      <c r="AE133" s="8"/>
      <c r="AF133" s="8"/>
      <c r="AG133" s="9"/>
      <c r="AI133" s="480"/>
      <c r="AQ133" s="464"/>
      <c r="AR133" s="464"/>
      <c r="AS133" s="464"/>
      <c r="AT133" s="464"/>
      <c r="AU133" s="464"/>
      <c r="AV133" s="464"/>
      <c r="AW133" s="464"/>
      <c r="AX133" s="464"/>
      <c r="AY133" s="464"/>
      <c r="AZ133" s="464"/>
      <c r="BA133" s="464"/>
      <c r="BB133" s="464"/>
      <c r="BC133" s="464"/>
      <c r="BD133" s="464"/>
      <c r="BE133" s="464"/>
      <c r="BF133" s="464"/>
      <c r="BG133" s="464"/>
      <c r="BH133" s="464"/>
      <c r="BI133" s="464"/>
      <c r="BJ133" s="464"/>
      <c r="BK133" s="464"/>
      <c r="BL133" s="464"/>
      <c r="BM133" s="464"/>
      <c r="BN133" s="464"/>
      <c r="BO133" s="464"/>
      <c r="BP133" s="464"/>
      <c r="BQ133" s="464"/>
      <c r="BR133" s="464"/>
      <c r="BS133" s="464"/>
      <c r="BT133" s="464"/>
      <c r="BU133" s="464"/>
      <c r="BV133" s="464"/>
      <c r="BW133" s="464"/>
      <c r="BX133" s="464"/>
      <c r="BY133" s="464"/>
      <c r="BZ133" s="464"/>
      <c r="CA133" s="464"/>
      <c r="CB133" s="464"/>
      <c r="CC133" s="464"/>
      <c r="CD133" s="464"/>
      <c r="CE133" s="464"/>
      <c r="CF133" s="464"/>
      <c r="CG133" s="464"/>
      <c r="CH133" s="464"/>
      <c r="CI133" s="464"/>
      <c r="CJ133" s="464"/>
      <c r="CK133" s="464"/>
      <c r="CL133" s="464"/>
      <c r="CM133" s="464"/>
      <c r="CN133" s="464"/>
      <c r="CO133" s="464"/>
      <c r="CP133" s="464"/>
      <c r="CQ133" s="464"/>
      <c r="CR133" s="464"/>
      <c r="CS133" s="464"/>
      <c r="CT133" s="464"/>
      <c r="CU133" s="464"/>
      <c r="CV133" s="464"/>
      <c r="CW133" s="464"/>
    </row>
    <row r="134" spans="1:101" s="465" customFormat="1" ht="12.95" customHeight="1" x14ac:dyDescent="0.15">
      <c r="A134" s="464"/>
      <c r="B134" s="481"/>
      <c r="C134" s="467"/>
      <c r="D134" s="466"/>
      <c r="E134" s="93"/>
      <c r="F134" s="485"/>
      <c r="G134" s="486"/>
      <c r="H134" s="486"/>
      <c r="I134" s="486"/>
      <c r="J134" s="486"/>
      <c r="K134" s="486"/>
      <c r="L134" s="116"/>
      <c r="M134" s="692"/>
      <c r="N134" s="702"/>
      <c r="O134" s="703"/>
      <c r="P134" s="703"/>
      <c r="Q134" s="703"/>
      <c r="R134" s="703"/>
      <c r="S134" s="703"/>
      <c r="T134" s="703"/>
      <c r="U134" s="703"/>
      <c r="V134" s="703"/>
      <c r="W134" s="703"/>
      <c r="X134" s="703"/>
      <c r="Y134" s="703"/>
      <c r="Z134" s="703"/>
      <c r="AA134" s="703"/>
      <c r="AB134" s="703"/>
      <c r="AC134" s="704"/>
      <c r="AD134" s="7"/>
      <c r="AE134" s="8"/>
      <c r="AF134" s="8"/>
      <c r="AG134" s="9"/>
      <c r="AI134" s="480"/>
      <c r="AQ134" s="464"/>
      <c r="AR134" s="464"/>
      <c r="AS134" s="464"/>
      <c r="AT134" s="464"/>
      <c r="AU134" s="464"/>
      <c r="AV134" s="464"/>
      <c r="AW134" s="464"/>
      <c r="AX134" s="464"/>
      <c r="AY134" s="464"/>
      <c r="AZ134" s="464"/>
      <c r="BA134" s="464"/>
      <c r="BB134" s="464"/>
      <c r="BC134" s="464"/>
      <c r="BD134" s="464"/>
      <c r="BE134" s="464"/>
      <c r="BF134" s="464"/>
      <c r="BG134" s="464"/>
      <c r="BH134" s="464"/>
      <c r="BI134" s="464"/>
      <c r="BJ134" s="464"/>
      <c r="BK134" s="464"/>
      <c r="BL134" s="464"/>
      <c r="BM134" s="464"/>
      <c r="BN134" s="464"/>
      <c r="BO134" s="464"/>
      <c r="BP134" s="464"/>
      <c r="BQ134" s="464"/>
      <c r="BR134" s="464"/>
      <c r="BS134" s="464"/>
      <c r="BT134" s="464"/>
      <c r="BU134" s="464"/>
      <c r="BV134" s="464"/>
      <c r="BW134" s="464"/>
      <c r="BX134" s="464"/>
      <c r="BY134" s="464"/>
      <c r="BZ134" s="464"/>
      <c r="CA134" s="464"/>
      <c r="CB134" s="464"/>
      <c r="CC134" s="464"/>
      <c r="CD134" s="464"/>
      <c r="CE134" s="464"/>
      <c r="CF134" s="464"/>
      <c r="CG134" s="464"/>
      <c r="CH134" s="464"/>
      <c r="CI134" s="464"/>
      <c r="CJ134" s="464"/>
      <c r="CK134" s="464"/>
      <c r="CL134" s="464"/>
      <c r="CM134" s="464"/>
      <c r="CN134" s="464"/>
      <c r="CO134" s="464"/>
      <c r="CP134" s="464"/>
      <c r="CQ134" s="464"/>
      <c r="CR134" s="464"/>
      <c r="CS134" s="464"/>
      <c r="CT134" s="464"/>
      <c r="CU134" s="464"/>
      <c r="CV134" s="464"/>
      <c r="CW134" s="464"/>
    </row>
    <row r="135" spans="1:101" s="465" customFormat="1" ht="15" customHeight="1" x14ac:dyDescent="0.15">
      <c r="A135" s="464"/>
      <c r="B135" s="481"/>
      <c r="C135" s="467"/>
      <c r="D135" s="466"/>
      <c r="E135" s="93"/>
      <c r="F135" s="489"/>
      <c r="G135" s="486"/>
      <c r="H135" s="486"/>
      <c r="I135" s="486"/>
      <c r="J135" s="486"/>
      <c r="K135" s="486"/>
      <c r="L135" s="545" t="s">
        <v>165</v>
      </c>
      <c r="M135" s="119" t="s">
        <v>135</v>
      </c>
      <c r="N135" s="119"/>
      <c r="O135" s="420"/>
      <c r="P135" s="420"/>
      <c r="Q135" s="420"/>
      <c r="R135" s="421"/>
      <c r="S135" s="422"/>
      <c r="T135" s="421"/>
      <c r="U135" s="421"/>
      <c r="V135" s="421"/>
      <c r="W135" s="420"/>
      <c r="X135" s="421"/>
      <c r="Y135" s="420"/>
      <c r="Z135" s="423"/>
      <c r="AA135" s="423"/>
      <c r="AB135" s="421"/>
      <c r="AC135" s="494"/>
      <c r="AD135" s="7"/>
      <c r="AE135" s="8"/>
      <c r="AF135" s="8"/>
      <c r="AG135" s="9"/>
      <c r="AI135" s="480"/>
      <c r="AQ135" s="464"/>
      <c r="AR135" s="464"/>
      <c r="AS135" s="464"/>
      <c r="AT135" s="464"/>
      <c r="AU135" s="464"/>
      <c r="AV135" s="464"/>
      <c r="AW135" s="464"/>
      <c r="AX135" s="464"/>
      <c r="AY135" s="464"/>
      <c r="AZ135" s="464"/>
      <c r="BA135" s="464"/>
      <c r="BB135" s="464"/>
      <c r="BC135" s="464"/>
      <c r="BD135" s="464"/>
      <c r="BE135" s="464"/>
      <c r="BF135" s="464"/>
      <c r="BG135" s="464"/>
      <c r="BH135" s="464"/>
      <c r="BI135" s="464"/>
      <c r="BJ135" s="464"/>
      <c r="BK135" s="464"/>
      <c r="BL135" s="464"/>
      <c r="BM135" s="464"/>
      <c r="BN135" s="464"/>
      <c r="BO135" s="464"/>
      <c r="BP135" s="464"/>
      <c r="BQ135" s="464"/>
      <c r="BR135" s="464"/>
      <c r="BS135" s="464"/>
      <c r="BT135" s="464"/>
      <c r="BU135" s="464"/>
      <c r="BV135" s="464"/>
      <c r="BW135" s="464"/>
      <c r="BX135" s="464"/>
      <c r="BY135" s="464"/>
      <c r="BZ135" s="464"/>
      <c r="CA135" s="464"/>
      <c r="CB135" s="464"/>
      <c r="CC135" s="464"/>
      <c r="CD135" s="464"/>
      <c r="CE135" s="464"/>
      <c r="CF135" s="464"/>
      <c r="CG135" s="464"/>
      <c r="CH135" s="464"/>
      <c r="CI135" s="464"/>
      <c r="CJ135" s="464"/>
      <c r="CK135" s="464"/>
      <c r="CL135" s="464"/>
      <c r="CM135" s="464"/>
      <c r="CN135" s="464"/>
      <c r="CO135" s="464"/>
      <c r="CP135" s="464"/>
      <c r="CQ135" s="464"/>
      <c r="CR135" s="464"/>
      <c r="CS135" s="464"/>
      <c r="CT135" s="464"/>
      <c r="CU135" s="464"/>
      <c r="CV135" s="464"/>
      <c r="CW135" s="464"/>
    </row>
    <row r="136" spans="1:101" ht="14.25" customHeight="1" x14ac:dyDescent="0.15">
      <c r="B136" s="169"/>
      <c r="D136" s="179"/>
      <c r="E136" s="132" t="s">
        <v>146</v>
      </c>
      <c r="F136" s="133"/>
      <c r="G136" s="133"/>
      <c r="H136" s="133"/>
      <c r="I136" s="133"/>
      <c r="J136" s="133"/>
      <c r="K136" s="133"/>
      <c r="L136" s="118" t="s">
        <v>495</v>
      </c>
      <c r="M136" s="1" t="s">
        <v>408</v>
      </c>
      <c r="N136" s="80"/>
      <c r="O136" s="80"/>
      <c r="P136" s="80"/>
      <c r="Q136" s="80"/>
      <c r="R136" s="94"/>
      <c r="S136" s="113"/>
      <c r="T136" s="94"/>
      <c r="U136" s="94"/>
      <c r="V136" s="94"/>
      <c r="W136" s="80"/>
      <c r="X136" s="94"/>
      <c r="Y136" s="113"/>
      <c r="Z136" s="94"/>
      <c r="AA136" s="94"/>
      <c r="AB136" s="94"/>
      <c r="AC136" s="81"/>
      <c r="AD136" s="7"/>
      <c r="AE136" s="8"/>
      <c r="AF136" s="8"/>
      <c r="AG136" s="9"/>
      <c r="AH136" s="180"/>
      <c r="AI136" s="181"/>
    </row>
    <row r="137" spans="1:101" ht="14.25" customHeight="1" x14ac:dyDescent="0.15">
      <c r="B137" s="169"/>
      <c r="D137" s="179"/>
      <c r="E137" s="144"/>
      <c r="F137" s="126"/>
      <c r="G137" s="126"/>
      <c r="H137" s="126"/>
      <c r="I137" s="126"/>
      <c r="J137" s="126"/>
      <c r="K137" s="126"/>
      <c r="L137" s="108"/>
      <c r="M137" s="483" t="s">
        <v>496</v>
      </c>
      <c r="N137" s="34" t="s">
        <v>497</v>
      </c>
      <c r="O137" s="109"/>
      <c r="P137" s="109"/>
      <c r="Q137" s="109"/>
      <c r="R137" s="96"/>
      <c r="S137" s="110"/>
      <c r="T137" s="96"/>
      <c r="U137" s="96"/>
      <c r="V137" s="96"/>
      <c r="W137" s="109"/>
      <c r="X137" s="96"/>
      <c r="Y137" s="109"/>
      <c r="Z137" s="111"/>
      <c r="AA137" s="111"/>
      <c r="AB137" s="96"/>
      <c r="AC137" s="492"/>
      <c r="AD137" s="7"/>
      <c r="AE137" s="8"/>
      <c r="AF137" s="8"/>
      <c r="AG137" s="9"/>
      <c r="AH137" s="180"/>
      <c r="AI137" s="181"/>
    </row>
    <row r="138" spans="1:101" ht="14.25" customHeight="1" x14ac:dyDescent="0.15">
      <c r="B138" s="169"/>
      <c r="D138" s="179"/>
      <c r="E138" s="144"/>
      <c r="F138" s="126"/>
      <c r="G138" s="126"/>
      <c r="H138" s="126"/>
      <c r="I138" s="126"/>
      <c r="J138" s="126"/>
      <c r="K138" s="126"/>
      <c r="L138" s="112" t="s">
        <v>495</v>
      </c>
      <c r="M138" s="1" t="s">
        <v>410</v>
      </c>
      <c r="O138" s="80"/>
      <c r="P138" s="80"/>
      <c r="Q138" s="80"/>
      <c r="R138" s="94"/>
      <c r="S138" s="113"/>
      <c r="T138" s="94"/>
      <c r="U138" s="94"/>
      <c r="V138" s="94"/>
      <c r="W138" s="80"/>
      <c r="X138" s="94"/>
      <c r="Y138" s="80"/>
      <c r="Z138" s="114"/>
      <c r="AA138" s="114"/>
      <c r="AB138" s="94"/>
      <c r="AC138" s="81"/>
      <c r="AD138" s="7"/>
      <c r="AE138" s="8"/>
      <c r="AF138" s="8"/>
      <c r="AG138" s="9"/>
      <c r="AH138" s="180"/>
      <c r="AI138" s="181"/>
    </row>
    <row r="139" spans="1:101" ht="14.25" customHeight="1" x14ac:dyDescent="0.15">
      <c r="B139" s="169"/>
      <c r="D139" s="179"/>
      <c r="E139" s="144"/>
      <c r="F139" s="126"/>
      <c r="G139" s="126"/>
      <c r="H139" s="126"/>
      <c r="I139" s="126"/>
      <c r="J139" s="126"/>
      <c r="K139" s="126"/>
      <c r="L139" s="116"/>
      <c r="M139" s="712" t="s">
        <v>498</v>
      </c>
      <c r="N139" s="699" t="s">
        <v>499</v>
      </c>
      <c r="O139" s="700"/>
      <c r="P139" s="700"/>
      <c r="Q139" s="700"/>
      <c r="R139" s="700"/>
      <c r="S139" s="700"/>
      <c r="T139" s="700"/>
      <c r="U139" s="700"/>
      <c r="V139" s="700"/>
      <c r="W139" s="700"/>
      <c r="X139" s="700"/>
      <c r="Y139" s="700"/>
      <c r="Z139" s="700"/>
      <c r="AA139" s="700"/>
      <c r="AB139" s="700"/>
      <c r="AC139" s="701"/>
      <c r="AD139" s="7"/>
      <c r="AE139" s="8"/>
      <c r="AF139" s="8"/>
      <c r="AG139" s="9"/>
      <c r="AH139" s="180"/>
      <c r="AI139" s="181"/>
    </row>
    <row r="140" spans="1:101" ht="14.25" customHeight="1" x14ac:dyDescent="0.15">
      <c r="B140" s="169"/>
      <c r="D140" s="179"/>
      <c r="E140" s="144"/>
      <c r="F140" s="126"/>
      <c r="G140" s="126"/>
      <c r="H140" s="126"/>
      <c r="I140" s="126"/>
      <c r="J140" s="126"/>
      <c r="K140" s="126"/>
      <c r="L140" s="116"/>
      <c r="M140" s="691"/>
      <c r="N140" s="749"/>
      <c r="O140" s="750"/>
      <c r="P140" s="750"/>
      <c r="Q140" s="750"/>
      <c r="R140" s="750"/>
      <c r="S140" s="750"/>
      <c r="T140" s="750"/>
      <c r="U140" s="750"/>
      <c r="V140" s="750"/>
      <c r="W140" s="750"/>
      <c r="X140" s="750"/>
      <c r="Y140" s="750"/>
      <c r="Z140" s="750"/>
      <c r="AA140" s="750"/>
      <c r="AB140" s="750"/>
      <c r="AC140" s="751"/>
      <c r="AD140" s="7"/>
      <c r="AE140" s="8"/>
      <c r="AF140" s="8"/>
      <c r="AG140" s="9"/>
      <c r="AH140" s="180"/>
      <c r="AI140" s="181"/>
    </row>
    <row r="141" spans="1:101" ht="14.25" customHeight="1" x14ac:dyDescent="0.15">
      <c r="B141" s="169"/>
      <c r="D141" s="179"/>
      <c r="E141" s="144"/>
      <c r="F141" s="126"/>
      <c r="G141" s="126"/>
      <c r="H141" s="126"/>
      <c r="I141" s="126"/>
      <c r="J141" s="126"/>
      <c r="K141" s="126"/>
      <c r="L141" s="490"/>
      <c r="M141" s="752"/>
      <c r="N141" s="702"/>
      <c r="O141" s="703"/>
      <c r="P141" s="703"/>
      <c r="Q141" s="703"/>
      <c r="R141" s="703"/>
      <c r="S141" s="703"/>
      <c r="T141" s="703"/>
      <c r="U141" s="703"/>
      <c r="V141" s="703"/>
      <c r="W141" s="703"/>
      <c r="X141" s="703"/>
      <c r="Y141" s="703"/>
      <c r="Z141" s="703"/>
      <c r="AA141" s="703"/>
      <c r="AB141" s="703"/>
      <c r="AC141" s="704"/>
      <c r="AD141" s="7"/>
      <c r="AE141" s="8"/>
      <c r="AF141" s="8"/>
      <c r="AG141" s="9"/>
      <c r="AH141" s="180"/>
      <c r="AI141" s="181"/>
    </row>
    <row r="142" spans="1:101" ht="14.25" customHeight="1" x14ac:dyDescent="0.15">
      <c r="B142" s="169"/>
      <c r="D142" s="179"/>
      <c r="E142" s="455"/>
      <c r="F142" s="456"/>
      <c r="G142" s="456"/>
      <c r="H142" s="456"/>
      <c r="I142" s="456"/>
      <c r="J142" s="456"/>
      <c r="K142" s="456"/>
      <c r="L142" s="545" t="s">
        <v>165</v>
      </c>
      <c r="M142" s="119" t="s">
        <v>500</v>
      </c>
      <c r="N142" s="119"/>
      <c r="O142" s="420"/>
      <c r="P142" s="420"/>
      <c r="Q142" s="420"/>
      <c r="R142" s="421"/>
      <c r="S142" s="422"/>
      <c r="T142" s="421"/>
      <c r="U142" s="421"/>
      <c r="V142" s="421"/>
      <c r="W142" s="420"/>
      <c r="X142" s="421"/>
      <c r="Y142" s="420"/>
      <c r="Z142" s="423"/>
      <c r="AA142" s="423"/>
      <c r="AB142" s="421"/>
      <c r="AC142" s="494"/>
      <c r="AD142" s="7"/>
      <c r="AE142" s="8"/>
      <c r="AF142" s="8"/>
      <c r="AG142" s="9"/>
      <c r="AH142" s="180"/>
      <c r="AI142" s="181"/>
    </row>
    <row r="143" spans="1:101" ht="14.25" customHeight="1" x14ac:dyDescent="0.15">
      <c r="B143" s="169"/>
      <c r="D143" s="179"/>
      <c r="E143" s="138" t="s">
        <v>43</v>
      </c>
      <c r="F143" s="126"/>
      <c r="G143" s="126"/>
      <c r="H143" s="126"/>
      <c r="I143" s="126"/>
      <c r="J143" s="126"/>
      <c r="K143" s="126"/>
      <c r="L143" s="753" t="s">
        <v>30</v>
      </c>
      <c r="M143" s="756" t="s">
        <v>501</v>
      </c>
      <c r="N143" s="757"/>
      <c r="O143" s="757"/>
      <c r="P143" s="757"/>
      <c r="Q143" s="757"/>
      <c r="R143" s="757"/>
      <c r="S143" s="757"/>
      <c r="T143" s="757"/>
      <c r="U143" s="757"/>
      <c r="V143" s="757"/>
      <c r="W143" s="757"/>
      <c r="X143" s="757"/>
      <c r="Y143" s="757"/>
      <c r="Z143" s="757"/>
      <c r="AA143" s="757"/>
      <c r="AB143" s="757"/>
      <c r="AC143" s="758"/>
      <c r="AD143" s="7"/>
      <c r="AE143" s="8"/>
      <c r="AF143" s="8"/>
      <c r="AG143" s="9"/>
      <c r="AH143" s="180"/>
      <c r="AI143" s="181"/>
    </row>
    <row r="144" spans="1:101" ht="14.25" customHeight="1" x14ac:dyDescent="0.15">
      <c r="B144" s="169"/>
      <c r="D144" s="179"/>
      <c r="E144" s="144"/>
      <c r="F144" s="126"/>
      <c r="G144" s="126"/>
      <c r="H144" s="126"/>
      <c r="I144" s="126"/>
      <c r="J144" s="126"/>
      <c r="K144" s="126"/>
      <c r="L144" s="754"/>
      <c r="M144" s="733"/>
      <c r="N144" s="697"/>
      <c r="O144" s="697"/>
      <c r="P144" s="697"/>
      <c r="Q144" s="697"/>
      <c r="R144" s="697"/>
      <c r="S144" s="697"/>
      <c r="T144" s="697"/>
      <c r="U144" s="697"/>
      <c r="V144" s="697"/>
      <c r="W144" s="697"/>
      <c r="X144" s="697"/>
      <c r="Y144" s="697"/>
      <c r="Z144" s="697"/>
      <c r="AA144" s="697"/>
      <c r="AB144" s="697"/>
      <c r="AC144" s="698"/>
      <c r="AD144" s="7"/>
      <c r="AE144" s="8"/>
      <c r="AF144" s="8"/>
      <c r="AG144" s="9"/>
      <c r="AH144" s="180"/>
      <c r="AI144" s="181"/>
    </row>
    <row r="145" spans="2:35" ht="14.25" customHeight="1" x14ac:dyDescent="0.15">
      <c r="B145" s="169"/>
      <c r="D145" s="179"/>
      <c r="E145" s="144"/>
      <c r="F145" s="126"/>
      <c r="G145" s="126"/>
      <c r="H145" s="126"/>
      <c r="I145" s="126"/>
      <c r="J145" s="126"/>
      <c r="K145" s="126"/>
      <c r="L145" s="755"/>
      <c r="M145" s="708"/>
      <c r="N145" s="709"/>
      <c r="O145" s="709"/>
      <c r="P145" s="709"/>
      <c r="Q145" s="709"/>
      <c r="R145" s="709"/>
      <c r="S145" s="709"/>
      <c r="T145" s="709"/>
      <c r="U145" s="709"/>
      <c r="V145" s="709"/>
      <c r="W145" s="709"/>
      <c r="X145" s="709"/>
      <c r="Y145" s="709"/>
      <c r="Z145" s="709"/>
      <c r="AA145" s="709"/>
      <c r="AB145" s="709"/>
      <c r="AC145" s="710"/>
      <c r="AD145" s="7"/>
      <c r="AE145" s="8"/>
      <c r="AF145" s="8"/>
      <c r="AG145" s="9"/>
      <c r="AH145" s="180"/>
      <c r="AI145" s="181"/>
    </row>
    <row r="146" spans="2:35" ht="14.25" customHeight="1" x14ac:dyDescent="0.15">
      <c r="B146" s="169"/>
      <c r="D146" s="179"/>
      <c r="E146" s="144"/>
      <c r="F146" s="126"/>
      <c r="G146" s="126"/>
      <c r="H146" s="126"/>
      <c r="I146" s="126"/>
      <c r="J146" s="126"/>
      <c r="K146" s="126"/>
      <c r="L146" s="711" t="s">
        <v>485</v>
      </c>
      <c r="M146" s="707" t="s">
        <v>502</v>
      </c>
      <c r="N146" s="695"/>
      <c r="O146" s="695"/>
      <c r="P146" s="695"/>
      <c r="Q146" s="695"/>
      <c r="R146" s="695"/>
      <c r="S146" s="695"/>
      <c r="T146" s="695"/>
      <c r="U146" s="695"/>
      <c r="V146" s="695"/>
      <c r="W146" s="695"/>
      <c r="X146" s="695"/>
      <c r="Y146" s="695"/>
      <c r="Z146" s="695"/>
      <c r="AA146" s="695"/>
      <c r="AB146" s="695"/>
      <c r="AC146" s="696"/>
      <c r="AD146" s="7"/>
      <c r="AE146" s="8"/>
      <c r="AF146" s="8"/>
      <c r="AG146" s="9"/>
      <c r="AH146" s="180"/>
      <c r="AI146" s="181"/>
    </row>
    <row r="147" spans="2:35" ht="14.25" customHeight="1" x14ac:dyDescent="0.15">
      <c r="B147" s="169"/>
      <c r="D147" s="179"/>
      <c r="E147" s="144"/>
      <c r="F147" s="126"/>
      <c r="G147" s="126"/>
      <c r="H147" s="126"/>
      <c r="I147" s="126"/>
      <c r="J147" s="126"/>
      <c r="K147" s="126"/>
      <c r="L147" s="711"/>
      <c r="M147" s="708"/>
      <c r="N147" s="709"/>
      <c r="O147" s="709"/>
      <c r="P147" s="709"/>
      <c r="Q147" s="709"/>
      <c r="R147" s="709"/>
      <c r="S147" s="709"/>
      <c r="T147" s="709"/>
      <c r="U147" s="709"/>
      <c r="V147" s="709"/>
      <c r="W147" s="709"/>
      <c r="X147" s="709"/>
      <c r="Y147" s="709"/>
      <c r="Z147" s="709"/>
      <c r="AA147" s="709"/>
      <c r="AB147" s="709"/>
      <c r="AC147" s="710"/>
      <c r="AD147" s="7"/>
      <c r="AE147" s="8"/>
      <c r="AF147" s="8"/>
      <c r="AG147" s="9"/>
      <c r="AH147" s="180"/>
      <c r="AI147" s="181"/>
    </row>
    <row r="148" spans="2:35" ht="14.25" customHeight="1" x14ac:dyDescent="0.15">
      <c r="B148" s="169"/>
      <c r="D148" s="179"/>
      <c r="E148" s="144"/>
      <c r="F148" s="126"/>
      <c r="G148" s="126"/>
      <c r="H148" s="126"/>
      <c r="I148" s="126"/>
      <c r="J148" s="126"/>
      <c r="K148" s="126"/>
      <c r="L148" s="711" t="s">
        <v>485</v>
      </c>
      <c r="M148" s="707" t="s">
        <v>416</v>
      </c>
      <c r="N148" s="695"/>
      <c r="O148" s="695"/>
      <c r="P148" s="695"/>
      <c r="Q148" s="695"/>
      <c r="R148" s="695"/>
      <c r="S148" s="695"/>
      <c r="T148" s="695"/>
      <c r="U148" s="695"/>
      <c r="V148" s="695"/>
      <c r="W148" s="695"/>
      <c r="X148" s="695"/>
      <c r="Y148" s="695"/>
      <c r="Z148" s="695"/>
      <c r="AA148" s="695"/>
      <c r="AB148" s="695"/>
      <c r="AC148" s="696"/>
      <c r="AD148" s="7"/>
      <c r="AE148" s="8"/>
      <c r="AF148" s="8"/>
      <c r="AG148" s="9"/>
      <c r="AH148" s="180"/>
      <c r="AI148" s="181"/>
    </row>
    <row r="149" spans="2:35" ht="14.25" customHeight="1" x14ac:dyDescent="0.15">
      <c r="B149" s="169"/>
      <c r="D149" s="179"/>
      <c r="E149" s="144"/>
      <c r="F149" s="126"/>
      <c r="G149" s="126"/>
      <c r="H149" s="126"/>
      <c r="I149" s="126"/>
      <c r="J149" s="126"/>
      <c r="K149" s="126"/>
      <c r="L149" s="711"/>
      <c r="M149" s="708"/>
      <c r="N149" s="709"/>
      <c r="O149" s="709"/>
      <c r="P149" s="709"/>
      <c r="Q149" s="709"/>
      <c r="R149" s="709"/>
      <c r="S149" s="709"/>
      <c r="T149" s="709"/>
      <c r="U149" s="709"/>
      <c r="V149" s="709"/>
      <c r="W149" s="709"/>
      <c r="X149" s="709"/>
      <c r="Y149" s="709"/>
      <c r="Z149" s="709"/>
      <c r="AA149" s="709"/>
      <c r="AB149" s="709"/>
      <c r="AC149" s="710"/>
      <c r="AD149" s="7"/>
      <c r="AE149" s="8"/>
      <c r="AF149" s="8"/>
      <c r="AG149" s="9"/>
      <c r="AH149" s="180"/>
      <c r="AI149" s="181"/>
    </row>
    <row r="150" spans="2:35" ht="14.25" customHeight="1" x14ac:dyDescent="0.15">
      <c r="B150" s="169"/>
      <c r="D150" s="179"/>
      <c r="E150" s="144"/>
      <c r="F150" s="126"/>
      <c r="G150" s="126"/>
      <c r="H150" s="126"/>
      <c r="I150" s="126"/>
      <c r="J150" s="126"/>
      <c r="K150" s="126"/>
      <c r="L150" s="711" t="s">
        <v>485</v>
      </c>
      <c r="M150" s="707" t="s">
        <v>417</v>
      </c>
      <c r="N150" s="695"/>
      <c r="O150" s="695"/>
      <c r="P150" s="695"/>
      <c r="Q150" s="695"/>
      <c r="R150" s="695"/>
      <c r="S150" s="695"/>
      <c r="T150" s="695"/>
      <c r="U150" s="695"/>
      <c r="V150" s="695"/>
      <c r="W150" s="695"/>
      <c r="X150" s="695"/>
      <c r="Y150" s="695"/>
      <c r="Z150" s="695"/>
      <c r="AA150" s="695"/>
      <c r="AB150" s="695"/>
      <c r="AC150" s="696"/>
      <c r="AD150" s="7"/>
      <c r="AE150" s="8"/>
      <c r="AF150" s="8"/>
      <c r="AG150" s="9"/>
      <c r="AH150" s="180"/>
      <c r="AI150" s="181"/>
    </row>
    <row r="151" spans="2:35" ht="14.25" customHeight="1" x14ac:dyDescent="0.15">
      <c r="B151" s="169"/>
      <c r="D151" s="179"/>
      <c r="E151" s="144"/>
      <c r="F151" s="126"/>
      <c r="G151" s="126"/>
      <c r="H151" s="126"/>
      <c r="I151" s="126"/>
      <c r="J151" s="126"/>
      <c r="K151" s="126"/>
      <c r="L151" s="711"/>
      <c r="M151" s="708"/>
      <c r="N151" s="709"/>
      <c r="O151" s="709"/>
      <c r="P151" s="709"/>
      <c r="Q151" s="709"/>
      <c r="R151" s="709"/>
      <c r="S151" s="709"/>
      <c r="T151" s="709"/>
      <c r="U151" s="709"/>
      <c r="V151" s="709"/>
      <c r="W151" s="709"/>
      <c r="X151" s="709"/>
      <c r="Y151" s="709"/>
      <c r="Z151" s="709"/>
      <c r="AA151" s="709"/>
      <c r="AB151" s="709"/>
      <c r="AC151" s="710"/>
      <c r="AD151" s="7"/>
      <c r="AE151" s="8"/>
      <c r="AF151" s="8"/>
      <c r="AG151" s="9"/>
      <c r="AH151" s="180"/>
      <c r="AI151" s="181"/>
    </row>
    <row r="152" spans="2:35" ht="14.25" customHeight="1" x14ac:dyDescent="0.15">
      <c r="B152" s="169"/>
      <c r="D152" s="179"/>
      <c r="E152" s="144"/>
      <c r="F152" s="126"/>
      <c r="G152" s="126"/>
      <c r="H152" s="126"/>
      <c r="I152" s="126"/>
      <c r="J152" s="126"/>
      <c r="K152" s="126"/>
      <c r="L152" s="543" t="s">
        <v>485</v>
      </c>
      <c r="M152" s="447" t="s">
        <v>503</v>
      </c>
      <c r="N152" s="119"/>
      <c r="O152" s="420"/>
      <c r="P152" s="420"/>
      <c r="Q152" s="420"/>
      <c r="R152" s="421"/>
      <c r="S152" s="422"/>
      <c r="T152" s="421"/>
      <c r="U152" s="421"/>
      <c r="V152" s="421"/>
      <c r="W152" s="420"/>
      <c r="X152" s="421"/>
      <c r="Y152" s="420"/>
      <c r="Z152" s="423"/>
      <c r="AA152" s="423"/>
      <c r="AB152" s="421"/>
      <c r="AC152" s="494"/>
      <c r="AD152" s="7"/>
      <c r="AE152" s="8"/>
      <c r="AF152" s="8"/>
      <c r="AG152" s="9"/>
      <c r="AH152" s="180"/>
      <c r="AI152" s="181"/>
    </row>
    <row r="153" spans="2:35" ht="14.25" customHeight="1" x14ac:dyDescent="0.15">
      <c r="B153" s="169"/>
      <c r="D153" s="179"/>
      <c r="E153" s="132" t="s">
        <v>147</v>
      </c>
      <c r="F153" s="133"/>
      <c r="G153" s="133"/>
      <c r="H153" s="133"/>
      <c r="I153" s="133"/>
      <c r="J153" s="133"/>
      <c r="K153" s="133"/>
      <c r="L153" s="540" t="s">
        <v>30</v>
      </c>
      <c r="M153" s="759" t="s">
        <v>136</v>
      </c>
      <c r="N153" s="759"/>
      <c r="O153" s="759"/>
      <c r="P153" s="759"/>
      <c r="Q153" s="759"/>
      <c r="R153" s="759"/>
      <c r="S153" s="759"/>
      <c r="T153" s="759"/>
      <c r="U153" s="759"/>
      <c r="V153" s="759"/>
      <c r="W153" s="759"/>
      <c r="X153" s="759"/>
      <c r="Y153" s="759"/>
      <c r="Z153" s="759"/>
      <c r="AA153" s="759"/>
      <c r="AB153" s="759"/>
      <c r="AC153" s="760"/>
      <c r="AD153" s="7"/>
      <c r="AE153" s="8"/>
      <c r="AF153" s="8"/>
      <c r="AG153" s="9"/>
      <c r="AH153" s="180"/>
      <c r="AI153" s="181"/>
    </row>
    <row r="154" spans="2:35" ht="14.25" customHeight="1" x14ac:dyDescent="0.15">
      <c r="B154" s="169"/>
      <c r="D154" s="179"/>
      <c r="E154" s="455"/>
      <c r="F154" s="456"/>
      <c r="G154" s="456"/>
      <c r="H154" s="456"/>
      <c r="I154" s="456"/>
      <c r="J154" s="456"/>
      <c r="K154" s="456"/>
      <c r="L154" s="543" t="s">
        <v>30</v>
      </c>
      <c r="M154" s="119" t="s">
        <v>138</v>
      </c>
      <c r="N154" s="103"/>
      <c r="O154" s="104"/>
      <c r="P154" s="104"/>
      <c r="Q154" s="104"/>
      <c r="R154" s="98"/>
      <c r="S154" s="105"/>
      <c r="T154" s="98"/>
      <c r="U154" s="98"/>
      <c r="V154" s="98"/>
      <c r="W154" s="104"/>
      <c r="X154" s="98"/>
      <c r="Y154" s="104"/>
      <c r="Z154" s="106"/>
      <c r="AA154" s="106"/>
      <c r="AB154" s="98"/>
      <c r="AC154" s="107"/>
      <c r="AD154" s="7"/>
      <c r="AE154" s="8"/>
      <c r="AF154" s="8"/>
      <c r="AG154" s="9"/>
      <c r="AH154" s="180"/>
      <c r="AI154" s="181"/>
    </row>
    <row r="155" spans="2:35" ht="11.25" customHeight="1" x14ac:dyDescent="0.15">
      <c r="B155" s="169"/>
      <c r="D155" s="179"/>
      <c r="E155" s="138" t="s">
        <v>44</v>
      </c>
      <c r="F155" s="126"/>
      <c r="G155" s="126"/>
      <c r="H155" s="126"/>
      <c r="I155" s="126"/>
      <c r="J155" s="126"/>
      <c r="K155" s="126"/>
      <c r="L155" s="761" t="s">
        <v>486</v>
      </c>
      <c r="M155" s="762"/>
      <c r="N155" s="762"/>
      <c r="O155" s="762"/>
      <c r="P155" s="762"/>
      <c r="Q155" s="762"/>
      <c r="R155" s="762"/>
      <c r="S155" s="762"/>
      <c r="T155" s="762"/>
      <c r="U155" s="762"/>
      <c r="V155" s="762"/>
      <c r="W155" s="762"/>
      <c r="X155" s="762"/>
      <c r="Y155" s="762"/>
      <c r="Z155" s="762"/>
      <c r="AA155" s="762"/>
      <c r="AB155" s="762"/>
      <c r="AC155" s="763"/>
      <c r="AD155" s="7"/>
      <c r="AE155" s="8"/>
      <c r="AF155" s="8"/>
      <c r="AG155" s="9"/>
      <c r="AH155" s="180"/>
      <c r="AI155" s="181"/>
    </row>
    <row r="156" spans="2:35" ht="14.25" customHeight="1" x14ac:dyDescent="0.15">
      <c r="B156" s="169"/>
      <c r="D156" s="179"/>
      <c r="E156" s="144"/>
      <c r="F156" s="126"/>
      <c r="G156" s="126"/>
      <c r="H156" s="126"/>
      <c r="I156" s="126"/>
      <c r="J156" s="126"/>
      <c r="K156" s="126"/>
      <c r="L156" s="732" t="s">
        <v>485</v>
      </c>
      <c r="M156" s="748" t="s">
        <v>504</v>
      </c>
      <c r="N156" s="748"/>
      <c r="O156" s="748"/>
      <c r="P156" s="748"/>
      <c r="Q156" s="748"/>
      <c r="R156" s="748"/>
      <c r="S156" s="748"/>
      <c r="T156" s="748"/>
      <c r="U156" s="748"/>
      <c r="V156" s="748"/>
      <c r="W156" s="748"/>
      <c r="X156" s="748"/>
      <c r="Y156" s="748"/>
      <c r="Z156" s="748"/>
      <c r="AA156" s="748"/>
      <c r="AB156" s="748"/>
      <c r="AC156" s="748"/>
      <c r="AD156" s="7"/>
      <c r="AE156" s="8"/>
      <c r="AF156" s="8"/>
      <c r="AG156" s="9"/>
      <c r="AH156" s="180"/>
      <c r="AI156" s="181"/>
    </row>
    <row r="157" spans="2:35" ht="14.25" customHeight="1" x14ac:dyDescent="0.15">
      <c r="B157" s="169"/>
      <c r="D157" s="179"/>
      <c r="E157" s="144"/>
      <c r="F157" s="126"/>
      <c r="G157" s="126"/>
      <c r="H157" s="126"/>
      <c r="I157" s="126"/>
      <c r="J157" s="126"/>
      <c r="K157" s="126"/>
      <c r="L157" s="732"/>
      <c r="M157" s="748"/>
      <c r="N157" s="748"/>
      <c r="O157" s="748"/>
      <c r="P157" s="748"/>
      <c r="Q157" s="748"/>
      <c r="R157" s="748"/>
      <c r="S157" s="748"/>
      <c r="T157" s="748"/>
      <c r="U157" s="748"/>
      <c r="V157" s="748"/>
      <c r="W157" s="748"/>
      <c r="X157" s="748"/>
      <c r="Y157" s="748"/>
      <c r="Z157" s="748"/>
      <c r="AA157" s="748"/>
      <c r="AB157" s="748"/>
      <c r="AC157" s="748"/>
      <c r="AD157" s="7"/>
      <c r="AE157" s="8"/>
      <c r="AF157" s="8"/>
      <c r="AG157" s="9"/>
      <c r="AH157" s="180"/>
      <c r="AI157" s="181"/>
    </row>
    <row r="158" spans="2:35" ht="14.25" customHeight="1" x14ac:dyDescent="0.15">
      <c r="B158" s="169"/>
      <c r="D158" s="179"/>
      <c r="E158" s="144"/>
      <c r="F158" s="126"/>
      <c r="G158" s="126"/>
      <c r="H158" s="126"/>
      <c r="I158" s="126"/>
      <c r="J158" s="126"/>
      <c r="K158" s="126"/>
      <c r="L158" s="732" t="s">
        <v>485</v>
      </c>
      <c r="M158" s="748" t="s">
        <v>505</v>
      </c>
      <c r="N158" s="748"/>
      <c r="O158" s="748"/>
      <c r="P158" s="748"/>
      <c r="Q158" s="748"/>
      <c r="R158" s="748"/>
      <c r="S158" s="748"/>
      <c r="T158" s="748"/>
      <c r="U158" s="748"/>
      <c r="V158" s="748"/>
      <c r="W158" s="748"/>
      <c r="X158" s="748"/>
      <c r="Y158" s="748"/>
      <c r="Z158" s="748"/>
      <c r="AA158" s="748"/>
      <c r="AB158" s="748"/>
      <c r="AC158" s="748"/>
      <c r="AD158" s="7"/>
      <c r="AE158" s="8"/>
      <c r="AF158" s="8"/>
      <c r="AG158" s="9"/>
      <c r="AH158" s="180"/>
      <c r="AI158" s="181"/>
    </row>
    <row r="159" spans="2:35" ht="14.25" customHeight="1" x14ac:dyDescent="0.15">
      <c r="B159" s="169"/>
      <c r="D159" s="179"/>
      <c r="E159" s="144"/>
      <c r="F159" s="126"/>
      <c r="G159" s="126"/>
      <c r="H159" s="126"/>
      <c r="I159" s="126"/>
      <c r="J159" s="126"/>
      <c r="K159" s="126"/>
      <c r="L159" s="732"/>
      <c r="M159" s="748"/>
      <c r="N159" s="748"/>
      <c r="O159" s="748"/>
      <c r="P159" s="748"/>
      <c r="Q159" s="748"/>
      <c r="R159" s="748"/>
      <c r="S159" s="748"/>
      <c r="T159" s="748"/>
      <c r="U159" s="748"/>
      <c r="V159" s="748"/>
      <c r="W159" s="748"/>
      <c r="X159" s="748"/>
      <c r="Y159" s="748"/>
      <c r="Z159" s="748"/>
      <c r="AA159" s="748"/>
      <c r="AB159" s="748"/>
      <c r="AC159" s="748"/>
      <c r="AD159" s="7"/>
      <c r="AE159" s="8"/>
      <c r="AF159" s="8"/>
      <c r="AG159" s="9"/>
      <c r="AH159" s="180"/>
      <c r="AI159" s="181"/>
    </row>
    <row r="160" spans="2:35" ht="14.25" customHeight="1" x14ac:dyDescent="0.15">
      <c r="B160" s="169"/>
      <c r="D160" s="179"/>
      <c r="E160" s="144"/>
      <c r="F160" s="126"/>
      <c r="G160" s="126"/>
      <c r="H160" s="126"/>
      <c r="I160" s="126"/>
      <c r="J160" s="126"/>
      <c r="K160" s="126"/>
      <c r="L160" s="732" t="s">
        <v>485</v>
      </c>
      <c r="M160" s="748" t="s">
        <v>508</v>
      </c>
      <c r="N160" s="748"/>
      <c r="O160" s="748"/>
      <c r="P160" s="748"/>
      <c r="Q160" s="748"/>
      <c r="R160" s="748"/>
      <c r="S160" s="748"/>
      <c r="T160" s="748"/>
      <c r="U160" s="748"/>
      <c r="V160" s="748"/>
      <c r="W160" s="748"/>
      <c r="X160" s="748"/>
      <c r="Y160" s="748"/>
      <c r="Z160" s="748"/>
      <c r="AA160" s="748"/>
      <c r="AB160" s="748"/>
      <c r="AC160" s="748"/>
      <c r="AD160" s="7"/>
      <c r="AE160" s="8"/>
      <c r="AF160" s="8"/>
      <c r="AG160" s="9"/>
      <c r="AH160" s="180"/>
      <c r="AI160" s="181"/>
    </row>
    <row r="161" spans="2:35" ht="14.25" customHeight="1" x14ac:dyDescent="0.15">
      <c r="B161" s="169"/>
      <c r="D161" s="179"/>
      <c r="E161" s="144"/>
      <c r="F161" s="126"/>
      <c r="G161" s="126"/>
      <c r="H161" s="126"/>
      <c r="I161" s="126"/>
      <c r="J161" s="126"/>
      <c r="K161" s="126"/>
      <c r="L161" s="732"/>
      <c r="M161" s="748"/>
      <c r="N161" s="748"/>
      <c r="O161" s="748"/>
      <c r="P161" s="748"/>
      <c r="Q161" s="748"/>
      <c r="R161" s="748"/>
      <c r="S161" s="748"/>
      <c r="T161" s="748"/>
      <c r="U161" s="748"/>
      <c r="V161" s="748"/>
      <c r="W161" s="748"/>
      <c r="X161" s="748"/>
      <c r="Y161" s="748"/>
      <c r="Z161" s="748"/>
      <c r="AA161" s="748"/>
      <c r="AB161" s="748"/>
      <c r="AC161" s="748"/>
      <c r="AD161" s="7"/>
      <c r="AE161" s="8"/>
      <c r="AF161" s="8"/>
      <c r="AG161" s="9"/>
      <c r="AH161" s="180"/>
      <c r="AI161" s="181"/>
    </row>
    <row r="162" spans="2:35" ht="14.25" customHeight="1" x14ac:dyDescent="0.15">
      <c r="B162" s="169"/>
      <c r="D162" s="179"/>
      <c r="E162" s="144"/>
      <c r="F162" s="126"/>
      <c r="G162" s="126"/>
      <c r="H162" s="126"/>
      <c r="I162" s="126"/>
      <c r="J162" s="126"/>
      <c r="K162" s="126"/>
      <c r="L162" s="732"/>
      <c r="M162" s="748"/>
      <c r="N162" s="748"/>
      <c r="O162" s="748"/>
      <c r="P162" s="748"/>
      <c r="Q162" s="748"/>
      <c r="R162" s="748"/>
      <c r="S162" s="748"/>
      <c r="T162" s="748"/>
      <c r="U162" s="748"/>
      <c r="V162" s="748"/>
      <c r="W162" s="748"/>
      <c r="X162" s="748"/>
      <c r="Y162" s="748"/>
      <c r="Z162" s="748"/>
      <c r="AA162" s="748"/>
      <c r="AB162" s="748"/>
      <c r="AC162" s="748"/>
      <c r="AD162" s="7"/>
      <c r="AE162" s="8"/>
      <c r="AF162" s="8"/>
      <c r="AG162" s="9"/>
      <c r="AH162" s="180"/>
      <c r="AI162" s="181"/>
    </row>
    <row r="163" spans="2:35" ht="14.25" customHeight="1" x14ac:dyDescent="0.15">
      <c r="B163" s="169"/>
      <c r="D163" s="179"/>
      <c r="E163" s="144"/>
      <c r="F163" s="126"/>
      <c r="G163" s="126"/>
      <c r="H163" s="126"/>
      <c r="I163" s="126"/>
      <c r="J163" s="126"/>
      <c r="K163" s="126"/>
      <c r="L163" s="732"/>
      <c r="M163" s="748"/>
      <c r="N163" s="748"/>
      <c r="O163" s="748"/>
      <c r="P163" s="748"/>
      <c r="Q163" s="748"/>
      <c r="R163" s="748"/>
      <c r="S163" s="748"/>
      <c r="T163" s="748"/>
      <c r="U163" s="748"/>
      <c r="V163" s="748"/>
      <c r="W163" s="748"/>
      <c r="X163" s="748"/>
      <c r="Y163" s="748"/>
      <c r="Z163" s="748"/>
      <c r="AA163" s="748"/>
      <c r="AB163" s="748"/>
      <c r="AC163" s="748"/>
      <c r="AD163" s="7"/>
      <c r="AE163" s="8"/>
      <c r="AF163" s="8"/>
      <c r="AG163" s="9"/>
      <c r="AH163" s="180"/>
      <c r="AI163" s="181"/>
    </row>
    <row r="164" spans="2:35" ht="11.25" customHeight="1" x14ac:dyDescent="0.15">
      <c r="B164" s="169"/>
      <c r="D164" s="179"/>
      <c r="E164" s="144"/>
      <c r="F164" s="126"/>
      <c r="G164" s="126"/>
      <c r="H164" s="126"/>
      <c r="I164" s="126"/>
      <c r="J164" s="126"/>
      <c r="K164" s="126"/>
      <c r="L164" s="766" t="s">
        <v>137</v>
      </c>
      <c r="M164" s="766"/>
      <c r="N164" s="766"/>
      <c r="O164" s="766"/>
      <c r="P164" s="766"/>
      <c r="Q164" s="766"/>
      <c r="R164" s="766"/>
      <c r="S164" s="766"/>
      <c r="T164" s="766"/>
      <c r="U164" s="766"/>
      <c r="V164" s="766"/>
      <c r="W164" s="766"/>
      <c r="X164" s="766"/>
      <c r="Y164" s="766"/>
      <c r="Z164" s="766"/>
      <c r="AA164" s="766"/>
      <c r="AB164" s="766"/>
      <c r="AC164" s="766"/>
      <c r="AD164" s="7"/>
      <c r="AE164" s="8"/>
      <c r="AF164" s="8"/>
      <c r="AG164" s="9"/>
      <c r="AH164" s="180"/>
      <c r="AI164" s="181"/>
    </row>
    <row r="165" spans="2:35" ht="14.25" customHeight="1" x14ac:dyDescent="0.15">
      <c r="B165" s="169"/>
      <c r="D165" s="179"/>
      <c r="E165" s="144"/>
      <c r="F165" s="126"/>
      <c r="G165" s="126"/>
      <c r="H165" s="126"/>
      <c r="I165" s="126"/>
      <c r="J165" s="126"/>
      <c r="K165" s="126"/>
      <c r="L165" s="711" t="s">
        <v>485</v>
      </c>
      <c r="M165" s="748" t="s">
        <v>506</v>
      </c>
      <c r="N165" s="748"/>
      <c r="O165" s="748"/>
      <c r="P165" s="748"/>
      <c r="Q165" s="748"/>
      <c r="R165" s="748"/>
      <c r="S165" s="748"/>
      <c r="T165" s="748"/>
      <c r="U165" s="748"/>
      <c r="V165" s="748"/>
      <c r="W165" s="748"/>
      <c r="X165" s="748"/>
      <c r="Y165" s="748"/>
      <c r="Z165" s="748"/>
      <c r="AA165" s="748"/>
      <c r="AB165" s="748"/>
      <c r="AC165" s="748"/>
      <c r="AD165" s="7"/>
      <c r="AE165" s="8"/>
      <c r="AF165" s="8"/>
      <c r="AG165" s="9"/>
      <c r="AH165" s="180"/>
      <c r="AI165" s="181"/>
    </row>
    <row r="166" spans="2:35" ht="14.25" customHeight="1" x14ac:dyDescent="0.15">
      <c r="B166" s="169"/>
      <c r="D166" s="179"/>
      <c r="E166" s="144"/>
      <c r="F166" s="126"/>
      <c r="G166" s="126"/>
      <c r="H166" s="126"/>
      <c r="I166" s="126"/>
      <c r="J166" s="126"/>
      <c r="K166" s="126"/>
      <c r="L166" s="711"/>
      <c r="M166" s="748"/>
      <c r="N166" s="748"/>
      <c r="O166" s="748"/>
      <c r="P166" s="748"/>
      <c r="Q166" s="748"/>
      <c r="R166" s="748"/>
      <c r="S166" s="748"/>
      <c r="T166" s="748"/>
      <c r="U166" s="748"/>
      <c r="V166" s="748"/>
      <c r="W166" s="748"/>
      <c r="X166" s="748"/>
      <c r="Y166" s="748"/>
      <c r="Z166" s="748"/>
      <c r="AA166" s="748"/>
      <c r="AB166" s="748"/>
      <c r="AC166" s="748"/>
      <c r="AD166" s="7"/>
      <c r="AE166" s="8"/>
      <c r="AF166" s="8"/>
      <c r="AG166" s="9"/>
      <c r="AH166" s="180"/>
      <c r="AI166" s="181"/>
    </row>
    <row r="167" spans="2:35" ht="14.25" customHeight="1" x14ac:dyDescent="0.15">
      <c r="B167" s="169"/>
      <c r="D167" s="179"/>
      <c r="E167" s="144"/>
      <c r="F167" s="126"/>
      <c r="G167" s="126"/>
      <c r="H167" s="126"/>
      <c r="I167" s="126"/>
      <c r="J167" s="126"/>
      <c r="K167" s="126"/>
      <c r="L167" s="711" t="s">
        <v>485</v>
      </c>
      <c r="M167" s="748" t="s">
        <v>507</v>
      </c>
      <c r="N167" s="748"/>
      <c r="O167" s="748"/>
      <c r="P167" s="748"/>
      <c r="Q167" s="748"/>
      <c r="R167" s="748"/>
      <c r="S167" s="748"/>
      <c r="T167" s="748"/>
      <c r="U167" s="748"/>
      <c r="V167" s="748"/>
      <c r="W167" s="748"/>
      <c r="X167" s="748"/>
      <c r="Y167" s="748"/>
      <c r="Z167" s="748"/>
      <c r="AA167" s="748"/>
      <c r="AB167" s="748"/>
      <c r="AC167" s="748"/>
      <c r="AD167" s="7"/>
      <c r="AE167" s="8"/>
      <c r="AF167" s="8"/>
      <c r="AG167" s="9"/>
      <c r="AH167" s="180"/>
      <c r="AI167" s="181"/>
    </row>
    <row r="168" spans="2:35" ht="14.25" customHeight="1" x14ac:dyDescent="0.15">
      <c r="B168" s="169"/>
      <c r="D168" s="179"/>
      <c r="E168" s="144"/>
      <c r="F168" s="126"/>
      <c r="G168" s="126"/>
      <c r="H168" s="126"/>
      <c r="I168" s="126"/>
      <c r="J168" s="126"/>
      <c r="K168" s="126"/>
      <c r="L168" s="711"/>
      <c r="M168" s="748"/>
      <c r="N168" s="748"/>
      <c r="O168" s="748"/>
      <c r="P168" s="748"/>
      <c r="Q168" s="748"/>
      <c r="R168" s="748"/>
      <c r="S168" s="748"/>
      <c r="T168" s="748"/>
      <c r="U168" s="748"/>
      <c r="V168" s="748"/>
      <c r="W168" s="748"/>
      <c r="X168" s="748"/>
      <c r="Y168" s="748"/>
      <c r="Z168" s="748"/>
      <c r="AA168" s="748"/>
      <c r="AB168" s="748"/>
      <c r="AC168" s="748"/>
      <c r="AD168" s="7"/>
      <c r="AE168" s="8"/>
      <c r="AF168" s="8"/>
      <c r="AG168" s="9"/>
      <c r="AH168" s="180"/>
      <c r="AI168" s="181"/>
    </row>
    <row r="169" spans="2:35" ht="14.25" customHeight="1" x14ac:dyDescent="0.15">
      <c r="B169" s="169"/>
      <c r="D169" s="179"/>
      <c r="E169" s="144"/>
      <c r="F169" s="126"/>
      <c r="G169" s="126"/>
      <c r="H169" s="126"/>
      <c r="I169" s="126"/>
      <c r="J169" s="126"/>
      <c r="K169" s="126"/>
      <c r="L169" s="711" t="s">
        <v>485</v>
      </c>
      <c r="M169" s="748" t="s">
        <v>509</v>
      </c>
      <c r="N169" s="748"/>
      <c r="O169" s="748"/>
      <c r="P169" s="748"/>
      <c r="Q169" s="748"/>
      <c r="R169" s="748"/>
      <c r="S169" s="748"/>
      <c r="T169" s="748"/>
      <c r="U169" s="748"/>
      <c r="V169" s="748"/>
      <c r="W169" s="748"/>
      <c r="X169" s="748"/>
      <c r="Y169" s="748"/>
      <c r="Z169" s="748"/>
      <c r="AA169" s="748"/>
      <c r="AB169" s="748"/>
      <c r="AC169" s="748"/>
      <c r="AD169" s="7"/>
      <c r="AE169" s="8"/>
      <c r="AF169" s="8"/>
      <c r="AG169" s="9"/>
      <c r="AH169" s="180"/>
      <c r="AI169" s="181"/>
    </row>
    <row r="170" spans="2:35" ht="14.25" customHeight="1" x14ac:dyDescent="0.15">
      <c r="B170" s="169"/>
      <c r="D170" s="179"/>
      <c r="E170" s="144"/>
      <c r="F170" s="126"/>
      <c r="G170" s="126"/>
      <c r="H170" s="126"/>
      <c r="I170" s="126"/>
      <c r="J170" s="126"/>
      <c r="K170" s="126"/>
      <c r="L170" s="711"/>
      <c r="M170" s="748"/>
      <c r="N170" s="748"/>
      <c r="O170" s="748"/>
      <c r="P170" s="748"/>
      <c r="Q170" s="748"/>
      <c r="R170" s="748"/>
      <c r="S170" s="748"/>
      <c r="T170" s="748"/>
      <c r="U170" s="748"/>
      <c r="V170" s="748"/>
      <c r="W170" s="748"/>
      <c r="X170" s="748"/>
      <c r="Y170" s="748"/>
      <c r="Z170" s="748"/>
      <c r="AA170" s="748"/>
      <c r="AB170" s="748"/>
      <c r="AC170" s="748"/>
      <c r="AD170" s="7"/>
      <c r="AE170" s="8"/>
      <c r="AF170" s="8"/>
      <c r="AG170" s="9"/>
      <c r="AH170" s="180"/>
      <c r="AI170" s="181"/>
    </row>
    <row r="171" spans="2:35" ht="14.25" customHeight="1" x14ac:dyDescent="0.15">
      <c r="B171" s="428"/>
      <c r="C171" s="103"/>
      <c r="D171" s="482"/>
      <c r="E171" s="455"/>
      <c r="F171" s="456"/>
      <c r="G171" s="456"/>
      <c r="H171" s="456"/>
      <c r="I171" s="456"/>
      <c r="J171" s="456"/>
      <c r="K171" s="456"/>
      <c r="L171" s="544" t="s">
        <v>485</v>
      </c>
      <c r="M171" s="103" t="s">
        <v>135</v>
      </c>
      <c r="N171" s="103"/>
      <c r="O171" s="104"/>
      <c r="P171" s="104"/>
      <c r="Q171" s="104"/>
      <c r="R171" s="98"/>
      <c r="S171" s="105"/>
      <c r="T171" s="98"/>
      <c r="U171" s="98"/>
      <c r="V171" s="98"/>
      <c r="W171" s="104"/>
      <c r="X171" s="98"/>
      <c r="Y171" s="104"/>
      <c r="Z171" s="106"/>
      <c r="AA171" s="106"/>
      <c r="AB171" s="98"/>
      <c r="AC171" s="107"/>
      <c r="AD171" s="14"/>
      <c r="AE171" s="15"/>
      <c r="AF171" s="15"/>
      <c r="AG171" s="16"/>
      <c r="AH171" s="182"/>
      <c r="AI171" s="183"/>
    </row>
    <row r="172" spans="2:35" ht="20.100000000000001" customHeight="1" x14ac:dyDescent="0.15">
      <c r="B172" s="627" t="s">
        <v>129</v>
      </c>
      <c r="C172" s="557"/>
      <c r="D172" s="628"/>
      <c r="E172" s="745" t="s">
        <v>389</v>
      </c>
      <c r="F172" s="746"/>
      <c r="G172" s="746"/>
      <c r="H172" s="746"/>
      <c r="I172" s="746"/>
      <c r="J172" s="746"/>
      <c r="K172" s="746"/>
      <c r="L172" s="746"/>
      <c r="M172" s="746"/>
      <c r="N172" s="746"/>
      <c r="O172" s="746"/>
      <c r="P172" s="746"/>
      <c r="Q172" s="746"/>
      <c r="R172" s="746"/>
      <c r="S172" s="746"/>
      <c r="T172" s="746"/>
      <c r="U172" s="746"/>
      <c r="V172" s="746"/>
      <c r="W172" s="746"/>
      <c r="X172" s="746"/>
      <c r="Y172" s="746"/>
      <c r="Z172" s="746"/>
      <c r="AA172" s="746"/>
      <c r="AB172" s="746"/>
      <c r="AC172" s="746"/>
      <c r="AD172" s="746"/>
      <c r="AE172" s="746"/>
      <c r="AF172" s="746"/>
      <c r="AG172" s="747"/>
      <c r="AH172" s="430"/>
      <c r="AI172" s="431"/>
    </row>
    <row r="173" spans="2:35" ht="17.25" customHeight="1" x14ac:dyDescent="0.15">
      <c r="B173" s="627"/>
      <c r="C173" s="557"/>
      <c r="D173" s="628"/>
      <c r="E173" s="132" t="s">
        <v>390</v>
      </c>
      <c r="F173" s="397"/>
      <c r="G173" s="397"/>
      <c r="H173" s="397"/>
      <c r="I173" s="397"/>
      <c r="J173" s="397"/>
      <c r="K173" s="468"/>
      <c r="L173" s="471" t="s">
        <v>79</v>
      </c>
      <c r="M173" s="101" t="s">
        <v>130</v>
      </c>
      <c r="N173" s="401"/>
      <c r="O173" s="401"/>
      <c r="P173" s="401"/>
      <c r="Q173" s="401"/>
      <c r="R173" s="403"/>
      <c r="S173" s="402"/>
      <c r="T173" s="403"/>
      <c r="U173" s="403"/>
      <c r="V173" s="403"/>
      <c r="W173" s="401"/>
      <c r="X173" s="403"/>
      <c r="Y173" s="401"/>
      <c r="Z173" s="472"/>
      <c r="AA173" s="472"/>
      <c r="AB173" s="403"/>
      <c r="AC173" s="491"/>
      <c r="AD173" s="7" t="s">
        <v>77</v>
      </c>
      <c r="AE173" s="8" t="s">
        <v>391</v>
      </c>
      <c r="AF173" s="8"/>
      <c r="AG173" s="9"/>
      <c r="AH173" s="398"/>
      <c r="AI173" s="399"/>
    </row>
    <row r="174" spans="2:35" ht="17.25" customHeight="1" x14ac:dyDescent="0.15">
      <c r="B174" s="627"/>
      <c r="C174" s="557"/>
      <c r="D174" s="628"/>
      <c r="E174" s="450"/>
      <c r="F174" s="449"/>
      <c r="G174" s="449"/>
      <c r="H174" s="449"/>
      <c r="I174" s="449"/>
      <c r="J174" s="449"/>
      <c r="K174" s="103"/>
      <c r="L174" s="102"/>
      <c r="M174" s="400" t="s">
        <v>28</v>
      </c>
      <c r="N174" s="103" t="s">
        <v>392</v>
      </c>
      <c r="O174" s="104"/>
      <c r="P174" s="104"/>
      <c r="Q174" s="104"/>
      <c r="R174" s="98"/>
      <c r="S174" s="105"/>
      <c r="T174" s="98"/>
      <c r="U174" s="98"/>
      <c r="V174" s="98"/>
      <c r="W174" s="104"/>
      <c r="X174" s="98"/>
      <c r="Y174" s="104"/>
      <c r="Z174" s="106"/>
      <c r="AA174" s="106"/>
      <c r="AB174" s="98"/>
      <c r="AC174" s="107"/>
      <c r="AD174" s="7" t="s">
        <v>77</v>
      </c>
      <c r="AE174" s="8" t="s">
        <v>148</v>
      </c>
      <c r="AF174" s="8"/>
      <c r="AG174" s="9"/>
      <c r="AH174" s="398"/>
      <c r="AI174" s="399"/>
    </row>
    <row r="175" spans="2:35" ht="17.25" customHeight="1" x14ac:dyDescent="0.15">
      <c r="B175" s="627"/>
      <c r="C175" s="557"/>
      <c r="D175" s="628"/>
      <c r="E175" s="132" t="s">
        <v>144</v>
      </c>
      <c r="F175" s="134"/>
      <c r="G175" s="134"/>
      <c r="H175" s="134"/>
      <c r="I175" s="134"/>
      <c r="J175" s="134"/>
      <c r="K175" s="101"/>
      <c r="L175" s="473" t="s">
        <v>79</v>
      </c>
      <c r="M175" s="101" t="s">
        <v>131</v>
      </c>
      <c r="N175" s="401"/>
      <c r="O175" s="401"/>
      <c r="P175" s="401"/>
      <c r="Q175" s="401"/>
      <c r="R175" s="403"/>
      <c r="S175" s="402"/>
      <c r="T175" s="403"/>
      <c r="U175" s="403"/>
      <c r="V175" s="403"/>
      <c r="W175" s="401"/>
      <c r="X175" s="403"/>
      <c r="Y175" s="402"/>
      <c r="Z175" s="403"/>
      <c r="AA175" s="403"/>
      <c r="AB175" s="403"/>
      <c r="AC175" s="491"/>
      <c r="AD175" s="7" t="s">
        <v>77</v>
      </c>
      <c r="AE175" s="8" t="s">
        <v>149</v>
      </c>
      <c r="AF175" s="8"/>
      <c r="AG175" s="9"/>
      <c r="AH175" s="398"/>
      <c r="AI175" s="399"/>
    </row>
    <row r="176" spans="2:35" ht="17.25" customHeight="1" x14ac:dyDescent="0.15">
      <c r="B176" s="627"/>
      <c r="C176" s="557"/>
      <c r="D176" s="628"/>
      <c r="E176" s="138" t="s">
        <v>393</v>
      </c>
      <c r="F176" s="139"/>
      <c r="G176" s="139"/>
      <c r="H176" s="139"/>
      <c r="I176" s="139"/>
      <c r="J176" s="139"/>
      <c r="L176" s="442"/>
      <c r="M176" s="404" t="s">
        <v>77</v>
      </c>
      <c r="N176" s="697" t="s">
        <v>394</v>
      </c>
      <c r="O176" s="697"/>
      <c r="P176" s="697"/>
      <c r="Q176" s="697"/>
      <c r="R176" s="697"/>
      <c r="S176" s="697"/>
      <c r="T176" s="697"/>
      <c r="U176" s="697"/>
      <c r="V176" s="697"/>
      <c r="W176" s="697"/>
      <c r="X176" s="697"/>
      <c r="Y176" s="697"/>
      <c r="Z176" s="697"/>
      <c r="AA176" s="697"/>
      <c r="AB176" s="697"/>
      <c r="AC176" s="698"/>
      <c r="AD176" s="7" t="s">
        <v>77</v>
      </c>
      <c r="AE176" s="8" t="s">
        <v>50</v>
      </c>
      <c r="AF176" s="8"/>
      <c r="AG176" s="9"/>
      <c r="AH176" s="398"/>
      <c r="AI176" s="399"/>
    </row>
    <row r="177" spans="2:35" ht="17.25" customHeight="1" x14ac:dyDescent="0.15">
      <c r="B177" s="169"/>
      <c r="D177" s="405"/>
      <c r="E177" s="138"/>
      <c r="F177" s="139"/>
      <c r="G177" s="139"/>
      <c r="H177" s="139"/>
      <c r="I177" s="139"/>
      <c r="J177" s="139"/>
      <c r="L177" s="442"/>
      <c r="M177" s="60"/>
      <c r="N177" s="697"/>
      <c r="O177" s="697"/>
      <c r="P177" s="697"/>
      <c r="Q177" s="697"/>
      <c r="R177" s="697"/>
      <c r="S177" s="697"/>
      <c r="T177" s="697"/>
      <c r="U177" s="697"/>
      <c r="V177" s="697"/>
      <c r="W177" s="697"/>
      <c r="X177" s="697"/>
      <c r="Y177" s="697"/>
      <c r="Z177" s="697"/>
      <c r="AA177" s="697"/>
      <c r="AB177" s="697"/>
      <c r="AC177" s="698"/>
      <c r="AD177" s="7" t="s">
        <v>77</v>
      </c>
      <c r="AE177" s="8"/>
      <c r="AF177" s="8"/>
      <c r="AG177" s="9"/>
      <c r="AH177" s="398"/>
      <c r="AI177" s="399"/>
    </row>
    <row r="178" spans="2:35" ht="17.25" customHeight="1" x14ac:dyDescent="0.15">
      <c r="B178" s="169"/>
      <c r="D178" s="405"/>
      <c r="E178" s="138"/>
      <c r="F178" s="139"/>
      <c r="G178" s="139"/>
      <c r="H178" s="139"/>
      <c r="I178" s="139"/>
      <c r="J178" s="139"/>
      <c r="L178" s="442"/>
      <c r="M178" s="60"/>
      <c r="N178" s="460" t="s">
        <v>395</v>
      </c>
      <c r="O178" s="49" t="s">
        <v>396</v>
      </c>
      <c r="P178" s="406"/>
      <c r="Q178" s="406"/>
      <c r="R178" s="407"/>
      <c r="S178" s="408"/>
      <c r="T178" s="407"/>
      <c r="U178" s="407"/>
      <c r="V178" s="407"/>
      <c r="W178" s="406"/>
      <c r="X178" s="407"/>
      <c r="Y178" s="406"/>
      <c r="Z178" s="409"/>
      <c r="AA178" s="409"/>
      <c r="AB178" s="407"/>
      <c r="AC178" s="495"/>
      <c r="AD178" s="7"/>
      <c r="AE178" s="8"/>
      <c r="AF178" s="8"/>
      <c r="AG178" s="9"/>
      <c r="AH178" s="398"/>
      <c r="AI178" s="399"/>
    </row>
    <row r="179" spans="2:35" ht="17.25" customHeight="1" x14ac:dyDescent="0.15">
      <c r="B179" s="169"/>
      <c r="D179" s="405"/>
      <c r="E179" s="138"/>
      <c r="F179" s="139"/>
      <c r="G179" s="139"/>
      <c r="H179" s="139"/>
      <c r="I179" s="139"/>
      <c r="J179" s="139"/>
      <c r="L179" s="442"/>
      <c r="M179" s="60"/>
      <c r="N179" s="410" t="s">
        <v>397</v>
      </c>
      <c r="O179" s="411" t="s">
        <v>398</v>
      </c>
      <c r="P179" s="412"/>
      <c r="Q179" s="412"/>
      <c r="R179" s="413"/>
      <c r="S179" s="414"/>
      <c r="T179" s="413"/>
      <c r="U179" s="413"/>
      <c r="V179" s="413"/>
      <c r="W179" s="412"/>
      <c r="X179" s="413"/>
      <c r="Y179" s="412"/>
      <c r="Z179" s="415"/>
      <c r="AA179" s="415"/>
      <c r="AB179" s="413"/>
      <c r="AC179" s="496"/>
      <c r="AD179" s="7"/>
      <c r="AE179" s="8"/>
      <c r="AF179" s="8"/>
      <c r="AG179" s="9"/>
      <c r="AH179" s="398"/>
      <c r="AI179" s="399"/>
    </row>
    <row r="180" spans="2:35" ht="17.25" customHeight="1" x14ac:dyDescent="0.15">
      <c r="B180" s="169"/>
      <c r="D180" s="405"/>
      <c r="E180" s="138"/>
      <c r="F180" s="139"/>
      <c r="G180" s="139"/>
      <c r="H180" s="139"/>
      <c r="I180" s="139"/>
      <c r="J180" s="139"/>
      <c r="L180" s="108"/>
      <c r="M180" s="416"/>
      <c r="N180" s="461" t="s">
        <v>399</v>
      </c>
      <c r="O180" s="34" t="s">
        <v>400</v>
      </c>
      <c r="P180" s="109"/>
      <c r="Q180" s="109"/>
      <c r="R180" s="96"/>
      <c r="S180" s="110"/>
      <c r="T180" s="96"/>
      <c r="U180" s="96"/>
      <c r="V180" s="96"/>
      <c r="W180" s="109"/>
      <c r="X180" s="96"/>
      <c r="Y180" s="109"/>
      <c r="Z180" s="111"/>
      <c r="AA180" s="111"/>
      <c r="AB180" s="96"/>
      <c r="AC180" s="492"/>
      <c r="AD180" s="7"/>
      <c r="AE180" s="8"/>
      <c r="AF180" s="8"/>
      <c r="AG180" s="9"/>
      <c r="AH180" s="398"/>
      <c r="AI180" s="399"/>
    </row>
    <row r="181" spans="2:35" ht="17.25" customHeight="1" x14ac:dyDescent="0.15">
      <c r="B181" s="169"/>
      <c r="D181" s="405"/>
      <c r="E181" s="138"/>
      <c r="F181" s="139"/>
      <c r="G181" s="139"/>
      <c r="H181" s="139"/>
      <c r="I181" s="139"/>
      <c r="J181" s="139"/>
      <c r="L181" s="112" t="s">
        <v>79</v>
      </c>
      <c r="M181" s="1" t="s">
        <v>133</v>
      </c>
      <c r="O181" s="80"/>
      <c r="P181" s="80"/>
      <c r="Q181" s="80"/>
      <c r="R181" s="94"/>
      <c r="S181" s="113"/>
      <c r="T181" s="94"/>
      <c r="U181" s="94"/>
      <c r="V181" s="94"/>
      <c r="W181" s="80"/>
      <c r="X181" s="94"/>
      <c r="Y181" s="80"/>
      <c r="Z181" s="114"/>
      <c r="AA181" s="114"/>
      <c r="AB181" s="94"/>
      <c r="AC181" s="81"/>
      <c r="AD181" s="7"/>
      <c r="AE181" s="8"/>
      <c r="AF181" s="8"/>
      <c r="AG181" s="9"/>
      <c r="AH181" s="398"/>
      <c r="AI181" s="399"/>
    </row>
    <row r="182" spans="2:35" ht="17.25" customHeight="1" x14ac:dyDescent="0.15">
      <c r="B182" s="169"/>
      <c r="D182" s="405"/>
      <c r="E182" s="138"/>
      <c r="F182" s="139"/>
      <c r="G182" s="139"/>
      <c r="H182" s="139"/>
      <c r="I182" s="139"/>
      <c r="J182" s="139"/>
      <c r="L182" s="452"/>
      <c r="M182" s="693" t="s">
        <v>77</v>
      </c>
      <c r="N182" s="695" t="s">
        <v>401</v>
      </c>
      <c r="O182" s="695"/>
      <c r="P182" s="695"/>
      <c r="Q182" s="695"/>
      <c r="R182" s="695"/>
      <c r="S182" s="695"/>
      <c r="T182" s="695"/>
      <c r="U182" s="695"/>
      <c r="V182" s="695"/>
      <c r="W182" s="695"/>
      <c r="X182" s="695"/>
      <c r="Y182" s="695"/>
      <c r="Z182" s="695"/>
      <c r="AA182" s="695"/>
      <c r="AB182" s="695"/>
      <c r="AC182" s="696"/>
      <c r="AD182" s="7"/>
      <c r="AE182" s="8"/>
      <c r="AF182" s="8"/>
      <c r="AG182" s="9"/>
      <c r="AH182" s="398"/>
      <c r="AI182" s="399"/>
    </row>
    <row r="183" spans="2:35" ht="17.25" customHeight="1" x14ac:dyDescent="0.15">
      <c r="B183" s="169"/>
      <c r="D183" s="405"/>
      <c r="E183" s="138"/>
      <c r="F183" s="139"/>
      <c r="G183" s="139"/>
      <c r="H183" s="139"/>
      <c r="I183" s="139"/>
      <c r="J183" s="139"/>
      <c r="K183" s="469"/>
      <c r="L183" s="452"/>
      <c r="M183" s="694"/>
      <c r="N183" s="697"/>
      <c r="O183" s="697"/>
      <c r="P183" s="697"/>
      <c r="Q183" s="697"/>
      <c r="R183" s="697"/>
      <c r="S183" s="697"/>
      <c r="T183" s="697"/>
      <c r="U183" s="697"/>
      <c r="V183" s="697"/>
      <c r="W183" s="697"/>
      <c r="X183" s="697"/>
      <c r="Y183" s="697"/>
      <c r="Z183" s="697"/>
      <c r="AA183" s="697"/>
      <c r="AB183" s="697"/>
      <c r="AC183" s="698"/>
      <c r="AD183" s="7"/>
      <c r="AE183" s="8"/>
      <c r="AF183" s="8"/>
      <c r="AG183" s="9"/>
      <c r="AH183" s="398"/>
      <c r="AI183" s="399"/>
    </row>
    <row r="184" spans="2:35" ht="17.25" customHeight="1" x14ac:dyDescent="0.15">
      <c r="B184" s="169"/>
      <c r="D184" s="405"/>
      <c r="E184" s="138"/>
      <c r="F184" s="139"/>
      <c r="G184" s="139"/>
      <c r="H184" s="139"/>
      <c r="I184" s="139"/>
      <c r="J184" s="139"/>
      <c r="L184" s="452"/>
      <c r="M184" s="417"/>
      <c r="N184" s="418" t="s">
        <v>402</v>
      </c>
      <c r="O184" s="99"/>
      <c r="P184" s="417"/>
      <c r="Q184" s="419"/>
      <c r="R184" s="458"/>
      <c r="S184" s="458"/>
      <c r="T184" s="458"/>
      <c r="U184" s="458"/>
      <c r="V184" s="458"/>
      <c r="W184" s="458"/>
      <c r="X184" s="458"/>
      <c r="Y184" s="458"/>
      <c r="Z184" s="458"/>
      <c r="AA184" s="458"/>
      <c r="AB184" s="458"/>
      <c r="AC184" s="493"/>
      <c r="AD184" s="7"/>
      <c r="AE184" s="8"/>
      <c r="AF184" s="8"/>
      <c r="AG184" s="9"/>
      <c r="AH184" s="398"/>
      <c r="AI184" s="399"/>
    </row>
    <row r="185" spans="2:35" ht="17.25" customHeight="1" x14ac:dyDescent="0.15">
      <c r="B185" s="169"/>
      <c r="D185" s="405"/>
      <c r="E185" s="138"/>
      <c r="F185" s="139"/>
      <c r="G185" s="139"/>
      <c r="H185" s="139"/>
      <c r="I185" s="139"/>
      <c r="J185" s="139"/>
      <c r="L185" s="115"/>
      <c r="M185" s="740" t="s">
        <v>403</v>
      </c>
      <c r="N185" s="690" t="s">
        <v>77</v>
      </c>
      <c r="O185" s="742" t="s">
        <v>404</v>
      </c>
      <c r="P185" s="743"/>
      <c r="Q185" s="743"/>
      <c r="R185" s="743"/>
      <c r="S185" s="743"/>
      <c r="T185" s="743"/>
      <c r="U185" s="743"/>
      <c r="V185" s="743"/>
      <c r="W185" s="743"/>
      <c r="X185" s="743"/>
      <c r="Y185" s="743"/>
      <c r="Z185" s="743"/>
      <c r="AA185" s="743"/>
      <c r="AB185" s="743"/>
      <c r="AC185" s="744"/>
      <c r="AD185" s="7"/>
      <c r="AE185" s="8"/>
      <c r="AF185" s="8"/>
      <c r="AG185" s="9"/>
      <c r="AH185" s="398"/>
      <c r="AI185" s="399"/>
    </row>
    <row r="186" spans="2:35" ht="17.25" customHeight="1" x14ac:dyDescent="0.15">
      <c r="B186" s="169"/>
      <c r="D186" s="405"/>
      <c r="E186" s="138"/>
      <c r="F186" s="139"/>
      <c r="G186" s="139"/>
      <c r="H186" s="139"/>
      <c r="I186" s="139"/>
      <c r="J186" s="139"/>
      <c r="L186" s="115"/>
      <c r="M186" s="740"/>
      <c r="N186" s="691"/>
      <c r="O186" s="742"/>
      <c r="P186" s="743"/>
      <c r="Q186" s="743"/>
      <c r="R186" s="743"/>
      <c r="S186" s="743"/>
      <c r="T186" s="743"/>
      <c r="U186" s="743"/>
      <c r="V186" s="743"/>
      <c r="W186" s="743"/>
      <c r="X186" s="743"/>
      <c r="Y186" s="743"/>
      <c r="Z186" s="743"/>
      <c r="AA186" s="743"/>
      <c r="AB186" s="743"/>
      <c r="AC186" s="744"/>
      <c r="AD186" s="7"/>
      <c r="AE186" s="8"/>
      <c r="AF186" s="8"/>
      <c r="AG186" s="9"/>
      <c r="AH186" s="398"/>
      <c r="AI186" s="399"/>
    </row>
    <row r="187" spans="2:35" ht="17.25" customHeight="1" x14ac:dyDescent="0.15">
      <c r="B187" s="169"/>
      <c r="D187" s="405"/>
      <c r="E187" s="138"/>
      <c r="F187" s="139"/>
      <c r="G187" s="139"/>
      <c r="H187" s="139"/>
      <c r="I187" s="139"/>
      <c r="J187" s="139"/>
      <c r="L187" s="115"/>
      <c r="M187" s="740"/>
      <c r="N187" s="690" t="s">
        <v>77</v>
      </c>
      <c r="O187" s="742" t="s">
        <v>405</v>
      </c>
      <c r="P187" s="743"/>
      <c r="Q187" s="743"/>
      <c r="R187" s="743"/>
      <c r="S187" s="743"/>
      <c r="T187" s="743"/>
      <c r="U187" s="743"/>
      <c r="V187" s="743"/>
      <c r="W187" s="743"/>
      <c r="X187" s="743"/>
      <c r="Y187" s="743"/>
      <c r="Z187" s="743"/>
      <c r="AA187" s="743"/>
      <c r="AB187" s="743"/>
      <c r="AC187" s="744"/>
      <c r="AD187" s="7"/>
      <c r="AE187" s="8"/>
      <c r="AF187" s="8"/>
      <c r="AG187" s="9"/>
      <c r="AH187" s="398"/>
      <c r="AI187" s="399"/>
    </row>
    <row r="188" spans="2:35" ht="17.25" customHeight="1" x14ac:dyDescent="0.15">
      <c r="B188" s="169"/>
      <c r="D188" s="405"/>
      <c r="E188" s="138"/>
      <c r="F188" s="139"/>
      <c r="G188" s="139"/>
      <c r="H188" s="139"/>
      <c r="I188" s="139"/>
      <c r="J188" s="139"/>
      <c r="L188" s="115"/>
      <c r="M188" s="740"/>
      <c r="N188" s="691"/>
      <c r="O188" s="742"/>
      <c r="P188" s="743"/>
      <c r="Q188" s="743"/>
      <c r="R188" s="743"/>
      <c r="S188" s="743"/>
      <c r="T188" s="743"/>
      <c r="U188" s="743"/>
      <c r="V188" s="743"/>
      <c r="W188" s="743"/>
      <c r="X188" s="743"/>
      <c r="Y188" s="743"/>
      <c r="Z188" s="743"/>
      <c r="AA188" s="743"/>
      <c r="AB188" s="743"/>
      <c r="AC188" s="744"/>
      <c r="AD188" s="7"/>
      <c r="AE188" s="8"/>
      <c r="AF188" s="8"/>
      <c r="AG188" s="9"/>
      <c r="AH188" s="398"/>
      <c r="AI188" s="399"/>
    </row>
    <row r="189" spans="2:35" ht="17.25" customHeight="1" x14ac:dyDescent="0.15">
      <c r="B189" s="169"/>
      <c r="D189" s="405"/>
      <c r="E189" s="138"/>
      <c r="F189" s="139"/>
      <c r="G189" s="139"/>
      <c r="H189" s="139"/>
      <c r="I189" s="139"/>
      <c r="J189" s="139"/>
      <c r="K189" s="469"/>
      <c r="L189" s="115"/>
      <c r="M189" s="740"/>
      <c r="N189" s="690" t="s">
        <v>77</v>
      </c>
      <c r="O189" s="742" t="s">
        <v>406</v>
      </c>
      <c r="P189" s="743"/>
      <c r="Q189" s="743"/>
      <c r="R189" s="743"/>
      <c r="S189" s="743"/>
      <c r="T189" s="743"/>
      <c r="U189" s="743"/>
      <c r="V189" s="743"/>
      <c r="W189" s="743"/>
      <c r="X189" s="743"/>
      <c r="Y189" s="743"/>
      <c r="Z189" s="743"/>
      <c r="AA189" s="743"/>
      <c r="AB189" s="743"/>
      <c r="AC189" s="744"/>
      <c r="AD189" s="7"/>
      <c r="AE189" s="8"/>
      <c r="AF189" s="8"/>
      <c r="AG189" s="9"/>
      <c r="AH189" s="398"/>
      <c r="AI189" s="399"/>
    </row>
    <row r="190" spans="2:35" ht="17.25" customHeight="1" x14ac:dyDescent="0.15">
      <c r="B190" s="169"/>
      <c r="D190" s="405"/>
      <c r="E190" s="138"/>
      <c r="F190" s="139"/>
      <c r="G190" s="139"/>
      <c r="H190" s="139"/>
      <c r="I190" s="139"/>
      <c r="J190" s="139"/>
      <c r="L190" s="115"/>
      <c r="M190" s="741"/>
      <c r="N190" s="691"/>
      <c r="O190" s="742"/>
      <c r="P190" s="743"/>
      <c r="Q190" s="743"/>
      <c r="R190" s="743"/>
      <c r="S190" s="743"/>
      <c r="T190" s="743"/>
      <c r="U190" s="743"/>
      <c r="V190" s="743"/>
      <c r="W190" s="743"/>
      <c r="X190" s="743"/>
      <c r="Y190" s="743"/>
      <c r="Z190" s="743"/>
      <c r="AA190" s="743"/>
      <c r="AB190" s="743"/>
      <c r="AC190" s="744"/>
      <c r="AD190" s="7"/>
      <c r="AE190" s="8"/>
      <c r="AF190" s="8"/>
      <c r="AG190" s="9"/>
      <c r="AH190" s="398"/>
      <c r="AI190" s="399"/>
    </row>
    <row r="191" spans="2:35" ht="17.25" customHeight="1" x14ac:dyDescent="0.15">
      <c r="B191" s="169"/>
      <c r="D191" s="405"/>
      <c r="E191" s="138"/>
      <c r="F191" s="139"/>
      <c r="G191" s="139"/>
      <c r="H191" s="139"/>
      <c r="I191" s="139"/>
      <c r="J191" s="139"/>
      <c r="L191" s="115"/>
      <c r="M191" s="690" t="s">
        <v>77</v>
      </c>
      <c r="N191" s="554" t="s">
        <v>407</v>
      </c>
      <c r="O191" s="555"/>
      <c r="P191" s="555"/>
      <c r="Q191" s="555"/>
      <c r="R191" s="555"/>
      <c r="S191" s="555"/>
      <c r="T191" s="555"/>
      <c r="U191" s="555"/>
      <c r="V191" s="555"/>
      <c r="W191" s="555"/>
      <c r="X191" s="555"/>
      <c r="Y191" s="555"/>
      <c r="Z191" s="555"/>
      <c r="AA191" s="555"/>
      <c r="AB191" s="555"/>
      <c r="AC191" s="596"/>
      <c r="AD191" s="7"/>
      <c r="AE191" s="8"/>
      <c r="AF191" s="8"/>
      <c r="AG191" s="9"/>
      <c r="AH191" s="398"/>
      <c r="AI191" s="399"/>
    </row>
    <row r="192" spans="2:35" ht="17.25" customHeight="1" x14ac:dyDescent="0.15">
      <c r="B192" s="169"/>
      <c r="D192" s="405"/>
      <c r="E192" s="138"/>
      <c r="F192" s="139"/>
      <c r="G192" s="139"/>
      <c r="H192" s="139"/>
      <c r="I192" s="139"/>
      <c r="J192" s="139"/>
      <c r="L192" s="115"/>
      <c r="M192" s="691"/>
      <c r="N192" s="556"/>
      <c r="O192" s="557"/>
      <c r="P192" s="557"/>
      <c r="Q192" s="557"/>
      <c r="R192" s="557"/>
      <c r="S192" s="557"/>
      <c r="T192" s="557"/>
      <c r="U192" s="557"/>
      <c r="V192" s="557"/>
      <c r="W192" s="557"/>
      <c r="X192" s="557"/>
      <c r="Y192" s="557"/>
      <c r="Z192" s="557"/>
      <c r="AA192" s="557"/>
      <c r="AB192" s="557"/>
      <c r="AC192" s="647"/>
      <c r="AD192" s="7"/>
      <c r="AE192" s="8"/>
      <c r="AF192" s="8"/>
      <c r="AG192" s="9"/>
      <c r="AH192" s="398"/>
      <c r="AI192" s="399"/>
    </row>
    <row r="193" spans="2:35" ht="17.25" customHeight="1" x14ac:dyDescent="0.15">
      <c r="B193" s="169"/>
      <c r="D193" s="405"/>
      <c r="E193" s="138"/>
      <c r="F193" s="139"/>
      <c r="G193" s="139"/>
      <c r="H193" s="139"/>
      <c r="I193" s="139"/>
      <c r="J193" s="139"/>
      <c r="L193" s="115"/>
      <c r="M193" s="691"/>
      <c r="N193" s="556"/>
      <c r="O193" s="557"/>
      <c r="P193" s="557"/>
      <c r="Q193" s="557"/>
      <c r="R193" s="557"/>
      <c r="S193" s="557"/>
      <c r="T193" s="557"/>
      <c r="U193" s="557"/>
      <c r="V193" s="557"/>
      <c r="W193" s="557"/>
      <c r="X193" s="557"/>
      <c r="Y193" s="557"/>
      <c r="Z193" s="557"/>
      <c r="AA193" s="557"/>
      <c r="AB193" s="557"/>
      <c r="AC193" s="647"/>
      <c r="AD193" s="7"/>
      <c r="AE193" s="8"/>
      <c r="AF193" s="8"/>
      <c r="AG193" s="9"/>
      <c r="AH193" s="398"/>
      <c r="AI193" s="399"/>
    </row>
    <row r="194" spans="2:35" ht="17.25" customHeight="1" x14ac:dyDescent="0.15">
      <c r="B194" s="169"/>
      <c r="D194" s="405"/>
      <c r="E194" s="138"/>
      <c r="F194" s="139"/>
      <c r="G194" s="139"/>
      <c r="H194" s="139"/>
      <c r="I194" s="139"/>
      <c r="J194" s="139"/>
      <c r="L194" s="115"/>
      <c r="M194" s="691"/>
      <c r="N194" s="556"/>
      <c r="O194" s="557"/>
      <c r="P194" s="557"/>
      <c r="Q194" s="557"/>
      <c r="R194" s="557"/>
      <c r="S194" s="557"/>
      <c r="T194" s="557"/>
      <c r="U194" s="557"/>
      <c r="V194" s="557"/>
      <c r="W194" s="557"/>
      <c r="X194" s="557"/>
      <c r="Y194" s="557"/>
      <c r="Z194" s="557"/>
      <c r="AA194" s="557"/>
      <c r="AB194" s="557"/>
      <c r="AC194" s="647"/>
      <c r="AD194" s="7"/>
      <c r="AE194" s="8"/>
      <c r="AF194" s="8"/>
      <c r="AG194" s="9"/>
      <c r="AH194" s="398"/>
      <c r="AI194" s="399"/>
    </row>
    <row r="195" spans="2:35" ht="17.25" customHeight="1" x14ac:dyDescent="0.15">
      <c r="B195" s="169"/>
      <c r="D195" s="405"/>
      <c r="E195" s="138"/>
      <c r="F195" s="139"/>
      <c r="G195" s="139"/>
      <c r="H195" s="139"/>
      <c r="I195" s="139"/>
      <c r="J195" s="139"/>
      <c r="K195" s="469"/>
      <c r="L195" s="116"/>
      <c r="M195" s="692"/>
      <c r="N195" s="583"/>
      <c r="O195" s="584"/>
      <c r="P195" s="584"/>
      <c r="Q195" s="584"/>
      <c r="R195" s="584"/>
      <c r="S195" s="584"/>
      <c r="T195" s="584"/>
      <c r="U195" s="584"/>
      <c r="V195" s="584"/>
      <c r="W195" s="584"/>
      <c r="X195" s="584"/>
      <c r="Y195" s="584"/>
      <c r="Z195" s="584"/>
      <c r="AA195" s="584"/>
      <c r="AB195" s="584"/>
      <c r="AC195" s="610"/>
      <c r="AD195" s="7"/>
      <c r="AE195" s="8"/>
      <c r="AF195" s="8"/>
      <c r="AG195" s="9"/>
      <c r="AH195" s="398"/>
      <c r="AI195" s="399"/>
    </row>
    <row r="196" spans="2:35" ht="17.25" customHeight="1" x14ac:dyDescent="0.15">
      <c r="B196" s="169"/>
      <c r="D196" s="405"/>
      <c r="E196" s="450"/>
      <c r="F196" s="449"/>
      <c r="G196" s="449"/>
      <c r="H196" s="449"/>
      <c r="I196" s="449"/>
      <c r="J196" s="449"/>
      <c r="K196" s="103"/>
      <c r="L196" s="545" t="s">
        <v>30</v>
      </c>
      <c r="M196" s="119" t="s">
        <v>135</v>
      </c>
      <c r="N196" s="119"/>
      <c r="O196" s="420"/>
      <c r="P196" s="420"/>
      <c r="Q196" s="420"/>
      <c r="R196" s="421"/>
      <c r="S196" s="422"/>
      <c r="T196" s="421"/>
      <c r="U196" s="421"/>
      <c r="V196" s="421"/>
      <c r="W196" s="420"/>
      <c r="X196" s="421"/>
      <c r="Y196" s="420"/>
      <c r="Z196" s="423"/>
      <c r="AA196" s="423"/>
      <c r="AB196" s="421"/>
      <c r="AC196" s="494"/>
      <c r="AD196" s="7"/>
      <c r="AE196" s="8"/>
      <c r="AF196" s="8"/>
      <c r="AG196" s="9"/>
      <c r="AH196" s="398"/>
      <c r="AI196" s="399"/>
    </row>
    <row r="197" spans="2:35" ht="17.25" customHeight="1" x14ac:dyDescent="0.15">
      <c r="B197" s="169"/>
      <c r="D197" s="405"/>
      <c r="E197" s="132" t="s">
        <v>146</v>
      </c>
      <c r="F197" s="134"/>
      <c r="G197" s="134"/>
      <c r="H197" s="134"/>
      <c r="I197" s="134"/>
      <c r="J197" s="134"/>
      <c r="K197" s="101"/>
      <c r="L197" s="118" t="s">
        <v>79</v>
      </c>
      <c r="M197" s="1" t="s">
        <v>408</v>
      </c>
      <c r="N197" s="80"/>
      <c r="O197" s="80"/>
      <c r="P197" s="80"/>
      <c r="Q197" s="80"/>
      <c r="R197" s="94"/>
      <c r="S197" s="113"/>
      <c r="T197" s="94"/>
      <c r="U197" s="94"/>
      <c r="V197" s="94"/>
      <c r="W197" s="80"/>
      <c r="X197" s="94"/>
      <c r="Y197" s="113"/>
      <c r="Z197" s="94"/>
      <c r="AA197" s="94"/>
      <c r="AB197" s="94"/>
      <c r="AC197" s="81"/>
      <c r="AD197" s="7"/>
      <c r="AE197" s="8"/>
      <c r="AF197" s="8"/>
      <c r="AG197" s="9"/>
      <c r="AH197" s="398"/>
      <c r="AI197" s="399"/>
    </row>
    <row r="198" spans="2:35" ht="17.25" customHeight="1" x14ac:dyDescent="0.15">
      <c r="B198" s="169"/>
      <c r="D198" s="405"/>
      <c r="E198" s="138"/>
      <c r="F198" s="139"/>
      <c r="G198" s="139"/>
      <c r="H198" s="139"/>
      <c r="I198" s="139"/>
      <c r="J198" s="139"/>
      <c r="L198" s="442"/>
      <c r="M198" s="404" t="s">
        <v>77</v>
      </c>
      <c r="N198" s="697" t="s">
        <v>409</v>
      </c>
      <c r="O198" s="697"/>
      <c r="P198" s="697"/>
      <c r="Q198" s="697"/>
      <c r="R198" s="697"/>
      <c r="S198" s="697"/>
      <c r="T198" s="697"/>
      <c r="U198" s="697"/>
      <c r="V198" s="697"/>
      <c r="W198" s="697"/>
      <c r="X198" s="697"/>
      <c r="Y198" s="697"/>
      <c r="Z198" s="697"/>
      <c r="AA198" s="697"/>
      <c r="AB198" s="697"/>
      <c r="AC198" s="698"/>
      <c r="AD198" s="7"/>
      <c r="AE198" s="8"/>
      <c r="AF198" s="8"/>
      <c r="AG198" s="9"/>
      <c r="AH198" s="398"/>
      <c r="AI198" s="399"/>
    </row>
    <row r="199" spans="2:35" ht="17.25" customHeight="1" x14ac:dyDescent="0.15">
      <c r="B199" s="169"/>
      <c r="D199" s="405"/>
      <c r="E199" s="138"/>
      <c r="F199" s="139"/>
      <c r="G199" s="139"/>
      <c r="H199" s="139"/>
      <c r="I199" s="139"/>
      <c r="J199" s="139"/>
      <c r="L199" s="442"/>
      <c r="M199" s="60"/>
      <c r="N199" s="697"/>
      <c r="O199" s="697"/>
      <c r="P199" s="697"/>
      <c r="Q199" s="697"/>
      <c r="R199" s="697"/>
      <c r="S199" s="697"/>
      <c r="T199" s="697"/>
      <c r="U199" s="697"/>
      <c r="V199" s="697"/>
      <c r="W199" s="697"/>
      <c r="X199" s="697"/>
      <c r="Y199" s="697"/>
      <c r="Z199" s="697"/>
      <c r="AA199" s="697"/>
      <c r="AB199" s="697"/>
      <c r="AC199" s="698"/>
      <c r="AD199" s="7"/>
      <c r="AE199" s="8"/>
      <c r="AF199" s="8"/>
      <c r="AG199" s="9"/>
      <c r="AH199" s="398"/>
      <c r="AI199" s="399"/>
    </row>
    <row r="200" spans="2:35" ht="17.25" customHeight="1" x14ac:dyDescent="0.15">
      <c r="B200" s="169"/>
      <c r="D200" s="405"/>
      <c r="E200" s="138"/>
      <c r="F200" s="139"/>
      <c r="G200" s="139"/>
      <c r="H200" s="139"/>
      <c r="I200" s="139"/>
      <c r="J200" s="139"/>
      <c r="L200" s="442"/>
      <c r="M200" s="60"/>
      <c r="N200" s="460" t="s">
        <v>395</v>
      </c>
      <c r="O200" s="49" t="s">
        <v>396</v>
      </c>
      <c r="P200" s="406"/>
      <c r="Q200" s="406"/>
      <c r="R200" s="407"/>
      <c r="S200" s="408"/>
      <c r="T200" s="407"/>
      <c r="U200" s="407"/>
      <c r="V200" s="407"/>
      <c r="W200" s="406"/>
      <c r="X200" s="407"/>
      <c r="Y200" s="406"/>
      <c r="Z200" s="409"/>
      <c r="AA200" s="409"/>
      <c r="AB200" s="407"/>
      <c r="AC200" s="495"/>
      <c r="AD200" s="7"/>
      <c r="AE200" s="8"/>
      <c r="AF200" s="8"/>
      <c r="AG200" s="9"/>
      <c r="AH200" s="398"/>
      <c r="AI200" s="399"/>
    </row>
    <row r="201" spans="2:35" ht="17.25" customHeight="1" x14ac:dyDescent="0.15">
      <c r="B201" s="169"/>
      <c r="D201" s="405"/>
      <c r="E201" s="138"/>
      <c r="F201" s="139"/>
      <c r="G201" s="139"/>
      <c r="H201" s="139"/>
      <c r="I201" s="139"/>
      <c r="J201" s="139"/>
      <c r="K201" s="469"/>
      <c r="L201" s="442"/>
      <c r="M201" s="60"/>
      <c r="N201" s="410" t="s">
        <v>397</v>
      </c>
      <c r="O201" s="411" t="s">
        <v>398</v>
      </c>
      <c r="P201" s="412"/>
      <c r="Q201" s="412"/>
      <c r="R201" s="413"/>
      <c r="S201" s="414"/>
      <c r="T201" s="413"/>
      <c r="U201" s="413"/>
      <c r="V201" s="413"/>
      <c r="W201" s="412"/>
      <c r="X201" s="413"/>
      <c r="Y201" s="412"/>
      <c r="Z201" s="415"/>
      <c r="AA201" s="415"/>
      <c r="AB201" s="413"/>
      <c r="AC201" s="496"/>
      <c r="AD201" s="7"/>
      <c r="AE201" s="8"/>
      <c r="AF201" s="8"/>
      <c r="AG201" s="9"/>
      <c r="AH201" s="398"/>
      <c r="AI201" s="399"/>
    </row>
    <row r="202" spans="2:35" ht="17.25" customHeight="1" x14ac:dyDescent="0.15">
      <c r="B202" s="169"/>
      <c r="D202" s="405"/>
      <c r="E202" s="138"/>
      <c r="F202" s="139"/>
      <c r="G202" s="139"/>
      <c r="H202" s="139"/>
      <c r="I202" s="139"/>
      <c r="J202" s="139"/>
      <c r="L202" s="108"/>
      <c r="M202" s="416"/>
      <c r="N202" s="461" t="s">
        <v>399</v>
      </c>
      <c r="O202" s="34" t="s">
        <v>400</v>
      </c>
      <c r="P202" s="109"/>
      <c r="Q202" s="109"/>
      <c r="R202" s="96"/>
      <c r="S202" s="110"/>
      <c r="T202" s="96"/>
      <c r="U202" s="96"/>
      <c r="V202" s="96"/>
      <c r="W202" s="109"/>
      <c r="X202" s="96"/>
      <c r="Y202" s="109"/>
      <c r="Z202" s="111"/>
      <c r="AA202" s="111"/>
      <c r="AB202" s="96"/>
      <c r="AC202" s="492"/>
      <c r="AD202" s="7"/>
      <c r="AE202" s="8"/>
      <c r="AF202" s="8"/>
      <c r="AG202" s="9"/>
      <c r="AH202" s="398"/>
      <c r="AI202" s="399"/>
    </row>
    <row r="203" spans="2:35" ht="17.25" customHeight="1" x14ac:dyDescent="0.15">
      <c r="B203" s="169"/>
      <c r="D203" s="405"/>
      <c r="E203" s="138"/>
      <c r="F203" s="139"/>
      <c r="G203" s="139"/>
      <c r="H203" s="139"/>
      <c r="I203" s="139"/>
      <c r="J203" s="139"/>
      <c r="L203" s="112" t="s">
        <v>79</v>
      </c>
      <c r="M203" s="1" t="s">
        <v>410</v>
      </c>
      <c r="O203" s="80"/>
      <c r="P203" s="80"/>
      <c r="Q203" s="80"/>
      <c r="R203" s="94"/>
      <c r="S203" s="113"/>
      <c r="T203" s="94"/>
      <c r="U203" s="94"/>
      <c r="V203" s="94"/>
      <c r="W203" s="80"/>
      <c r="X203" s="94"/>
      <c r="Y203" s="80"/>
      <c r="Z203" s="114"/>
      <c r="AA203" s="114"/>
      <c r="AB203" s="94"/>
      <c r="AC203" s="81"/>
      <c r="AD203" s="7"/>
      <c r="AE203" s="8"/>
      <c r="AF203" s="8"/>
      <c r="AG203" s="9"/>
      <c r="AH203" s="398"/>
      <c r="AI203" s="399"/>
    </row>
    <row r="204" spans="2:35" ht="17.25" customHeight="1" x14ac:dyDescent="0.15">
      <c r="B204" s="169"/>
      <c r="D204" s="405"/>
      <c r="E204" s="138"/>
      <c r="F204" s="139"/>
      <c r="G204" s="139"/>
      <c r="H204" s="139"/>
      <c r="I204" s="139"/>
      <c r="J204" s="139"/>
      <c r="L204" s="116"/>
      <c r="M204" s="712" t="s">
        <v>77</v>
      </c>
      <c r="N204" s="707" t="s">
        <v>411</v>
      </c>
      <c r="O204" s="715"/>
      <c r="P204" s="715"/>
      <c r="Q204" s="715"/>
      <c r="R204" s="715"/>
      <c r="S204" s="715"/>
      <c r="T204" s="715"/>
      <c r="U204" s="715"/>
      <c r="V204" s="715"/>
      <c r="W204" s="715"/>
      <c r="X204" s="715"/>
      <c r="Y204" s="715"/>
      <c r="Z204" s="715"/>
      <c r="AA204" s="715"/>
      <c r="AB204" s="715"/>
      <c r="AC204" s="716"/>
      <c r="AD204" s="7"/>
      <c r="AE204" s="8"/>
      <c r="AF204" s="8"/>
      <c r="AG204" s="9"/>
      <c r="AH204" s="398"/>
      <c r="AI204" s="399"/>
    </row>
    <row r="205" spans="2:35" ht="17.25" customHeight="1" x14ac:dyDescent="0.15">
      <c r="B205" s="169"/>
      <c r="D205" s="405"/>
      <c r="E205" s="138"/>
      <c r="F205" s="139"/>
      <c r="G205" s="139"/>
      <c r="H205" s="139"/>
      <c r="I205" s="139"/>
      <c r="J205" s="139"/>
      <c r="L205" s="116"/>
      <c r="M205" s="713"/>
      <c r="N205" s="717"/>
      <c r="O205" s="718"/>
      <c r="P205" s="718"/>
      <c r="Q205" s="718"/>
      <c r="R205" s="718"/>
      <c r="S205" s="718"/>
      <c r="T205" s="718"/>
      <c r="U205" s="718"/>
      <c r="V205" s="718"/>
      <c r="W205" s="718"/>
      <c r="X205" s="718"/>
      <c r="Y205" s="718"/>
      <c r="Z205" s="718"/>
      <c r="AA205" s="718"/>
      <c r="AB205" s="718"/>
      <c r="AC205" s="719"/>
      <c r="AD205" s="7"/>
      <c r="AE205" s="8"/>
      <c r="AF205" s="8"/>
      <c r="AG205" s="9"/>
      <c r="AH205" s="398"/>
      <c r="AI205" s="399"/>
    </row>
    <row r="206" spans="2:35" ht="17.25" customHeight="1" x14ac:dyDescent="0.15">
      <c r="B206" s="169"/>
      <c r="D206" s="405"/>
      <c r="E206" s="138"/>
      <c r="F206" s="139"/>
      <c r="G206" s="139"/>
      <c r="H206" s="139"/>
      <c r="I206" s="139"/>
      <c r="J206" s="139"/>
      <c r="L206" s="117"/>
      <c r="M206" s="714"/>
      <c r="N206" s="720"/>
      <c r="O206" s="721"/>
      <c r="P206" s="721"/>
      <c r="Q206" s="721"/>
      <c r="R206" s="721"/>
      <c r="S206" s="721"/>
      <c r="T206" s="721"/>
      <c r="U206" s="721"/>
      <c r="V206" s="721"/>
      <c r="W206" s="721"/>
      <c r="X206" s="721"/>
      <c r="Y206" s="721"/>
      <c r="Z206" s="721"/>
      <c r="AA206" s="721"/>
      <c r="AB206" s="721"/>
      <c r="AC206" s="722"/>
      <c r="AD206" s="7"/>
      <c r="AE206" s="8"/>
      <c r="AF206" s="8"/>
      <c r="AG206" s="9"/>
      <c r="AH206" s="398"/>
      <c r="AI206" s="399"/>
    </row>
    <row r="207" spans="2:35" ht="17.25" customHeight="1" x14ac:dyDescent="0.15">
      <c r="B207" s="169"/>
      <c r="D207" s="405"/>
      <c r="E207" s="450"/>
      <c r="F207" s="449"/>
      <c r="G207" s="449"/>
      <c r="H207" s="449"/>
      <c r="I207" s="449"/>
      <c r="J207" s="449"/>
      <c r="K207" s="470"/>
      <c r="L207" s="544" t="s">
        <v>77</v>
      </c>
      <c r="M207" s="103" t="s">
        <v>138</v>
      </c>
      <c r="N207" s="103"/>
      <c r="O207" s="104"/>
      <c r="P207" s="104"/>
      <c r="Q207" s="104"/>
      <c r="R207" s="98"/>
      <c r="S207" s="105"/>
      <c r="T207" s="98"/>
      <c r="U207" s="98"/>
      <c r="V207" s="98"/>
      <c r="W207" s="104"/>
      <c r="X207" s="98"/>
      <c r="Y207" s="104"/>
      <c r="Z207" s="106"/>
      <c r="AA207" s="106"/>
      <c r="AB207" s="98"/>
      <c r="AC207" s="107"/>
      <c r="AD207" s="7"/>
      <c r="AE207" s="8"/>
      <c r="AF207" s="8"/>
      <c r="AG207" s="9"/>
      <c r="AH207" s="398"/>
      <c r="AI207" s="399"/>
    </row>
    <row r="208" spans="2:35" ht="17.25" customHeight="1" x14ac:dyDescent="0.15">
      <c r="B208" s="169"/>
      <c r="D208" s="405"/>
      <c r="E208" s="132" t="s">
        <v>412</v>
      </c>
      <c r="F208" s="134"/>
      <c r="G208" s="134"/>
      <c r="H208" s="134"/>
      <c r="I208" s="134"/>
      <c r="J208" s="134"/>
      <c r="K208" s="101"/>
      <c r="L208" s="474" t="s">
        <v>77</v>
      </c>
      <c r="M208" s="1" t="s">
        <v>413</v>
      </c>
      <c r="O208" s="80"/>
      <c r="P208" s="80"/>
      <c r="Q208" s="80"/>
      <c r="R208" s="94"/>
      <c r="S208" s="113"/>
      <c r="T208" s="94"/>
      <c r="U208" s="94"/>
      <c r="V208" s="94"/>
      <c r="W208" s="80"/>
      <c r="X208" s="94"/>
      <c r="Y208" s="80"/>
      <c r="Z208" s="114"/>
      <c r="AA208" s="114"/>
      <c r="AB208" s="94"/>
      <c r="AC208" s="81"/>
      <c r="AD208" s="7"/>
      <c r="AE208" s="8"/>
      <c r="AF208" s="8"/>
      <c r="AG208" s="9"/>
      <c r="AH208" s="398"/>
      <c r="AI208" s="399"/>
    </row>
    <row r="209" spans="2:35" ht="17.25" customHeight="1" x14ac:dyDescent="0.15">
      <c r="B209" s="169"/>
      <c r="D209" s="405"/>
      <c r="E209" s="138"/>
      <c r="F209" s="139"/>
      <c r="G209" s="139"/>
      <c r="H209" s="139"/>
      <c r="I209" s="139"/>
      <c r="J209" s="139"/>
      <c r="L209" s="452"/>
      <c r="M209" s="723" t="s">
        <v>77</v>
      </c>
      <c r="N209" s="707" t="s">
        <v>414</v>
      </c>
      <c r="O209" s="695"/>
      <c r="P209" s="695"/>
      <c r="Q209" s="695"/>
      <c r="R209" s="695"/>
      <c r="S209" s="695"/>
      <c r="T209" s="695"/>
      <c r="U209" s="695"/>
      <c r="V209" s="695"/>
      <c r="W209" s="695"/>
      <c r="X209" s="695"/>
      <c r="Y209" s="695"/>
      <c r="Z209" s="695"/>
      <c r="AA209" s="695"/>
      <c r="AB209" s="695"/>
      <c r="AC209" s="696"/>
      <c r="AD209" s="7"/>
      <c r="AE209" s="8"/>
      <c r="AF209" s="8"/>
      <c r="AG209" s="9"/>
      <c r="AH209" s="398"/>
      <c r="AI209" s="399"/>
    </row>
    <row r="210" spans="2:35" ht="17.25" customHeight="1" x14ac:dyDescent="0.15">
      <c r="B210" s="169"/>
      <c r="D210" s="405"/>
      <c r="E210" s="138"/>
      <c r="F210" s="139"/>
      <c r="G210" s="139"/>
      <c r="H210" s="139"/>
      <c r="I210" s="139"/>
      <c r="J210" s="139"/>
      <c r="L210" s="452"/>
      <c r="M210" s="724"/>
      <c r="N210" s="708"/>
      <c r="O210" s="709"/>
      <c r="P210" s="709"/>
      <c r="Q210" s="709"/>
      <c r="R210" s="709"/>
      <c r="S210" s="709"/>
      <c r="T210" s="709"/>
      <c r="U210" s="709"/>
      <c r="V210" s="709"/>
      <c r="W210" s="709"/>
      <c r="X210" s="709"/>
      <c r="Y210" s="709"/>
      <c r="Z210" s="709"/>
      <c r="AA210" s="709"/>
      <c r="AB210" s="709"/>
      <c r="AC210" s="710"/>
      <c r="AD210" s="7"/>
      <c r="AE210" s="8"/>
      <c r="AF210" s="8"/>
      <c r="AG210" s="9"/>
      <c r="AH210" s="398"/>
      <c r="AI210" s="399"/>
    </row>
    <row r="211" spans="2:35" ht="17.25" customHeight="1" x14ac:dyDescent="0.15">
      <c r="B211" s="169"/>
      <c r="D211" s="405"/>
      <c r="E211" s="138"/>
      <c r="F211" s="139"/>
      <c r="G211" s="139"/>
      <c r="H211" s="139"/>
      <c r="I211" s="139"/>
      <c r="J211" s="139"/>
      <c r="L211" s="475"/>
      <c r="M211" s="711" t="s">
        <v>77</v>
      </c>
      <c r="N211" s="707" t="s">
        <v>415</v>
      </c>
      <c r="O211" s="695"/>
      <c r="P211" s="695"/>
      <c r="Q211" s="695"/>
      <c r="R211" s="695"/>
      <c r="S211" s="695"/>
      <c r="T211" s="695"/>
      <c r="U211" s="695"/>
      <c r="V211" s="695"/>
      <c r="W211" s="695"/>
      <c r="X211" s="695"/>
      <c r="Y211" s="695"/>
      <c r="Z211" s="695"/>
      <c r="AA211" s="695"/>
      <c r="AB211" s="695"/>
      <c r="AC211" s="696"/>
      <c r="AD211" s="7"/>
      <c r="AE211" s="8"/>
      <c r="AF211" s="8"/>
      <c r="AG211" s="9"/>
      <c r="AH211" s="398"/>
      <c r="AI211" s="399"/>
    </row>
    <row r="212" spans="2:35" ht="17.25" customHeight="1" x14ac:dyDescent="0.15">
      <c r="B212" s="169"/>
      <c r="D212" s="405"/>
      <c r="E212" s="138"/>
      <c r="F212" s="139"/>
      <c r="G212" s="139"/>
      <c r="H212" s="139"/>
      <c r="I212" s="139"/>
      <c r="J212" s="139"/>
      <c r="L212" s="475"/>
      <c r="M212" s="711"/>
      <c r="N212" s="708"/>
      <c r="O212" s="709"/>
      <c r="P212" s="709"/>
      <c r="Q212" s="709"/>
      <c r="R212" s="709"/>
      <c r="S212" s="709"/>
      <c r="T212" s="709"/>
      <c r="U212" s="709"/>
      <c r="V212" s="709"/>
      <c r="W212" s="709"/>
      <c r="X212" s="709"/>
      <c r="Y212" s="709"/>
      <c r="Z212" s="709"/>
      <c r="AA212" s="709"/>
      <c r="AB212" s="709"/>
      <c r="AC212" s="710"/>
      <c r="AD212" s="7"/>
      <c r="AE212" s="8"/>
      <c r="AF212" s="8"/>
      <c r="AG212" s="9"/>
      <c r="AH212" s="398"/>
      <c r="AI212" s="399"/>
    </row>
    <row r="213" spans="2:35" ht="17.25" customHeight="1" x14ac:dyDescent="0.15">
      <c r="B213" s="169"/>
      <c r="D213" s="405"/>
      <c r="E213" s="138"/>
      <c r="F213" s="139"/>
      <c r="G213" s="139"/>
      <c r="H213" s="139"/>
      <c r="I213" s="139"/>
      <c r="J213" s="139"/>
      <c r="K213" s="469"/>
      <c r="L213" s="475"/>
      <c r="M213" s="711" t="s">
        <v>77</v>
      </c>
      <c r="N213" s="707" t="s">
        <v>416</v>
      </c>
      <c r="O213" s="695"/>
      <c r="P213" s="695"/>
      <c r="Q213" s="695"/>
      <c r="R213" s="695"/>
      <c r="S213" s="695"/>
      <c r="T213" s="695"/>
      <c r="U213" s="695"/>
      <c r="V213" s="695"/>
      <c r="W213" s="695"/>
      <c r="X213" s="695"/>
      <c r="Y213" s="695"/>
      <c r="Z213" s="695"/>
      <c r="AA213" s="695"/>
      <c r="AB213" s="695"/>
      <c r="AC213" s="696"/>
      <c r="AD213" s="7"/>
      <c r="AE213" s="8"/>
      <c r="AF213" s="8"/>
      <c r="AG213" s="9"/>
      <c r="AH213" s="398"/>
      <c r="AI213" s="399"/>
    </row>
    <row r="214" spans="2:35" ht="17.25" customHeight="1" x14ac:dyDescent="0.15">
      <c r="B214" s="169"/>
      <c r="D214" s="405"/>
      <c r="E214" s="138"/>
      <c r="F214" s="139"/>
      <c r="G214" s="139"/>
      <c r="H214" s="139"/>
      <c r="I214" s="139"/>
      <c r="J214" s="139"/>
      <c r="L214" s="475"/>
      <c r="M214" s="711"/>
      <c r="N214" s="708"/>
      <c r="O214" s="709"/>
      <c r="P214" s="709"/>
      <c r="Q214" s="709"/>
      <c r="R214" s="709"/>
      <c r="S214" s="709"/>
      <c r="T214" s="709"/>
      <c r="U214" s="709"/>
      <c r="V214" s="709"/>
      <c r="W214" s="709"/>
      <c r="X214" s="709"/>
      <c r="Y214" s="709"/>
      <c r="Z214" s="709"/>
      <c r="AA214" s="709"/>
      <c r="AB214" s="709"/>
      <c r="AC214" s="710"/>
      <c r="AD214" s="7"/>
      <c r="AE214" s="8"/>
      <c r="AF214" s="8"/>
      <c r="AG214" s="9"/>
      <c r="AH214" s="398"/>
      <c r="AI214" s="399"/>
    </row>
    <row r="215" spans="2:35" ht="17.25" customHeight="1" x14ac:dyDescent="0.15">
      <c r="B215" s="169"/>
      <c r="D215" s="405"/>
      <c r="E215" s="138"/>
      <c r="F215" s="139"/>
      <c r="G215" s="139"/>
      <c r="H215" s="139"/>
      <c r="I215" s="139"/>
      <c r="J215" s="139"/>
      <c r="L215" s="475"/>
      <c r="M215" s="711" t="s">
        <v>77</v>
      </c>
      <c r="N215" s="707" t="s">
        <v>417</v>
      </c>
      <c r="O215" s="695"/>
      <c r="P215" s="695"/>
      <c r="Q215" s="695"/>
      <c r="R215" s="695"/>
      <c r="S215" s="695"/>
      <c r="T215" s="695"/>
      <c r="U215" s="695"/>
      <c r="V215" s="695"/>
      <c r="W215" s="695"/>
      <c r="X215" s="695"/>
      <c r="Y215" s="695"/>
      <c r="Z215" s="695"/>
      <c r="AA215" s="695"/>
      <c r="AB215" s="695"/>
      <c r="AC215" s="696"/>
      <c r="AD215" s="7"/>
      <c r="AE215" s="8"/>
      <c r="AF215" s="8"/>
      <c r="AG215" s="9"/>
      <c r="AH215" s="398"/>
      <c r="AI215" s="399"/>
    </row>
    <row r="216" spans="2:35" ht="17.25" customHeight="1" x14ac:dyDescent="0.15">
      <c r="B216" s="169"/>
      <c r="D216" s="405"/>
      <c r="E216" s="138"/>
      <c r="F216" s="139"/>
      <c r="G216" s="139"/>
      <c r="H216" s="139"/>
      <c r="I216" s="139"/>
      <c r="J216" s="139"/>
      <c r="L216" s="475"/>
      <c r="M216" s="711"/>
      <c r="N216" s="708"/>
      <c r="O216" s="709"/>
      <c r="P216" s="709"/>
      <c r="Q216" s="709"/>
      <c r="R216" s="709"/>
      <c r="S216" s="709"/>
      <c r="T216" s="709"/>
      <c r="U216" s="709"/>
      <c r="V216" s="709"/>
      <c r="W216" s="709"/>
      <c r="X216" s="709"/>
      <c r="Y216" s="709"/>
      <c r="Z216" s="709"/>
      <c r="AA216" s="709"/>
      <c r="AB216" s="709"/>
      <c r="AC216" s="710"/>
      <c r="AD216" s="7"/>
      <c r="AE216" s="8"/>
      <c r="AF216" s="8"/>
      <c r="AG216" s="9"/>
      <c r="AH216" s="398"/>
      <c r="AI216" s="399"/>
    </row>
    <row r="217" spans="2:35" ht="17.25" customHeight="1" x14ac:dyDescent="0.15">
      <c r="B217" s="169"/>
      <c r="D217" s="405"/>
      <c r="E217" s="138"/>
      <c r="F217" s="139"/>
      <c r="G217" s="139"/>
      <c r="H217" s="139"/>
      <c r="I217" s="139"/>
      <c r="J217" s="139"/>
      <c r="L217" s="459" t="s">
        <v>77</v>
      </c>
      <c r="M217" s="1" t="s">
        <v>418</v>
      </c>
      <c r="N217" s="424"/>
      <c r="O217" s="425"/>
      <c r="P217" s="425"/>
      <c r="Q217" s="425"/>
      <c r="R217" s="426"/>
      <c r="S217" s="427"/>
      <c r="T217" s="426"/>
      <c r="U217" s="426"/>
      <c r="V217" s="426"/>
      <c r="W217" s="425"/>
      <c r="X217" s="94"/>
      <c r="Y217" s="80"/>
      <c r="Z217" s="114"/>
      <c r="AA217" s="114"/>
      <c r="AB217" s="94"/>
      <c r="AC217" s="81"/>
      <c r="AD217" s="7"/>
      <c r="AE217" s="8"/>
      <c r="AF217" s="8"/>
      <c r="AG217" s="9"/>
      <c r="AH217" s="398"/>
      <c r="AI217" s="399"/>
    </row>
    <row r="218" spans="2:35" ht="17.25" customHeight="1" x14ac:dyDescent="0.15">
      <c r="B218" s="169"/>
      <c r="D218" s="405"/>
      <c r="E218" s="138"/>
      <c r="F218" s="139"/>
      <c r="G218" s="139"/>
      <c r="H218" s="139"/>
      <c r="I218" s="139"/>
      <c r="J218" s="139"/>
      <c r="L218" s="475"/>
      <c r="M218" s="705" t="s">
        <v>395</v>
      </c>
      <c r="N218" s="707" t="s">
        <v>419</v>
      </c>
      <c r="O218" s="695"/>
      <c r="P218" s="695"/>
      <c r="Q218" s="695"/>
      <c r="R218" s="695"/>
      <c r="S218" s="695"/>
      <c r="T218" s="695"/>
      <c r="U218" s="695"/>
      <c r="V218" s="695"/>
      <c r="W218" s="695"/>
      <c r="X218" s="695"/>
      <c r="Y218" s="695"/>
      <c r="Z218" s="695"/>
      <c r="AA218" s="695"/>
      <c r="AB218" s="695"/>
      <c r="AC218" s="696"/>
      <c r="AD218" s="7"/>
      <c r="AE218" s="8"/>
      <c r="AF218" s="8"/>
      <c r="AG218" s="9"/>
      <c r="AH218" s="398"/>
      <c r="AI218" s="399"/>
    </row>
    <row r="219" spans="2:35" ht="17.25" customHeight="1" x14ac:dyDescent="0.15">
      <c r="B219" s="169"/>
      <c r="D219" s="405"/>
      <c r="E219" s="138"/>
      <c r="F219" s="139"/>
      <c r="G219" s="139"/>
      <c r="H219" s="139"/>
      <c r="I219" s="139"/>
      <c r="J219" s="139"/>
      <c r="K219" s="469"/>
      <c r="L219" s="475"/>
      <c r="M219" s="706"/>
      <c r="N219" s="708"/>
      <c r="O219" s="709"/>
      <c r="P219" s="709"/>
      <c r="Q219" s="709"/>
      <c r="R219" s="709"/>
      <c r="S219" s="709"/>
      <c r="T219" s="709"/>
      <c r="U219" s="709"/>
      <c r="V219" s="709"/>
      <c r="W219" s="709"/>
      <c r="X219" s="709"/>
      <c r="Y219" s="709"/>
      <c r="Z219" s="709"/>
      <c r="AA219" s="709"/>
      <c r="AB219" s="709"/>
      <c r="AC219" s="710"/>
      <c r="AD219" s="7"/>
      <c r="AE219" s="8"/>
      <c r="AF219" s="8"/>
      <c r="AG219" s="9"/>
      <c r="AH219" s="398"/>
      <c r="AI219" s="399"/>
    </row>
    <row r="220" spans="2:35" ht="17.25" customHeight="1" x14ac:dyDescent="0.15">
      <c r="B220" s="169"/>
      <c r="D220" s="405"/>
      <c r="E220" s="138"/>
      <c r="F220" s="139"/>
      <c r="G220" s="139"/>
      <c r="H220" s="139"/>
      <c r="I220" s="139"/>
      <c r="J220" s="139"/>
      <c r="L220" s="475"/>
      <c r="M220" s="705" t="s">
        <v>397</v>
      </c>
      <c r="N220" s="707" t="s">
        <v>420</v>
      </c>
      <c r="O220" s="695"/>
      <c r="P220" s="695"/>
      <c r="Q220" s="695"/>
      <c r="R220" s="695"/>
      <c r="S220" s="695"/>
      <c r="T220" s="695"/>
      <c r="U220" s="695"/>
      <c r="V220" s="695"/>
      <c r="W220" s="695"/>
      <c r="X220" s="695"/>
      <c r="Y220" s="695"/>
      <c r="Z220" s="695"/>
      <c r="AA220" s="695"/>
      <c r="AB220" s="695"/>
      <c r="AC220" s="696"/>
      <c r="AD220" s="7"/>
      <c r="AE220" s="8"/>
      <c r="AF220" s="8"/>
      <c r="AG220" s="9"/>
      <c r="AH220" s="398"/>
      <c r="AI220" s="399"/>
    </row>
    <row r="221" spans="2:35" ht="17.25" customHeight="1" x14ac:dyDescent="0.15">
      <c r="B221" s="169"/>
      <c r="D221" s="405"/>
      <c r="E221" s="138"/>
      <c r="F221" s="139"/>
      <c r="G221" s="139"/>
      <c r="H221" s="139"/>
      <c r="I221" s="139"/>
      <c r="J221" s="139"/>
      <c r="L221" s="476"/>
      <c r="M221" s="725"/>
      <c r="N221" s="708"/>
      <c r="O221" s="709"/>
      <c r="P221" s="709"/>
      <c r="Q221" s="709"/>
      <c r="R221" s="709"/>
      <c r="S221" s="709"/>
      <c r="T221" s="709"/>
      <c r="U221" s="709"/>
      <c r="V221" s="709"/>
      <c r="W221" s="709"/>
      <c r="X221" s="709"/>
      <c r="Y221" s="709"/>
      <c r="Z221" s="709"/>
      <c r="AA221" s="709"/>
      <c r="AB221" s="709"/>
      <c r="AC221" s="710"/>
      <c r="AD221" s="7"/>
      <c r="AE221" s="8"/>
      <c r="AF221" s="8"/>
      <c r="AG221" s="9"/>
      <c r="AH221" s="398"/>
      <c r="AI221" s="399"/>
    </row>
    <row r="222" spans="2:35" ht="17.25" customHeight="1" x14ac:dyDescent="0.15">
      <c r="B222" s="428"/>
      <c r="C222" s="103"/>
      <c r="D222" s="429"/>
      <c r="E222" s="450"/>
      <c r="F222" s="449"/>
      <c r="G222" s="449"/>
      <c r="H222" s="449"/>
      <c r="I222" s="449"/>
      <c r="J222" s="449"/>
      <c r="K222" s="103"/>
      <c r="L222" s="543" t="s">
        <v>77</v>
      </c>
      <c r="M222" s="447" t="s">
        <v>138</v>
      </c>
      <c r="N222" s="119"/>
      <c r="O222" s="420"/>
      <c r="P222" s="420"/>
      <c r="Q222" s="420"/>
      <c r="R222" s="421"/>
      <c r="S222" s="422"/>
      <c r="T222" s="421"/>
      <c r="U222" s="421"/>
      <c r="V222" s="421"/>
      <c r="W222" s="420"/>
      <c r="X222" s="421"/>
      <c r="Y222" s="420"/>
      <c r="Z222" s="423"/>
      <c r="AA222" s="423"/>
      <c r="AB222" s="421"/>
      <c r="AC222" s="494"/>
      <c r="AD222" s="14"/>
      <c r="AE222" s="15"/>
      <c r="AF222" s="15"/>
      <c r="AG222" s="16"/>
      <c r="AH222" s="430"/>
      <c r="AI222" s="431"/>
    </row>
    <row r="223" spans="2:35" ht="17.25" customHeight="1" x14ac:dyDescent="0.15">
      <c r="B223" s="627" t="s">
        <v>129</v>
      </c>
      <c r="C223" s="557"/>
      <c r="D223" s="628"/>
      <c r="E223" s="138" t="s">
        <v>147</v>
      </c>
      <c r="F223" s="139"/>
      <c r="G223" s="139"/>
      <c r="H223" s="139"/>
      <c r="I223" s="139"/>
      <c r="J223" s="139"/>
      <c r="L223" s="477" t="s">
        <v>77</v>
      </c>
      <c r="M223" s="728" t="s">
        <v>421</v>
      </c>
      <c r="N223" s="728"/>
      <c r="O223" s="728"/>
      <c r="P223" s="728"/>
      <c r="Q223" s="728"/>
      <c r="R223" s="728"/>
      <c r="S223" s="728"/>
      <c r="T223" s="728"/>
      <c r="U223" s="728"/>
      <c r="V223" s="728"/>
      <c r="W223" s="728"/>
      <c r="X223" s="728"/>
      <c r="Y223" s="728"/>
      <c r="Z223" s="728"/>
      <c r="AA223" s="728"/>
      <c r="AB223" s="728"/>
      <c r="AC223" s="729"/>
      <c r="AD223" s="7"/>
      <c r="AE223" s="8"/>
      <c r="AF223" s="8"/>
      <c r="AG223" s="9"/>
      <c r="AH223" s="398"/>
      <c r="AI223" s="399"/>
    </row>
    <row r="224" spans="2:35" ht="17.25" customHeight="1" thickBot="1" x14ac:dyDescent="0.2">
      <c r="B224" s="627"/>
      <c r="C224" s="557"/>
      <c r="D224" s="628"/>
      <c r="E224" s="450"/>
      <c r="F224" s="449"/>
      <c r="G224" s="449"/>
      <c r="H224" s="449"/>
      <c r="I224" s="449"/>
      <c r="J224" s="449"/>
      <c r="K224" s="103"/>
      <c r="L224" s="542" t="s">
        <v>77</v>
      </c>
      <c r="M224" s="738" t="s">
        <v>135</v>
      </c>
      <c r="N224" s="738"/>
      <c r="O224" s="738"/>
      <c r="P224" s="738"/>
      <c r="Q224" s="738"/>
      <c r="R224" s="738"/>
      <c r="S224" s="738"/>
      <c r="T224" s="738"/>
      <c r="U224" s="738"/>
      <c r="V224" s="738"/>
      <c r="W224" s="738"/>
      <c r="X224" s="738"/>
      <c r="Y224" s="738"/>
      <c r="Z224" s="738"/>
      <c r="AA224" s="738"/>
      <c r="AB224" s="738"/>
      <c r="AC224" s="739"/>
      <c r="AD224" s="7"/>
      <c r="AE224" s="8"/>
      <c r="AF224" s="8"/>
      <c r="AG224" s="9"/>
      <c r="AH224" s="398"/>
      <c r="AI224" s="399"/>
    </row>
    <row r="225" spans="2:35" ht="17.25" customHeight="1" x14ac:dyDescent="0.15">
      <c r="B225" s="627"/>
      <c r="C225" s="557"/>
      <c r="D225" s="628"/>
      <c r="E225" s="132" t="s">
        <v>44</v>
      </c>
      <c r="F225" s="134"/>
      <c r="G225" s="134"/>
      <c r="H225" s="134"/>
      <c r="I225" s="134"/>
      <c r="J225" s="134"/>
      <c r="K225" s="468"/>
      <c r="L225" s="474" t="s">
        <v>28</v>
      </c>
      <c r="M225" s="730" t="s">
        <v>433</v>
      </c>
      <c r="N225" s="730"/>
      <c r="O225" s="730"/>
      <c r="P225" s="730"/>
      <c r="Q225" s="730"/>
      <c r="R225" s="730"/>
      <c r="S225" s="730"/>
      <c r="T225" s="730"/>
      <c r="U225" s="730"/>
      <c r="V225" s="730"/>
      <c r="W225" s="730"/>
      <c r="X225" s="730"/>
      <c r="Y225" s="730"/>
      <c r="Z225" s="730"/>
      <c r="AA225" s="730"/>
      <c r="AB225" s="730"/>
      <c r="AC225" s="731"/>
      <c r="AD225" s="7"/>
      <c r="AE225" s="8"/>
      <c r="AF225" s="8"/>
      <c r="AG225" s="9"/>
      <c r="AH225" s="398"/>
      <c r="AI225" s="399"/>
    </row>
    <row r="226" spans="2:35" ht="17.25" customHeight="1" x14ac:dyDescent="0.15">
      <c r="B226" s="627"/>
      <c r="C226" s="557"/>
      <c r="D226" s="628"/>
      <c r="E226" s="138"/>
      <c r="F226" s="139"/>
      <c r="G226" s="139"/>
      <c r="H226" s="139"/>
      <c r="I226" s="139"/>
      <c r="J226" s="139"/>
      <c r="K226" s="469"/>
      <c r="L226" s="452"/>
      <c r="M226" s="707" t="s">
        <v>434</v>
      </c>
      <c r="N226" s="695"/>
      <c r="O226" s="695"/>
      <c r="P226" s="695"/>
      <c r="Q226" s="695"/>
      <c r="R226" s="695"/>
      <c r="S226" s="695"/>
      <c r="T226" s="695"/>
      <c r="U226" s="695"/>
      <c r="V226" s="695"/>
      <c r="W226" s="695"/>
      <c r="X226" s="695"/>
      <c r="Y226" s="695"/>
      <c r="Z226" s="695"/>
      <c r="AA226" s="695"/>
      <c r="AB226" s="695"/>
      <c r="AC226" s="696"/>
      <c r="AD226" s="7"/>
      <c r="AE226" s="8"/>
      <c r="AF226" s="8"/>
      <c r="AG226" s="9"/>
      <c r="AH226" s="398"/>
      <c r="AI226" s="399"/>
    </row>
    <row r="227" spans="2:35" ht="17.25" customHeight="1" x14ac:dyDescent="0.15">
      <c r="B227" s="627"/>
      <c r="C227" s="557"/>
      <c r="D227" s="628"/>
      <c r="E227" s="138"/>
      <c r="F227" s="139"/>
      <c r="G227" s="139"/>
      <c r="H227" s="139"/>
      <c r="I227" s="139"/>
      <c r="J227" s="139"/>
      <c r="K227" s="469"/>
      <c r="L227" s="452"/>
      <c r="M227" s="462"/>
      <c r="N227" s="418" t="s">
        <v>435</v>
      </c>
      <c r="O227" s="418"/>
      <c r="P227" s="418"/>
      <c r="Q227" s="418"/>
      <c r="R227" s="418"/>
      <c r="S227" s="418"/>
      <c r="T227" s="418"/>
      <c r="U227" s="418"/>
      <c r="V227" s="418"/>
      <c r="W227" s="418"/>
      <c r="X227" s="418"/>
      <c r="Y227" s="418"/>
      <c r="Z227" s="418"/>
      <c r="AA227" s="418"/>
      <c r="AB227" s="418"/>
      <c r="AC227" s="497"/>
      <c r="AD227" s="7"/>
      <c r="AE227" s="8"/>
      <c r="AF227" s="8"/>
      <c r="AG227" s="9"/>
      <c r="AH227" s="398"/>
      <c r="AI227" s="399"/>
    </row>
    <row r="228" spans="2:35" ht="17.25" customHeight="1" x14ac:dyDescent="0.15">
      <c r="B228" s="627"/>
      <c r="C228" s="557"/>
      <c r="D228" s="628"/>
      <c r="E228" s="138"/>
      <c r="F228" s="139"/>
      <c r="G228" s="139"/>
      <c r="H228" s="139"/>
      <c r="I228" s="139"/>
      <c r="J228" s="139"/>
      <c r="L228" s="452"/>
      <c r="M228" s="115"/>
      <c r="N228" s="690" t="s">
        <v>28</v>
      </c>
      <c r="O228" s="707" t="s">
        <v>422</v>
      </c>
      <c r="P228" s="695"/>
      <c r="Q228" s="695"/>
      <c r="R228" s="695"/>
      <c r="S228" s="695"/>
      <c r="T228" s="695"/>
      <c r="U228" s="695"/>
      <c r="V228" s="695"/>
      <c r="W228" s="695"/>
      <c r="X228" s="695"/>
      <c r="Y228" s="695"/>
      <c r="Z228" s="695"/>
      <c r="AA228" s="695"/>
      <c r="AB228" s="695"/>
      <c r="AC228" s="696"/>
      <c r="AD228" s="7"/>
      <c r="AE228" s="8"/>
      <c r="AF228" s="8"/>
      <c r="AG228" s="9"/>
      <c r="AH228" s="398"/>
      <c r="AI228" s="399"/>
    </row>
    <row r="229" spans="2:35" ht="17.25" customHeight="1" x14ac:dyDescent="0.15">
      <c r="B229" s="627"/>
      <c r="C229" s="557"/>
      <c r="D229" s="628"/>
      <c r="E229" s="138"/>
      <c r="F229" s="139"/>
      <c r="G229" s="139"/>
      <c r="H229" s="139"/>
      <c r="I229" s="139"/>
      <c r="J229" s="139"/>
      <c r="L229" s="452"/>
      <c r="M229" s="115"/>
      <c r="N229" s="692"/>
      <c r="O229" s="708"/>
      <c r="P229" s="709"/>
      <c r="Q229" s="709"/>
      <c r="R229" s="709"/>
      <c r="S229" s="709"/>
      <c r="T229" s="709"/>
      <c r="U229" s="709"/>
      <c r="V229" s="709"/>
      <c r="W229" s="709"/>
      <c r="X229" s="709"/>
      <c r="Y229" s="709"/>
      <c r="Z229" s="709"/>
      <c r="AA229" s="709"/>
      <c r="AB229" s="709"/>
      <c r="AC229" s="710"/>
      <c r="AD229" s="7"/>
      <c r="AE229" s="8"/>
      <c r="AF229" s="8"/>
      <c r="AG229" s="9"/>
      <c r="AH229" s="398"/>
      <c r="AI229" s="399"/>
    </row>
    <row r="230" spans="2:35" ht="17.25" customHeight="1" x14ac:dyDescent="0.15">
      <c r="B230" s="627"/>
      <c r="C230" s="557"/>
      <c r="D230" s="628"/>
      <c r="E230" s="138"/>
      <c r="F230" s="139"/>
      <c r="G230" s="139"/>
      <c r="H230" s="139"/>
      <c r="I230" s="139"/>
      <c r="J230" s="139"/>
      <c r="L230" s="452"/>
      <c r="M230" s="115"/>
      <c r="N230" s="732" t="s">
        <v>436</v>
      </c>
      <c r="O230" s="707" t="s">
        <v>423</v>
      </c>
      <c r="P230" s="695"/>
      <c r="Q230" s="695"/>
      <c r="R230" s="695"/>
      <c r="S230" s="695"/>
      <c r="T230" s="695"/>
      <c r="U230" s="695"/>
      <c r="V230" s="695"/>
      <c r="W230" s="695"/>
      <c r="X230" s="695"/>
      <c r="Y230" s="695"/>
      <c r="Z230" s="695"/>
      <c r="AA230" s="695"/>
      <c r="AB230" s="695"/>
      <c r="AC230" s="696"/>
      <c r="AD230" s="7"/>
      <c r="AE230" s="8"/>
      <c r="AF230" s="8"/>
      <c r="AG230" s="9"/>
      <c r="AH230" s="398"/>
      <c r="AI230" s="399"/>
    </row>
    <row r="231" spans="2:35" ht="17.25" customHeight="1" x14ac:dyDescent="0.15">
      <c r="B231" s="627"/>
      <c r="C231" s="557"/>
      <c r="D231" s="628"/>
      <c r="E231" s="138"/>
      <c r="F231" s="139"/>
      <c r="G231" s="139"/>
      <c r="H231" s="139"/>
      <c r="I231" s="139"/>
      <c r="J231" s="139"/>
      <c r="L231" s="452"/>
      <c r="M231" s="115"/>
      <c r="N231" s="732"/>
      <c r="O231" s="708"/>
      <c r="P231" s="709"/>
      <c r="Q231" s="709"/>
      <c r="R231" s="709"/>
      <c r="S231" s="709"/>
      <c r="T231" s="709"/>
      <c r="U231" s="709"/>
      <c r="V231" s="709"/>
      <c r="W231" s="709"/>
      <c r="X231" s="709"/>
      <c r="Y231" s="709"/>
      <c r="Z231" s="709"/>
      <c r="AA231" s="709"/>
      <c r="AB231" s="709"/>
      <c r="AC231" s="710"/>
      <c r="AD231" s="7"/>
      <c r="AE231" s="8"/>
      <c r="AF231" s="8"/>
      <c r="AG231" s="9"/>
      <c r="AH231" s="398"/>
      <c r="AI231" s="399"/>
    </row>
    <row r="232" spans="2:35" ht="17.25" customHeight="1" x14ac:dyDescent="0.15">
      <c r="B232" s="627"/>
      <c r="C232" s="557"/>
      <c r="D232" s="628"/>
      <c r="E232" s="138"/>
      <c r="F232" s="139"/>
      <c r="G232" s="139"/>
      <c r="H232" s="139"/>
      <c r="I232" s="139"/>
      <c r="J232" s="139"/>
      <c r="L232" s="452"/>
      <c r="M232" s="115"/>
      <c r="N232" s="732" t="s">
        <v>436</v>
      </c>
      <c r="O232" s="707" t="s">
        <v>424</v>
      </c>
      <c r="P232" s="695"/>
      <c r="Q232" s="695"/>
      <c r="R232" s="695"/>
      <c r="S232" s="695"/>
      <c r="T232" s="695"/>
      <c r="U232" s="695"/>
      <c r="V232" s="695"/>
      <c r="W232" s="695"/>
      <c r="X232" s="695"/>
      <c r="Y232" s="695"/>
      <c r="Z232" s="695"/>
      <c r="AA232" s="695"/>
      <c r="AB232" s="695"/>
      <c r="AC232" s="696"/>
      <c r="AD232" s="7"/>
      <c r="AE232" s="8"/>
      <c r="AF232" s="8"/>
      <c r="AG232" s="9"/>
      <c r="AH232" s="398"/>
      <c r="AI232" s="399"/>
    </row>
    <row r="233" spans="2:35" ht="17.25" customHeight="1" x14ac:dyDescent="0.15">
      <c r="B233" s="627"/>
      <c r="C233" s="557"/>
      <c r="D233" s="628"/>
      <c r="E233" s="138"/>
      <c r="F233" s="139"/>
      <c r="G233" s="139"/>
      <c r="H233" s="139"/>
      <c r="I233" s="139"/>
      <c r="J233" s="139"/>
      <c r="K233" s="469"/>
      <c r="L233" s="452"/>
      <c r="M233" s="115"/>
      <c r="N233" s="732"/>
      <c r="O233" s="733"/>
      <c r="P233" s="697"/>
      <c r="Q233" s="697"/>
      <c r="R233" s="697"/>
      <c r="S233" s="697"/>
      <c r="T233" s="697"/>
      <c r="U233" s="697"/>
      <c r="V233" s="697"/>
      <c r="W233" s="697"/>
      <c r="X233" s="697"/>
      <c r="Y233" s="697"/>
      <c r="Z233" s="697"/>
      <c r="AA233" s="697"/>
      <c r="AB233" s="697"/>
      <c r="AC233" s="698"/>
      <c r="AD233" s="7"/>
      <c r="AE233" s="8"/>
      <c r="AF233" s="8"/>
      <c r="AG233" s="9"/>
      <c r="AH233" s="398"/>
      <c r="AI233" s="399"/>
    </row>
    <row r="234" spans="2:35" ht="17.25" customHeight="1" x14ac:dyDescent="0.15">
      <c r="B234" s="627"/>
      <c r="C234" s="557"/>
      <c r="D234" s="628"/>
      <c r="E234" s="138"/>
      <c r="F234" s="139"/>
      <c r="G234" s="139"/>
      <c r="H234" s="139"/>
      <c r="I234" s="139"/>
      <c r="J234" s="139"/>
      <c r="L234" s="452"/>
      <c r="M234" s="115"/>
      <c r="N234" s="732"/>
      <c r="O234" s="708"/>
      <c r="P234" s="709"/>
      <c r="Q234" s="709"/>
      <c r="R234" s="709"/>
      <c r="S234" s="709"/>
      <c r="T234" s="709"/>
      <c r="U234" s="709"/>
      <c r="V234" s="709"/>
      <c r="W234" s="709"/>
      <c r="X234" s="709"/>
      <c r="Y234" s="709"/>
      <c r="Z234" s="709"/>
      <c r="AA234" s="709"/>
      <c r="AB234" s="709"/>
      <c r="AC234" s="710"/>
      <c r="AD234" s="7"/>
      <c r="AE234" s="8"/>
      <c r="AF234" s="8"/>
      <c r="AG234" s="9"/>
      <c r="AH234" s="398"/>
      <c r="AI234" s="399"/>
    </row>
    <row r="235" spans="2:35" ht="17.25" customHeight="1" x14ac:dyDescent="0.15">
      <c r="B235" s="627"/>
      <c r="C235" s="557"/>
      <c r="D235" s="628"/>
      <c r="E235" s="138"/>
      <c r="F235" s="139"/>
      <c r="G235" s="139"/>
      <c r="H235" s="139"/>
      <c r="I235" s="139"/>
      <c r="J235" s="139"/>
      <c r="L235" s="442"/>
      <c r="M235" s="734" t="str">
        <f>IF(L225="■","■","□")</f>
        <v>□</v>
      </c>
      <c r="N235" s="695" t="s">
        <v>437</v>
      </c>
      <c r="O235" s="695"/>
      <c r="P235" s="695"/>
      <c r="Q235" s="695"/>
      <c r="R235" s="695"/>
      <c r="S235" s="695"/>
      <c r="T235" s="695"/>
      <c r="U235" s="695"/>
      <c r="V235" s="695"/>
      <c r="W235" s="695"/>
      <c r="X235" s="695"/>
      <c r="Y235" s="695"/>
      <c r="Z235" s="695"/>
      <c r="AA235" s="695"/>
      <c r="AB235" s="695"/>
      <c r="AC235" s="696"/>
      <c r="AD235" s="7"/>
      <c r="AE235" s="8"/>
      <c r="AF235" s="8"/>
      <c r="AG235" s="9"/>
      <c r="AH235" s="398"/>
      <c r="AI235" s="399"/>
    </row>
    <row r="236" spans="2:35" ht="17.25" customHeight="1" x14ac:dyDescent="0.15">
      <c r="B236" s="627"/>
      <c r="C236" s="557"/>
      <c r="D236" s="628"/>
      <c r="E236" s="138"/>
      <c r="F236" s="139"/>
      <c r="G236" s="139"/>
      <c r="H236" s="139"/>
      <c r="I236" s="139"/>
      <c r="J236" s="139"/>
      <c r="L236" s="442"/>
      <c r="M236" s="735"/>
      <c r="N236" s="709"/>
      <c r="O236" s="709"/>
      <c r="P236" s="709"/>
      <c r="Q236" s="709"/>
      <c r="R236" s="709"/>
      <c r="S236" s="709"/>
      <c r="T236" s="709"/>
      <c r="U236" s="709"/>
      <c r="V236" s="709"/>
      <c r="W236" s="709"/>
      <c r="X236" s="709"/>
      <c r="Y236" s="709"/>
      <c r="Z236" s="709"/>
      <c r="AA236" s="709"/>
      <c r="AB236" s="709"/>
      <c r="AC236" s="710"/>
      <c r="AD236" s="7"/>
      <c r="AE236" s="8"/>
      <c r="AF236" s="8"/>
      <c r="AG236" s="9"/>
      <c r="AH236" s="398"/>
      <c r="AI236" s="399"/>
    </row>
    <row r="237" spans="2:35" ht="17.25" customHeight="1" x14ac:dyDescent="0.15">
      <c r="B237" s="627"/>
      <c r="C237" s="557"/>
      <c r="D237" s="628"/>
      <c r="E237" s="138"/>
      <c r="F237" s="139"/>
      <c r="G237" s="139"/>
      <c r="H237" s="139"/>
      <c r="I237" s="139"/>
      <c r="J237" s="139"/>
      <c r="L237" s="442"/>
      <c r="M237" s="442"/>
      <c r="N237" s="736" t="s">
        <v>438</v>
      </c>
      <c r="O237" s="707" t="s">
        <v>439</v>
      </c>
      <c r="P237" s="695"/>
      <c r="Q237" s="695"/>
      <c r="R237" s="695"/>
      <c r="S237" s="695"/>
      <c r="T237" s="695"/>
      <c r="U237" s="695"/>
      <c r="V237" s="695"/>
      <c r="W237" s="695"/>
      <c r="X237" s="695"/>
      <c r="Y237" s="695"/>
      <c r="Z237" s="695"/>
      <c r="AA237" s="695"/>
      <c r="AB237" s="695"/>
      <c r="AC237" s="696"/>
      <c r="AD237" s="7"/>
      <c r="AE237" s="8"/>
      <c r="AF237" s="8"/>
      <c r="AG237" s="9"/>
      <c r="AH237" s="398"/>
      <c r="AI237" s="399"/>
    </row>
    <row r="238" spans="2:35" ht="17.25" customHeight="1" x14ac:dyDescent="0.15">
      <c r="B238" s="627"/>
      <c r="C238" s="557"/>
      <c r="D238" s="628"/>
      <c r="E238" s="138"/>
      <c r="F238" s="139"/>
      <c r="G238" s="139"/>
      <c r="H238" s="139"/>
      <c r="I238" s="139"/>
      <c r="J238" s="139"/>
      <c r="L238" s="442"/>
      <c r="M238" s="442"/>
      <c r="N238" s="737"/>
      <c r="O238" s="708"/>
      <c r="P238" s="709"/>
      <c r="Q238" s="709"/>
      <c r="R238" s="709"/>
      <c r="S238" s="709"/>
      <c r="T238" s="709"/>
      <c r="U238" s="709"/>
      <c r="V238" s="709"/>
      <c r="W238" s="709"/>
      <c r="X238" s="709"/>
      <c r="Y238" s="709"/>
      <c r="Z238" s="709"/>
      <c r="AA238" s="709"/>
      <c r="AB238" s="709"/>
      <c r="AC238" s="710"/>
      <c r="AD238" s="7"/>
      <c r="AE238" s="8"/>
      <c r="AF238" s="8"/>
      <c r="AG238" s="9"/>
      <c r="AH238" s="398"/>
      <c r="AI238" s="399"/>
    </row>
    <row r="239" spans="2:35" ht="17.25" customHeight="1" x14ac:dyDescent="0.15">
      <c r="B239" s="627"/>
      <c r="C239" s="557"/>
      <c r="D239" s="628"/>
      <c r="E239" s="138"/>
      <c r="F239" s="139"/>
      <c r="G239" s="139"/>
      <c r="H239" s="139"/>
      <c r="I239" s="139"/>
      <c r="J239" s="139"/>
      <c r="K239" s="469"/>
      <c r="L239" s="442"/>
      <c r="M239" s="442"/>
      <c r="N239" s="736" t="s">
        <v>440</v>
      </c>
      <c r="O239" s="707" t="s">
        <v>441</v>
      </c>
      <c r="P239" s="695"/>
      <c r="Q239" s="695"/>
      <c r="R239" s="695"/>
      <c r="S239" s="695"/>
      <c r="T239" s="695"/>
      <c r="U239" s="695"/>
      <c r="V239" s="695"/>
      <c r="W239" s="695"/>
      <c r="X239" s="695"/>
      <c r="Y239" s="695"/>
      <c r="Z239" s="695"/>
      <c r="AA239" s="695"/>
      <c r="AB239" s="695"/>
      <c r="AC239" s="696"/>
      <c r="AD239" s="7"/>
      <c r="AE239" s="8"/>
      <c r="AF239" s="8"/>
      <c r="AG239" s="9"/>
      <c r="AH239" s="398"/>
      <c r="AI239" s="399"/>
    </row>
    <row r="240" spans="2:35" ht="17.25" customHeight="1" x14ac:dyDescent="0.15">
      <c r="B240" s="627"/>
      <c r="C240" s="557"/>
      <c r="D240" s="628"/>
      <c r="E240" s="138"/>
      <c r="F240" s="139"/>
      <c r="G240" s="139"/>
      <c r="H240" s="139"/>
      <c r="I240" s="139"/>
      <c r="J240" s="139"/>
      <c r="K240" s="469"/>
      <c r="L240" s="442"/>
      <c r="M240" s="442"/>
      <c r="N240" s="737"/>
      <c r="O240" s="708"/>
      <c r="P240" s="709"/>
      <c r="Q240" s="709"/>
      <c r="R240" s="709"/>
      <c r="S240" s="709"/>
      <c r="T240" s="709"/>
      <c r="U240" s="709"/>
      <c r="V240" s="709"/>
      <c r="W240" s="709"/>
      <c r="X240" s="709"/>
      <c r="Y240" s="709"/>
      <c r="Z240" s="709"/>
      <c r="AA240" s="709"/>
      <c r="AB240" s="709"/>
      <c r="AC240" s="710"/>
      <c r="AD240" s="7"/>
      <c r="AE240" s="8"/>
      <c r="AF240" s="8"/>
      <c r="AG240" s="9"/>
      <c r="AH240" s="398"/>
      <c r="AI240" s="399"/>
    </row>
    <row r="241" spans="2:35" ht="17.25" customHeight="1" x14ac:dyDescent="0.15">
      <c r="B241" s="627"/>
      <c r="C241" s="557"/>
      <c r="D241" s="628"/>
      <c r="E241" s="138"/>
      <c r="F241" s="139"/>
      <c r="G241" s="139"/>
      <c r="H241" s="139"/>
      <c r="I241" s="139"/>
      <c r="J241" s="139"/>
      <c r="L241" s="108"/>
      <c r="M241" s="108"/>
      <c r="N241" s="463" t="s">
        <v>442</v>
      </c>
      <c r="O241" s="34" t="s">
        <v>443</v>
      </c>
      <c r="P241" s="109"/>
      <c r="Q241" s="109"/>
      <c r="R241" s="96"/>
      <c r="S241" s="110"/>
      <c r="T241" s="96"/>
      <c r="U241" s="96"/>
      <c r="V241" s="96"/>
      <c r="W241" s="109"/>
      <c r="X241" s="96"/>
      <c r="Y241" s="109"/>
      <c r="Z241" s="111"/>
      <c r="AA241" s="111"/>
      <c r="AB241" s="96"/>
      <c r="AC241" s="492"/>
      <c r="AD241" s="7"/>
      <c r="AE241" s="8"/>
      <c r="AF241" s="8"/>
      <c r="AG241" s="9"/>
      <c r="AH241" s="398"/>
      <c r="AI241" s="399"/>
    </row>
    <row r="242" spans="2:35" ht="17.25" customHeight="1" thickBot="1" x14ac:dyDescent="0.2">
      <c r="B242" s="726"/>
      <c r="C242" s="559"/>
      <c r="D242" s="727"/>
      <c r="E242" s="443"/>
      <c r="F242" s="444"/>
      <c r="G242" s="444"/>
      <c r="H242" s="444"/>
      <c r="I242" s="444"/>
      <c r="J242" s="444"/>
      <c r="K242" s="31"/>
      <c r="L242" s="541" t="s">
        <v>444</v>
      </c>
      <c r="M242" s="738" t="s">
        <v>135</v>
      </c>
      <c r="N242" s="738"/>
      <c r="O242" s="738"/>
      <c r="P242" s="738"/>
      <c r="Q242" s="738"/>
      <c r="R242" s="738"/>
      <c r="S242" s="738"/>
      <c r="T242" s="738"/>
      <c r="U242" s="738"/>
      <c r="V242" s="738"/>
      <c r="W242" s="738"/>
      <c r="X242" s="738"/>
      <c r="Y242" s="738"/>
      <c r="Z242" s="738"/>
      <c r="AA242" s="738"/>
      <c r="AB242" s="738"/>
      <c r="AC242" s="739"/>
      <c r="AD242" s="5"/>
      <c r="AE242" s="10"/>
      <c r="AF242" s="10"/>
      <c r="AG242" s="11"/>
      <c r="AH242" s="445"/>
      <c r="AI242" s="446"/>
    </row>
  </sheetData>
  <sheetProtection algorithmName="SHA-512" hashValue="yFC+cNZ7DlJq95vSoI4wheXEvmjc6O6pYX2keLL0P9vuaQKZVYey6ELtp0dhgfDJEDRYBjVR0Yu37EJF42MSWQ==" saltValue="A3XKtuVJ49rF/CQC+JCMdg==" spinCount="100000" sheet="1" formatCells="0" selectLockedCells="1"/>
  <mergeCells count="183">
    <mergeCell ref="O59:AB59"/>
    <mergeCell ref="O71:P71"/>
    <mergeCell ref="Y71:Z71"/>
    <mergeCell ref="O75:AB75"/>
    <mergeCell ref="O76:P76"/>
    <mergeCell ref="Y76:Z76"/>
    <mergeCell ref="O77:P77"/>
    <mergeCell ref="Y77:Z77"/>
    <mergeCell ref="O60:P60"/>
    <mergeCell ref="Y60:Z60"/>
    <mergeCell ref="O61:P61"/>
    <mergeCell ref="Y61:Z61"/>
    <mergeCell ref="O69:AB69"/>
    <mergeCell ref="O70:P70"/>
    <mergeCell ref="Y70:Z70"/>
    <mergeCell ref="Q40:R40"/>
    <mergeCell ref="Q42:R42"/>
    <mergeCell ref="O45:AB45"/>
    <mergeCell ref="Q46:R46"/>
    <mergeCell ref="Q48:R48"/>
    <mergeCell ref="O52:AB52"/>
    <mergeCell ref="O53:P53"/>
    <mergeCell ref="Y53:Z53"/>
    <mergeCell ref="O54:P54"/>
    <mergeCell ref="Y54:Z54"/>
    <mergeCell ref="E9:AG9"/>
    <mergeCell ref="L12:M12"/>
    <mergeCell ref="O12:AB12"/>
    <mergeCell ref="H12:K15"/>
    <mergeCell ref="H16:K20"/>
    <mergeCell ref="E12:G15"/>
    <mergeCell ref="AD8:AG8"/>
    <mergeCell ref="AK8:AN8"/>
    <mergeCell ref="B3:F4"/>
    <mergeCell ref="S4:AH4"/>
    <mergeCell ref="B5:F5"/>
    <mergeCell ref="G5:AI5"/>
    <mergeCell ref="B7:D8"/>
    <mergeCell ref="E7:G8"/>
    <mergeCell ref="H7:AG7"/>
    <mergeCell ref="AH7:AI8"/>
    <mergeCell ref="H8:K8"/>
    <mergeCell ref="L8:AC8"/>
    <mergeCell ref="L50:M50"/>
    <mergeCell ref="O19:AB19"/>
    <mergeCell ref="O20:P20"/>
    <mergeCell ref="Y20:Z20"/>
    <mergeCell ref="O21:P21"/>
    <mergeCell ref="Y21:Z21"/>
    <mergeCell ref="L24:M24"/>
    <mergeCell ref="O13:AB13"/>
    <mergeCell ref="O25:AB25"/>
    <mergeCell ref="O26:AB26"/>
    <mergeCell ref="O27:P27"/>
    <mergeCell ref="Y27:Z27"/>
    <mergeCell ref="O28:P28"/>
    <mergeCell ref="Y28:Z28"/>
    <mergeCell ref="O14:P14"/>
    <mergeCell ref="Y14:Z14"/>
    <mergeCell ref="O15:P15"/>
    <mergeCell ref="Y15:Z15"/>
    <mergeCell ref="L18:M18"/>
    <mergeCell ref="O18:AB18"/>
    <mergeCell ref="O33:AB33"/>
    <mergeCell ref="Q34:T34"/>
    <mergeCell ref="Q36:R36"/>
    <mergeCell ref="O39:AB39"/>
    <mergeCell ref="B101:D103"/>
    <mergeCell ref="E101:AG101"/>
    <mergeCell ref="M91:AB93"/>
    <mergeCell ref="H92:K96"/>
    <mergeCell ref="M94:AB96"/>
    <mergeCell ref="M97:AB99"/>
    <mergeCell ref="B85:D87"/>
    <mergeCell ref="E85:G87"/>
    <mergeCell ref="H85:K86"/>
    <mergeCell ref="V85:X85"/>
    <mergeCell ref="X86:Z86"/>
    <mergeCell ref="AA86:AC86"/>
    <mergeCell ref="H87:K91"/>
    <mergeCell ref="AA88:AC88"/>
    <mergeCell ref="M89:AB90"/>
    <mergeCell ref="O81:AB81"/>
    <mergeCell ref="R82:S82"/>
    <mergeCell ref="S83:T83"/>
    <mergeCell ref="L164:AC164"/>
    <mergeCell ref="L165:L166"/>
    <mergeCell ref="M165:AC166"/>
    <mergeCell ref="L167:L168"/>
    <mergeCell ref="M167:AC168"/>
    <mergeCell ref="L169:L170"/>
    <mergeCell ref="M169:AC170"/>
    <mergeCell ref="N123:AC124"/>
    <mergeCell ref="N132:AC134"/>
    <mergeCell ref="O130:AC131"/>
    <mergeCell ref="O128:AC129"/>
    <mergeCell ref="O126:AC127"/>
    <mergeCell ref="M126:M131"/>
    <mergeCell ref="N119:AC121"/>
    <mergeCell ref="M123:M124"/>
    <mergeCell ref="N126:N127"/>
    <mergeCell ref="N128:N129"/>
    <mergeCell ref="N130:N131"/>
    <mergeCell ref="M132:M134"/>
    <mergeCell ref="M107:AC107"/>
    <mergeCell ref="M111:M116"/>
    <mergeCell ref="L160:L163"/>
    <mergeCell ref="M160:AC163"/>
    <mergeCell ref="N139:AC141"/>
    <mergeCell ref="L146:L147"/>
    <mergeCell ref="M146:AC147"/>
    <mergeCell ref="L148:L149"/>
    <mergeCell ref="M148:AC149"/>
    <mergeCell ref="L150:L151"/>
    <mergeCell ref="M150:AC151"/>
    <mergeCell ref="M139:M141"/>
    <mergeCell ref="L143:L145"/>
    <mergeCell ref="M143:AC145"/>
    <mergeCell ref="M153:AC153"/>
    <mergeCell ref="L155:AC155"/>
    <mergeCell ref="L156:L157"/>
    <mergeCell ref="M156:AC157"/>
    <mergeCell ref="L158:L159"/>
    <mergeCell ref="M158:AC159"/>
    <mergeCell ref="N182:AC183"/>
    <mergeCell ref="M185:M190"/>
    <mergeCell ref="N185:N186"/>
    <mergeCell ref="O185:AC186"/>
    <mergeCell ref="N187:N188"/>
    <mergeCell ref="O187:AC188"/>
    <mergeCell ref="N189:N190"/>
    <mergeCell ref="O189:AC190"/>
    <mergeCell ref="B172:D176"/>
    <mergeCell ref="E172:AG172"/>
    <mergeCell ref="M182:M183"/>
    <mergeCell ref="N176:AC177"/>
    <mergeCell ref="M220:M221"/>
    <mergeCell ref="N220:AC221"/>
    <mergeCell ref="B223:D242"/>
    <mergeCell ref="M223:AC223"/>
    <mergeCell ref="M225:AC225"/>
    <mergeCell ref="M226:AC226"/>
    <mergeCell ref="N228:N229"/>
    <mergeCell ref="O228:AC229"/>
    <mergeCell ref="N230:N231"/>
    <mergeCell ref="O230:AC231"/>
    <mergeCell ref="N232:N234"/>
    <mergeCell ref="O232:AC234"/>
    <mergeCell ref="M235:M236"/>
    <mergeCell ref="N235:AC236"/>
    <mergeCell ref="N237:N238"/>
    <mergeCell ref="O237:AC238"/>
    <mergeCell ref="N239:N240"/>
    <mergeCell ref="O239:AC240"/>
    <mergeCell ref="M242:AC242"/>
    <mergeCell ref="M224:AC224"/>
    <mergeCell ref="M218:M219"/>
    <mergeCell ref="N218:AC219"/>
    <mergeCell ref="M211:M212"/>
    <mergeCell ref="N211:AC212"/>
    <mergeCell ref="M213:M214"/>
    <mergeCell ref="N213:AC214"/>
    <mergeCell ref="M215:M216"/>
    <mergeCell ref="N215:AC216"/>
    <mergeCell ref="M191:M195"/>
    <mergeCell ref="N191:AC195"/>
    <mergeCell ref="N198:AC199"/>
    <mergeCell ref="M204:M206"/>
    <mergeCell ref="N204:AC206"/>
    <mergeCell ref="M209:M210"/>
    <mergeCell ref="N209:AC210"/>
    <mergeCell ref="M122:AC122"/>
    <mergeCell ref="M119:M121"/>
    <mergeCell ref="M117:M118"/>
    <mergeCell ref="N115:N116"/>
    <mergeCell ref="N113:N114"/>
    <mergeCell ref="N111:N112"/>
    <mergeCell ref="M108:M109"/>
    <mergeCell ref="N108:AC109"/>
    <mergeCell ref="N117:AC118"/>
    <mergeCell ref="O115:AC116"/>
    <mergeCell ref="O113:AC114"/>
    <mergeCell ref="O111:AC112"/>
  </mergeCells>
  <phoneticPr fontId="2"/>
  <conditionalFormatting sqref="L241:AC241 L237:O237 L238:M238 L239:O239 L240:M240 L236 L235:M235 L228:L234 N233:N234 N228:O228 N229 N230:O230 N231 N232:O232 L225:M227 L242:M242">
    <cfRule type="expression" dxfId="15" priority="118" stopIfTrue="1">
      <formula>$H$290="■"</formula>
    </cfRule>
  </conditionalFormatting>
  <conditionalFormatting sqref="L241:AC241 L237:O237 L238:M238 L239:O239 L240:M240 L236 L235:M235 L228:L234 N233:N234 N228:O228 N229 N230:O230 N231 N232:O232 L225:M227 L242:M242">
    <cfRule type="expression" dxfId="14" priority="119" stopIfTrue="1">
      <formula>$H$289="■"</formula>
    </cfRule>
  </conditionalFormatting>
  <conditionalFormatting sqref="N235">
    <cfRule type="expression" dxfId="13" priority="113" stopIfTrue="1">
      <formula>$H$290="■"</formula>
    </cfRule>
  </conditionalFormatting>
  <conditionalFormatting sqref="N235">
    <cfRule type="expression" dxfId="12" priority="114" stopIfTrue="1">
      <formula>$H$289="■"</formula>
    </cfRule>
  </conditionalFormatting>
  <conditionalFormatting sqref="N227:AC227">
    <cfRule type="expression" dxfId="11" priority="107">
      <formula>#REF!="■"</formula>
    </cfRule>
  </conditionalFormatting>
  <conditionalFormatting sqref="N227:AC227">
    <cfRule type="expression" dxfId="10" priority="106">
      <formula>#REF!="■"</formula>
    </cfRule>
  </conditionalFormatting>
  <conditionalFormatting sqref="N227:AC227">
    <cfRule type="expression" dxfId="9" priority="108" stopIfTrue="1">
      <formula>$H$290="■"</formula>
    </cfRule>
  </conditionalFormatting>
  <conditionalFormatting sqref="N227:AC227">
    <cfRule type="expression" dxfId="8" priority="109" stopIfTrue="1">
      <formula>$H$289="■"</formula>
    </cfRule>
  </conditionalFormatting>
  <conditionalFormatting sqref="M224">
    <cfRule type="expression" dxfId="7" priority="1" stopIfTrue="1">
      <formula>$H$290="■"</formula>
    </cfRule>
  </conditionalFormatting>
  <conditionalFormatting sqref="M224">
    <cfRule type="expression" dxfId="6" priority="2" stopIfTrue="1">
      <formula>$H$289="■"</formula>
    </cfRule>
  </conditionalFormatting>
  <dataValidations count="8">
    <dataValidation type="list" allowBlank="1" showInputMessage="1" showErrorMessage="1" sqref="AC91:AC100" xr:uid="{00000000-0002-0000-0100-000000000000}">
      <formula1>#REF!</formula1>
    </dataValidation>
    <dataValidation allowBlank="1" showInputMessage="1" sqref="O86:V86 S85:U85 M100:P100" xr:uid="{00000000-0002-0000-0100-000001000000}"/>
    <dataValidation type="list" allowBlank="1" showInputMessage="1" sqref="V85:X85" xr:uid="{00000000-0002-0000-0100-000002000000}">
      <formula1>開口部の熱貫流率</formula1>
    </dataValidation>
    <dataValidation type="list" allowBlank="1" showInputMessage="1" sqref="M91:AB99" xr:uid="{00000000-0002-0000-0100-000003000000}">
      <formula1>開口部の日射遮蔽仕様</formula1>
    </dataValidation>
    <dataValidation type="list" allowBlank="1" showInputMessage="1" sqref="O12:AB13 O18:AB19 O45:AB45 O52:AB52 O59:AB59 O69:AB69 O75:AB75 O81:AB81 O33:AB33 O39:AB39 O31:AB31 O24:AB26" xr:uid="{00000000-0002-0000-0100-000004000000}">
      <formula1>断熱材</formula1>
    </dataValidation>
    <dataValidation type="list" allowBlank="1" showInputMessage="1" showErrorMessage="1" sqref="M139:M141 M123 M132 L165:L171 M103 N230:N234 L152:L154 N189 L217 M204:M206 M213 M198 L196 L207:L208 M215 M209:M211 M174 M176 N185 N187 M182 M191:M194 L222:L225 N228 L242 M105 N111 M117 L135 N128 N113 M108 N115 N126 M119 N130 M137 L142:L143 L146 L150 L148 L156:L163" xr:uid="{00000000-0002-0000-0100-000005000000}">
      <formula1>"□,■"</formula1>
    </dataValidation>
    <dataValidation type="list" allowBlank="1" showInputMessage="1" showErrorMessage="1" sqref="W86 S11 W88 M11 N66 Q66 AD5:AD8 Q16:Q17 AD102:AD171 AD173:AD242 U22:U23 Q29:Q30 Y62 Q72:Q73 U16:U17 Q55:Q56 Q22:Q23 U56 Q62:Q63 Y55 U63 X72 Y84 Q84 Z47 Z35 W35 Y43 W47 W41 Q43 Z41 U29:U30 Q78 X78 AD12:AD100" xr:uid="{00000000-0002-0000-0100-000006000000}">
      <formula1>"■,□"</formula1>
    </dataValidation>
    <dataValidation type="list" allowBlank="1" showInputMessage="1" showErrorMessage="1" sqref="Q34:T34" xr:uid="{00000000-0002-0000-0100-000007000000}">
      <formula1>S造外装材の熱抵抗</formula1>
    </dataValidation>
  </dataValidations>
  <printOptions horizontalCentered="1"/>
  <pageMargins left="0.47244094488188981" right="0.39370078740157483" top="0.47244094488188981" bottom="0.39370078740157483" header="0.27559055118110237" footer="0.19685039370078741"/>
  <pageSetup paperSize="9" scale="82" fitToHeight="5" orientation="portrait" r:id="rId1"/>
  <headerFooter>
    <oddHeader>&amp;R&amp;"ＭＳ Ｐ明朝,標準"&amp;10（第１面）</oddHeader>
    <oddFooter>&amp;L&amp;"Meiryo UI,標準"&amp;9HP住-920-2（Ver.20231201）&amp;R&amp;"Meiryo UI,標準"&amp;9Copyright 2016-2023 Houseplus Corporation</oddFooter>
  </headerFooter>
  <rowBreaks count="4" manualBreakCount="4">
    <brk id="66" min="1" max="34" man="1"/>
    <brk id="100" min="1" max="34" man="1"/>
    <brk id="171" min="1" max="34" man="1"/>
    <brk id="222" min="1" max="34" man="1"/>
  </rowBreaks>
  <drawing r:id="rId2"/>
  <extLst>
    <ext xmlns:x14="http://schemas.microsoft.com/office/spreadsheetml/2009/9/main" uri="{78C0D931-6437-407d-A8EE-F0AAD7539E65}">
      <x14:conditionalFormattings>
        <x14:conditionalFormatting xmlns:xm="http://schemas.microsoft.com/office/excel/2006/main">
          <x14:cfRule type="expression" priority="36" id="{754BDAF6-B374-4B63-A6FA-F446C5F7CC61}">
            <xm:f>第１面!$Q$12="□"</xm:f>
            <x14:dxf>
              <fill>
                <patternFill>
                  <bgColor theme="0" tint="-0.34998626667073579"/>
                </patternFill>
              </fill>
            </x14:dxf>
          </x14:cfRule>
          <xm:sqref>L80:AC84</xm:sqref>
        </x14:conditionalFormatting>
        <x14:conditionalFormatting xmlns:xm="http://schemas.microsoft.com/office/excel/2006/main">
          <x14:cfRule type="expression" priority="19" id="{B9DF92A3-A479-4F72-8FE6-C4856EC937B4}">
            <xm:f>第１面!$L$12="□"</xm:f>
            <x14:dxf>
              <fill>
                <patternFill>
                  <bgColor theme="0" tint="-0.34998626667073579"/>
                </patternFill>
              </fill>
            </x14:dxf>
          </x14:cfRule>
          <xm:sqref>L31:AC49</xm:sqref>
        </x14:conditionalFormatting>
        <x14:conditionalFormatting xmlns:xm="http://schemas.microsoft.com/office/excel/2006/main">
          <x14:cfRule type="expression" priority="14" id="{0307F168-76AB-4084-B887-5B3D6FFFF84D}">
            <xm:f>第１面!$X$10="□"</xm:f>
            <x14:dxf>
              <fill>
                <patternFill>
                  <bgColor theme="0" tint="-0.34998626667073579"/>
                </patternFill>
              </fill>
            </x14:dxf>
          </x14:cfRule>
          <xm:sqref>L87:AC100</xm:sqref>
        </x14:conditionalFormatting>
        <x14:conditionalFormatting xmlns:xm="http://schemas.microsoft.com/office/excel/2006/main">
          <x14:cfRule type="expression" priority="11" id="{6928C190-C10C-4D13-A9A3-3D25B9DDD5DD}">
            <xm:f>第１面!$X$10="■"</xm:f>
            <x14:dxf>
              <fill>
                <patternFill>
                  <bgColor theme="0" tint="-0.34998626667073579"/>
                </patternFill>
              </fill>
            </x14:dxf>
          </x14:cfRule>
          <xm:sqref>L85:AC86</xm:sqref>
        </x14:conditionalFormatting>
        <x14:conditionalFormatting xmlns:xm="http://schemas.microsoft.com/office/excel/2006/main">
          <x14:cfRule type="expression" priority="4" id="{35A1A1AE-8CBD-403B-8C6E-F4CB602F7834}">
            <xm:f>第１面!$S$14="■"</xm:f>
            <x14:dxf>
              <fill>
                <patternFill>
                  <bgColor theme="0" tint="-0.34998626667073579"/>
                </patternFill>
              </fill>
            </x14:dxf>
          </x14:cfRule>
          <xm:sqref>E173:AC242</xm:sqref>
        </x14:conditionalFormatting>
        <x14:conditionalFormatting xmlns:xm="http://schemas.microsoft.com/office/excel/2006/main">
          <x14:cfRule type="expression" priority="3" id="{80AC7BA8-02D9-46D0-AEC5-3F8E7E5BF561}">
            <xm:f>第１面!$X$14="■"</xm:f>
            <x14:dxf>
              <fill>
                <patternFill patternType="solid">
                  <fgColor theme="0" tint="-0.34998626667073579"/>
                  <bgColor theme="0" tint="-0.34998626667073579"/>
                </patternFill>
              </fill>
            </x14:dxf>
          </x14:cfRule>
          <xm:sqref>E102:AC171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L51"/>
  <sheetViews>
    <sheetView showGridLines="0" view="pageBreakPreview" zoomScale="115" zoomScaleNormal="100" zoomScaleSheetLayoutView="115" workbookViewId="0">
      <selection activeCell="H3" sqref="H3"/>
    </sheetView>
  </sheetViews>
  <sheetFormatPr defaultColWidth="2.875" defaultRowHeight="17.25" customHeight="1" x14ac:dyDescent="0.15"/>
  <cols>
    <col min="1" max="1" width="1.625" style="190" customWidth="1"/>
    <col min="2" max="36" width="2.875" style="190"/>
    <col min="37" max="38" width="8.625" style="190" customWidth="1"/>
    <col min="39" max="16384" width="2.875" style="190"/>
  </cols>
  <sheetData>
    <row r="1" spans="2:38" ht="10.5" customHeight="1" x14ac:dyDescent="0.15"/>
    <row r="2" spans="2:38" ht="17.25" customHeight="1" thickBot="1" x14ac:dyDescent="0.2">
      <c r="B2" s="189" t="s">
        <v>209</v>
      </c>
      <c r="W2" s="191"/>
      <c r="AI2" s="192" t="s">
        <v>51</v>
      </c>
    </row>
    <row r="3" spans="2:38" ht="17.25" customHeight="1" x14ac:dyDescent="0.15">
      <c r="B3" s="825" t="s">
        <v>54</v>
      </c>
      <c r="C3" s="826"/>
      <c r="D3" s="826"/>
      <c r="E3" s="826"/>
      <c r="F3" s="826"/>
      <c r="G3" s="826"/>
      <c r="H3" s="217" t="s">
        <v>28</v>
      </c>
      <c r="I3" s="209" t="s">
        <v>186</v>
      </c>
      <c r="J3" s="194"/>
      <c r="K3" s="194"/>
      <c r="L3" s="194"/>
      <c r="M3" s="194"/>
      <c r="N3" s="194"/>
      <c r="O3" s="194"/>
      <c r="P3" s="194"/>
      <c r="Q3" s="441" t="str">
        <f>IF(第１面!X3="■","■","□")</f>
        <v>□</v>
      </c>
      <c r="R3" s="209" t="s">
        <v>310</v>
      </c>
      <c r="S3" s="194"/>
      <c r="T3" s="194"/>
      <c r="U3" s="194"/>
      <c r="V3" s="194"/>
      <c r="W3" s="194"/>
      <c r="X3" s="194"/>
      <c r="Y3" s="194"/>
      <c r="Z3" s="194"/>
      <c r="AA3" s="194"/>
      <c r="AB3" s="194"/>
      <c r="AC3" s="194"/>
      <c r="AD3" s="194"/>
      <c r="AE3" s="194"/>
      <c r="AF3" s="194"/>
      <c r="AG3" s="194"/>
      <c r="AH3" s="194"/>
      <c r="AI3" s="195"/>
      <c r="AK3" s="190" t="s">
        <v>242</v>
      </c>
    </row>
    <row r="4" spans="2:38" ht="17.25" customHeight="1" thickBot="1" x14ac:dyDescent="0.2">
      <c r="B4" s="827" t="s">
        <v>154</v>
      </c>
      <c r="C4" s="828"/>
      <c r="D4" s="828"/>
      <c r="E4" s="828"/>
      <c r="F4" s="828"/>
      <c r="G4" s="828"/>
      <c r="H4" s="829" t="str">
        <f>IF(第１面!G5="","",第１面!G5)</f>
        <v/>
      </c>
      <c r="I4" s="830"/>
      <c r="J4" s="830"/>
      <c r="K4" s="830"/>
      <c r="L4" s="830"/>
      <c r="M4" s="830"/>
      <c r="N4" s="830"/>
      <c r="O4" s="830"/>
      <c r="P4" s="830"/>
      <c r="Q4" s="830"/>
      <c r="R4" s="830"/>
      <c r="S4" s="830"/>
      <c r="T4" s="830"/>
      <c r="U4" s="830"/>
      <c r="V4" s="830"/>
      <c r="W4" s="830"/>
      <c r="X4" s="830"/>
      <c r="Y4" s="830"/>
      <c r="Z4" s="830"/>
      <c r="AA4" s="830"/>
      <c r="AB4" s="830"/>
      <c r="AC4" s="830"/>
      <c r="AD4" s="830"/>
      <c r="AE4" s="830"/>
      <c r="AF4" s="830"/>
      <c r="AG4" s="830"/>
      <c r="AH4" s="830"/>
      <c r="AI4" s="831"/>
    </row>
    <row r="5" spans="2:38" ht="7.5" customHeight="1" thickBot="1" x14ac:dyDescent="0.2"/>
    <row r="6" spans="2:38" ht="15.75" customHeight="1" x14ac:dyDescent="0.2">
      <c r="B6" s="832" t="s">
        <v>69</v>
      </c>
      <c r="C6" s="833"/>
      <c r="D6" s="833"/>
      <c r="E6" s="833"/>
      <c r="F6" s="833"/>
      <c r="G6" s="834"/>
      <c r="H6" s="835" t="s">
        <v>70</v>
      </c>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7"/>
    </row>
    <row r="7" spans="2:38" ht="15.75" customHeight="1" thickBot="1" x14ac:dyDescent="0.2">
      <c r="B7" s="841" t="s">
        <v>185</v>
      </c>
      <c r="C7" s="842"/>
      <c r="D7" s="842"/>
      <c r="E7" s="842"/>
      <c r="F7" s="842"/>
      <c r="G7" s="843"/>
      <c r="H7" s="838"/>
      <c r="I7" s="839"/>
      <c r="J7" s="839"/>
      <c r="K7" s="839"/>
      <c r="L7" s="839"/>
      <c r="M7" s="839"/>
      <c r="N7" s="839"/>
      <c r="O7" s="839"/>
      <c r="P7" s="839"/>
      <c r="Q7" s="839"/>
      <c r="R7" s="839"/>
      <c r="S7" s="839"/>
      <c r="T7" s="839"/>
      <c r="U7" s="839"/>
      <c r="V7" s="839"/>
      <c r="W7" s="839"/>
      <c r="X7" s="839"/>
      <c r="Y7" s="839"/>
      <c r="Z7" s="839"/>
      <c r="AA7" s="839"/>
      <c r="AB7" s="839"/>
      <c r="AC7" s="839"/>
      <c r="AD7" s="839"/>
      <c r="AE7" s="839"/>
      <c r="AF7" s="839"/>
      <c r="AG7" s="839"/>
      <c r="AH7" s="839"/>
      <c r="AI7" s="840"/>
    </row>
    <row r="8" spans="2:38" ht="17.25" customHeight="1" x14ac:dyDescent="0.15">
      <c r="B8" s="196" t="s">
        <v>167</v>
      </c>
      <c r="C8" s="197"/>
      <c r="D8" s="198"/>
      <c r="E8" s="278"/>
      <c r="F8" s="278"/>
      <c r="G8" s="278"/>
      <c r="H8" s="278"/>
      <c r="I8" s="278"/>
      <c r="J8" s="278"/>
      <c r="K8" s="278"/>
      <c r="L8" s="278"/>
      <c r="M8" s="278"/>
      <c r="N8" s="278"/>
      <c r="O8" s="278"/>
      <c r="P8" s="278"/>
      <c r="Q8" s="823" t="s">
        <v>214</v>
      </c>
      <c r="R8" s="824"/>
      <c r="S8" s="824"/>
      <c r="T8" s="824"/>
      <c r="U8" s="218" t="s">
        <v>28</v>
      </c>
      <c r="V8" s="278" t="s">
        <v>212</v>
      </c>
      <c r="W8" s="278"/>
      <c r="X8" s="278"/>
      <c r="Y8" s="278"/>
      <c r="Z8" s="278"/>
      <c r="AA8" s="219" t="s">
        <v>28</v>
      </c>
      <c r="AB8" s="278" t="s">
        <v>213</v>
      </c>
      <c r="AC8" s="278"/>
      <c r="AD8" s="278"/>
      <c r="AE8" s="278"/>
      <c r="AF8" s="278"/>
      <c r="AG8" s="278"/>
      <c r="AH8" s="278"/>
      <c r="AI8" s="279"/>
      <c r="AK8" s="280" t="s">
        <v>225</v>
      </c>
    </row>
    <row r="9" spans="2:38" ht="17.25" customHeight="1" x14ac:dyDescent="0.15">
      <c r="B9" s="199" t="s">
        <v>243</v>
      </c>
      <c r="C9" s="200"/>
      <c r="D9" s="20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2"/>
      <c r="AK9" s="283" t="str">
        <f>IF(第１面!AK11=0,"",HLOOKUP(第１面!AK11,別紙mast!D3:K4,2,FALSE))</f>
        <v/>
      </c>
    </row>
    <row r="10" spans="2:38" ht="17.25" customHeight="1" x14ac:dyDescent="0.15">
      <c r="B10" s="199" t="s">
        <v>192</v>
      </c>
      <c r="C10" s="200"/>
      <c r="D10" s="201"/>
      <c r="E10" s="281"/>
      <c r="F10" s="281"/>
      <c r="G10" s="281"/>
      <c r="H10" s="281"/>
      <c r="I10" s="281"/>
      <c r="J10" s="281"/>
      <c r="K10" s="281"/>
      <c r="L10" s="281"/>
      <c r="M10" s="385"/>
      <c r="U10" s="205"/>
      <c r="V10" s="205"/>
      <c r="W10" s="205"/>
      <c r="X10" s="205"/>
      <c r="Y10" s="205"/>
      <c r="Z10" s="205"/>
      <c r="AA10" s="281"/>
      <c r="AB10" s="281"/>
      <c r="AC10" s="281"/>
      <c r="AD10" s="281"/>
      <c r="AE10" s="281"/>
      <c r="AF10" s="281"/>
      <c r="AG10" s="281"/>
      <c r="AH10" s="281"/>
      <c r="AI10" s="282"/>
    </row>
    <row r="11" spans="2:38" ht="15.95" customHeight="1" x14ac:dyDescent="0.15">
      <c r="B11" s="202"/>
      <c r="C11" s="203" t="s">
        <v>187</v>
      </c>
      <c r="D11" s="204"/>
      <c r="E11" s="204"/>
      <c r="F11" s="204"/>
      <c r="H11" s="36" t="str">
        <f>IF(第１面!L14="■","■","□")</f>
        <v>□</v>
      </c>
      <c r="I11" s="205" t="s">
        <v>268</v>
      </c>
      <c r="J11" s="205"/>
      <c r="K11" s="205"/>
      <c r="L11" s="205" t="s">
        <v>29</v>
      </c>
      <c r="M11" s="216" t="s">
        <v>28</v>
      </c>
      <c r="N11" s="205" t="s">
        <v>169</v>
      </c>
      <c r="O11" s="205"/>
      <c r="P11" s="205"/>
      <c r="Q11" s="216"/>
      <c r="R11" s="284" t="s">
        <v>170</v>
      </c>
      <c r="S11" s="205"/>
      <c r="T11" s="205" t="s">
        <v>31</v>
      </c>
      <c r="U11" s="205"/>
      <c r="V11" s="205"/>
      <c r="W11" s="205"/>
      <c r="X11" s="205"/>
      <c r="Y11" s="393"/>
      <c r="Z11" s="205"/>
      <c r="AE11" s="205"/>
      <c r="AF11" s="205"/>
      <c r="AG11" s="205"/>
      <c r="AH11" s="205"/>
      <c r="AI11" s="285"/>
      <c r="AK11" s="232" t="s">
        <v>365</v>
      </c>
      <c r="AL11" s="248"/>
    </row>
    <row r="12" spans="2:38" ht="15.95" customHeight="1" x14ac:dyDescent="0.15">
      <c r="B12" s="286"/>
      <c r="H12" s="287"/>
      <c r="M12" s="190" t="s">
        <v>172</v>
      </c>
      <c r="P12" s="190" t="s">
        <v>101</v>
      </c>
      <c r="R12" s="236" t="s">
        <v>29</v>
      </c>
      <c r="S12" s="845" t="str">
        <f>+'別紙2-1・2-2'!CL6</f>
        <v/>
      </c>
      <c r="T12" s="846"/>
      <c r="U12" s="236" t="s">
        <v>31</v>
      </c>
      <c r="V12" s="190" t="s">
        <v>173</v>
      </c>
      <c r="Z12" s="190" t="s">
        <v>174</v>
      </c>
      <c r="AB12" s="236" t="s">
        <v>29</v>
      </c>
      <c r="AC12" s="846" t="str">
        <f>IF(M11="■",AK12,"")</f>
        <v/>
      </c>
      <c r="AD12" s="846"/>
      <c r="AE12" s="846"/>
      <c r="AF12" s="203" t="s">
        <v>366</v>
      </c>
      <c r="AI12" s="288"/>
      <c r="AK12" s="394" t="str">
        <f>IF(M11="■",IF(AK9="","",HLOOKUP(AK9,別紙mast!$D$4:$K$11,3,FALSE)),"")</f>
        <v/>
      </c>
      <c r="AL12" s="396" t="str">
        <f>IF(M11="■",IF(AK9="","",HLOOKUP(AK9,別紙mast!$D$4:$K$11,7,FALSE)),"")</f>
        <v/>
      </c>
    </row>
    <row r="13" spans="2:38" ht="15.95" customHeight="1" x14ac:dyDescent="0.15">
      <c r="B13" s="286"/>
      <c r="H13" s="287"/>
      <c r="M13" s="190" t="s">
        <v>171</v>
      </c>
      <c r="P13" s="190" t="s">
        <v>101</v>
      </c>
      <c r="R13" s="236" t="s">
        <v>29</v>
      </c>
      <c r="S13" s="845" t="str">
        <f>+'別紙2-1・2-2'!CU6</f>
        <v/>
      </c>
      <c r="T13" s="846"/>
      <c r="U13" s="236" t="s">
        <v>31</v>
      </c>
      <c r="Z13" s="190" t="s">
        <v>174</v>
      </c>
      <c r="AB13" s="236" t="s">
        <v>29</v>
      </c>
      <c r="AC13" s="847" t="str">
        <f>IF(M11="■",AK13,"")</f>
        <v/>
      </c>
      <c r="AD13" s="847"/>
      <c r="AE13" s="847"/>
      <c r="AF13" s="203" t="s">
        <v>367</v>
      </c>
      <c r="AI13" s="288"/>
      <c r="AK13" s="395" t="str">
        <f>IF(M11="■",IF(AK9="","",HLOOKUP(AK9,別紙mast!$D$4:$K$11,4,FALSE)),"")</f>
        <v/>
      </c>
      <c r="AL13" s="396" t="str">
        <f>IF(M11="■",IF(AK9="","",HLOOKUP(AK9,別紙mast!$D$4:$K$11,8,FALSE)),"")</f>
        <v/>
      </c>
    </row>
    <row r="14" spans="2:38" ht="15.95" customHeight="1" x14ac:dyDescent="0.15">
      <c r="B14" s="286"/>
      <c r="H14" s="36" t="str">
        <f>IF(第１面!S14="■","■","□")</f>
        <v>□</v>
      </c>
      <c r="I14" s="190" t="s">
        <v>431</v>
      </c>
      <c r="X14" s="553"/>
      <c r="Z14" s="389"/>
      <c r="AI14" s="288"/>
      <c r="AK14" s="236"/>
      <c r="AL14" s="236"/>
    </row>
    <row r="15" spans="2:38" ht="15.95" customHeight="1" x14ac:dyDescent="0.15">
      <c r="B15" s="286"/>
      <c r="H15" s="36" t="str">
        <f>IF(第１面!X14="■","■","□")</f>
        <v>□</v>
      </c>
      <c r="I15" s="190" t="s">
        <v>432</v>
      </c>
      <c r="J15" s="206"/>
      <c r="K15" s="206"/>
      <c r="L15" s="206"/>
      <c r="M15" s="206"/>
      <c r="N15" s="206"/>
      <c r="O15" s="206"/>
      <c r="P15" s="206"/>
      <c r="Q15" s="206"/>
      <c r="R15" s="308"/>
      <c r="S15" s="206"/>
      <c r="T15" s="206"/>
      <c r="U15" s="206"/>
      <c r="V15" s="206"/>
      <c r="W15" s="206"/>
      <c r="X15" s="206"/>
      <c r="Y15" s="206"/>
      <c r="Z15" s="382"/>
      <c r="AA15" s="206"/>
      <c r="AB15" s="308"/>
      <c r="AC15" s="206"/>
      <c r="AD15" s="206"/>
      <c r="AE15" s="206"/>
      <c r="AF15" s="206"/>
      <c r="AG15" s="206"/>
      <c r="AH15" s="206"/>
      <c r="AI15" s="289"/>
    </row>
    <row r="16" spans="2:38" ht="17.25" customHeight="1" x14ac:dyDescent="0.15">
      <c r="B16" s="199" t="s">
        <v>183</v>
      </c>
      <c r="C16" s="200"/>
      <c r="D16" s="20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2"/>
    </row>
    <row r="17" spans="2:37" ht="17.25" customHeight="1" x14ac:dyDescent="0.15">
      <c r="B17" s="199" t="s">
        <v>193</v>
      </c>
      <c r="C17" s="200"/>
      <c r="D17" s="201"/>
      <c r="E17" s="281"/>
      <c r="F17" s="281"/>
      <c r="G17" s="281"/>
      <c r="H17" s="281"/>
      <c r="I17" s="281"/>
      <c r="J17" s="281"/>
      <c r="K17" s="281"/>
      <c r="L17" s="281"/>
      <c r="M17" s="316"/>
      <c r="N17" s="281"/>
      <c r="O17" s="281"/>
      <c r="P17" s="281"/>
      <c r="Q17" s="281"/>
      <c r="R17" s="281"/>
      <c r="S17" s="281"/>
      <c r="T17" s="281"/>
      <c r="U17" s="281"/>
      <c r="V17" s="281"/>
      <c r="W17" s="281"/>
      <c r="X17" s="281"/>
      <c r="Y17" s="281"/>
      <c r="Z17" s="281"/>
      <c r="AA17" s="281"/>
      <c r="AB17" s="281"/>
      <c r="AC17" s="281"/>
      <c r="AD17" s="281"/>
      <c r="AE17" s="281"/>
      <c r="AF17" s="281"/>
      <c r="AG17" s="281"/>
      <c r="AH17" s="281"/>
      <c r="AI17" s="282"/>
      <c r="AK17" s="190" t="s">
        <v>368</v>
      </c>
    </row>
    <row r="18" spans="2:37" ht="15.95" customHeight="1" x14ac:dyDescent="0.15">
      <c r="B18" s="207"/>
      <c r="C18" s="203" t="s">
        <v>188</v>
      </c>
      <c r="D18" s="208"/>
      <c r="E18" s="208"/>
      <c r="F18" s="208"/>
      <c r="G18" s="205"/>
      <c r="H18" s="36" t="str">
        <f>IF(第１面!L25="■","■","□")</f>
        <v>□</v>
      </c>
      <c r="I18" s="205" t="s">
        <v>168</v>
      </c>
      <c r="J18" s="205"/>
      <c r="K18" s="205"/>
      <c r="L18" s="205"/>
      <c r="M18" s="205" t="s">
        <v>176</v>
      </c>
      <c r="N18" s="205"/>
      <c r="O18" s="205"/>
      <c r="P18" s="205"/>
      <c r="Q18" s="205"/>
      <c r="R18" s="205"/>
      <c r="S18" s="205"/>
      <c r="T18" s="205"/>
      <c r="U18" s="205"/>
      <c r="V18" s="205"/>
      <c r="W18" s="205"/>
      <c r="X18" s="205" t="s">
        <v>29</v>
      </c>
      <c r="Y18" s="848" t="str">
        <f>+'別紙2-1・2-2'!CP7</f>
        <v/>
      </c>
      <c r="Z18" s="849"/>
      <c r="AA18" s="849"/>
      <c r="AB18" s="255" t="s">
        <v>31</v>
      </c>
      <c r="AC18" s="205" t="s">
        <v>181</v>
      </c>
      <c r="AD18" s="205"/>
      <c r="AE18" s="205"/>
      <c r="AF18" s="205"/>
      <c r="AG18" s="205"/>
      <c r="AH18" s="205"/>
      <c r="AI18" s="285"/>
    </row>
    <row r="19" spans="2:37" ht="15.95" customHeight="1" x14ac:dyDescent="0.15">
      <c r="B19" s="286"/>
      <c r="H19" s="287"/>
      <c r="M19" s="190" t="s">
        <v>177</v>
      </c>
      <c r="X19" s="190" t="s">
        <v>29</v>
      </c>
      <c r="Y19" s="850"/>
      <c r="Z19" s="851"/>
      <c r="AA19" s="851"/>
      <c r="AB19" s="236" t="s">
        <v>31</v>
      </c>
      <c r="AI19" s="288"/>
    </row>
    <row r="20" spans="2:37" ht="15.95" customHeight="1" x14ac:dyDescent="0.15">
      <c r="B20" s="286"/>
      <c r="H20" s="287"/>
      <c r="M20" s="190" t="s">
        <v>178</v>
      </c>
      <c r="X20" s="190" t="s">
        <v>29</v>
      </c>
      <c r="Y20" s="851"/>
      <c r="Z20" s="851"/>
      <c r="AA20" s="851"/>
      <c r="AB20" s="236" t="s">
        <v>31</v>
      </c>
      <c r="AC20" s="190" t="s">
        <v>182</v>
      </c>
      <c r="AI20" s="288"/>
    </row>
    <row r="21" spans="2:37" ht="15.95" customHeight="1" x14ac:dyDescent="0.15">
      <c r="B21" s="286"/>
      <c r="H21" s="287"/>
      <c r="M21" s="190" t="s">
        <v>179</v>
      </c>
      <c r="X21" s="190" t="s">
        <v>29</v>
      </c>
      <c r="Y21" s="851" t="str">
        <f>+'別紙2-1・2-2'!CU11</f>
        <v/>
      </c>
      <c r="Z21" s="851"/>
      <c r="AA21" s="851"/>
      <c r="AB21" s="236" t="s">
        <v>180</v>
      </c>
      <c r="AC21" s="190" t="s">
        <v>182</v>
      </c>
      <c r="AI21" s="288"/>
    </row>
    <row r="22" spans="2:37" ht="15.95" customHeight="1" x14ac:dyDescent="0.15">
      <c r="B22" s="286"/>
      <c r="H22" s="36" t="str">
        <f>IF(第１面!L26="■","■","□")</f>
        <v>□</v>
      </c>
      <c r="I22" s="190" t="s">
        <v>175</v>
      </c>
      <c r="M22" s="190" t="s">
        <v>429</v>
      </c>
      <c r="AI22" s="288"/>
    </row>
    <row r="23" spans="2:37" ht="15.95" customHeight="1" x14ac:dyDescent="0.15">
      <c r="B23" s="290"/>
      <c r="C23" s="206"/>
      <c r="D23" s="206"/>
      <c r="E23" s="206"/>
      <c r="F23" s="206"/>
      <c r="G23" s="206"/>
      <c r="H23" s="36" t="str">
        <f>IF(第１面!L27="■","■","□")</f>
        <v>□</v>
      </c>
      <c r="I23" s="206" t="s">
        <v>380</v>
      </c>
      <c r="J23" s="206"/>
      <c r="K23" s="206"/>
      <c r="L23" s="206"/>
      <c r="M23" s="206" t="s">
        <v>430</v>
      </c>
      <c r="N23" s="206"/>
      <c r="O23" s="206"/>
      <c r="P23" s="206"/>
      <c r="Q23" s="206"/>
      <c r="R23" s="206"/>
      <c r="S23" s="206"/>
      <c r="T23" s="206"/>
      <c r="U23" s="206"/>
      <c r="V23" s="206"/>
      <c r="W23" s="206"/>
      <c r="X23" s="206"/>
      <c r="Y23" s="206"/>
      <c r="Z23" s="206"/>
      <c r="AA23" s="206"/>
      <c r="AB23" s="206"/>
      <c r="AC23" s="206"/>
      <c r="AD23" s="206"/>
      <c r="AE23" s="206"/>
      <c r="AF23" s="206"/>
      <c r="AG23" s="206"/>
      <c r="AH23" s="206"/>
      <c r="AI23" s="289"/>
    </row>
    <row r="24" spans="2:37" ht="17.25" customHeight="1" x14ac:dyDescent="0.15">
      <c r="B24" s="199" t="s">
        <v>194</v>
      </c>
      <c r="C24" s="200"/>
      <c r="D24" s="201"/>
      <c r="E24" s="281"/>
      <c r="F24" s="281"/>
      <c r="G24" s="281"/>
      <c r="H24" s="281"/>
      <c r="I24" s="281"/>
      <c r="J24" s="281"/>
      <c r="K24" s="281"/>
      <c r="L24" s="281"/>
      <c r="M24" s="190" t="s">
        <v>363</v>
      </c>
      <c r="R24" s="216" t="s">
        <v>28</v>
      </c>
      <c r="S24" s="281" t="s">
        <v>361</v>
      </c>
      <c r="T24" s="281"/>
      <c r="V24" s="216" t="s">
        <v>28</v>
      </c>
      <c r="W24" s="281" t="s">
        <v>362</v>
      </c>
      <c r="Z24" s="281"/>
      <c r="AA24" s="281"/>
      <c r="AB24" s="281"/>
      <c r="AC24" s="281"/>
      <c r="AD24" s="281"/>
      <c r="AE24" s="281"/>
      <c r="AF24" s="281"/>
      <c r="AG24" s="281"/>
      <c r="AH24" s="281"/>
      <c r="AI24" s="282"/>
      <c r="AK24" s="190" t="s">
        <v>369</v>
      </c>
    </row>
    <row r="25" spans="2:37" ht="15.95" customHeight="1" x14ac:dyDescent="0.15">
      <c r="B25" s="207"/>
      <c r="C25" s="203" t="s">
        <v>188</v>
      </c>
      <c r="D25" s="208"/>
      <c r="E25" s="208"/>
      <c r="F25" s="208"/>
      <c r="G25" s="205"/>
      <c r="H25" s="215" t="s">
        <v>28</v>
      </c>
      <c r="I25" s="205" t="s">
        <v>197</v>
      </c>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85"/>
      <c r="AK25" s="190" t="s">
        <v>244</v>
      </c>
    </row>
    <row r="26" spans="2:37" ht="15.95" customHeight="1" x14ac:dyDescent="0.15">
      <c r="B26" s="202"/>
      <c r="C26" s="203"/>
      <c r="D26" s="204"/>
      <c r="E26" s="204"/>
      <c r="F26" s="204"/>
      <c r="H26" s="287"/>
      <c r="M26" s="190" t="s">
        <v>176</v>
      </c>
      <c r="X26" s="236" t="s">
        <v>29</v>
      </c>
      <c r="Y26" s="844"/>
      <c r="Z26" s="844"/>
      <c r="AA26" s="844"/>
      <c r="AB26" s="236" t="s">
        <v>31</v>
      </c>
      <c r="AC26" s="190" t="s">
        <v>181</v>
      </c>
      <c r="AI26" s="288"/>
      <c r="AK26" s="190" t="s">
        <v>245</v>
      </c>
    </row>
    <row r="27" spans="2:37" ht="15.95" customHeight="1" x14ac:dyDescent="0.15">
      <c r="B27" s="286"/>
      <c r="H27" s="287"/>
      <c r="M27" s="190" t="s">
        <v>177</v>
      </c>
      <c r="X27" s="236" t="s">
        <v>29</v>
      </c>
      <c r="Y27" s="844"/>
      <c r="Z27" s="844"/>
      <c r="AA27" s="844"/>
      <c r="AB27" s="236" t="s">
        <v>31</v>
      </c>
      <c r="AI27" s="288"/>
    </row>
    <row r="28" spans="2:37" ht="15.95" customHeight="1" x14ac:dyDescent="0.15">
      <c r="B28" s="286"/>
      <c r="H28" s="287"/>
      <c r="M28" s="190" t="s">
        <v>178</v>
      </c>
      <c r="X28" s="236" t="s">
        <v>29</v>
      </c>
      <c r="Y28" s="844"/>
      <c r="Z28" s="844"/>
      <c r="AA28" s="844"/>
      <c r="AB28" s="236" t="s">
        <v>31</v>
      </c>
      <c r="AC28" s="190" t="s">
        <v>182</v>
      </c>
      <c r="AI28" s="288"/>
    </row>
    <row r="29" spans="2:37" ht="15.95" customHeight="1" x14ac:dyDescent="0.15">
      <c r="B29" s="286"/>
      <c r="H29" s="287"/>
      <c r="M29" s="190" t="s">
        <v>179</v>
      </c>
      <c r="X29" s="236" t="s">
        <v>29</v>
      </c>
      <c r="Y29" s="844"/>
      <c r="Z29" s="844"/>
      <c r="AA29" s="844"/>
      <c r="AB29" s="236" t="s">
        <v>180</v>
      </c>
      <c r="AC29" s="190" t="s">
        <v>182</v>
      </c>
      <c r="AI29" s="288"/>
    </row>
    <row r="30" spans="2:37" ht="17.25" customHeight="1" x14ac:dyDescent="0.15">
      <c r="B30" s="199" t="s">
        <v>195</v>
      </c>
      <c r="C30" s="200"/>
      <c r="D30" s="20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2"/>
    </row>
    <row r="31" spans="2:37" ht="15.95" customHeight="1" x14ac:dyDescent="0.15">
      <c r="B31" s="207"/>
      <c r="C31" s="210" t="s">
        <v>188</v>
      </c>
      <c r="D31" s="208"/>
      <c r="E31" s="208"/>
      <c r="F31" s="208"/>
      <c r="G31" s="205"/>
      <c r="H31" s="215" t="s">
        <v>28</v>
      </c>
      <c r="I31" s="205" t="s">
        <v>189</v>
      </c>
      <c r="J31" s="205"/>
      <c r="K31" s="205"/>
      <c r="L31" s="205"/>
      <c r="M31" s="205"/>
      <c r="N31" s="205"/>
      <c r="O31" s="205"/>
      <c r="P31" s="205"/>
      <c r="Q31" s="205"/>
      <c r="R31" s="205"/>
      <c r="S31" s="205"/>
      <c r="T31" s="205"/>
      <c r="U31" s="205"/>
      <c r="V31" s="205"/>
      <c r="W31" s="205"/>
      <c r="X31" s="216" t="s">
        <v>28</v>
      </c>
      <c r="Y31" s="205" t="s">
        <v>169</v>
      </c>
      <c r="Z31" s="205"/>
      <c r="AA31" s="205"/>
      <c r="AB31" s="205"/>
      <c r="AC31" s="216" t="s">
        <v>28</v>
      </c>
      <c r="AD31" s="284" t="s">
        <v>170</v>
      </c>
      <c r="AE31" s="205"/>
      <c r="AF31" s="205"/>
      <c r="AG31" s="205"/>
      <c r="AH31" s="205"/>
      <c r="AI31" s="285"/>
    </row>
    <row r="32" spans="2:37" ht="15.95" customHeight="1" x14ac:dyDescent="0.15">
      <c r="B32" s="202"/>
      <c r="C32" s="203"/>
      <c r="D32" s="204"/>
      <c r="E32" s="204"/>
      <c r="F32" s="204"/>
      <c r="H32" s="287"/>
      <c r="M32" s="190" t="s">
        <v>176</v>
      </c>
      <c r="X32" s="236" t="s">
        <v>29</v>
      </c>
      <c r="Y32" s="846" t="str">
        <f>IFERROR(SUM(Y18+Y26),"")</f>
        <v/>
      </c>
      <c r="Z32" s="846"/>
      <c r="AA32" s="846"/>
      <c r="AB32" s="236" t="s">
        <v>31</v>
      </c>
      <c r="AC32" s="190" t="s">
        <v>181</v>
      </c>
      <c r="AI32" s="288"/>
    </row>
    <row r="33" spans="2:35" ht="15.95" customHeight="1" x14ac:dyDescent="0.15">
      <c r="B33" s="286"/>
      <c r="H33" s="287"/>
      <c r="M33" s="190" t="s">
        <v>177</v>
      </c>
      <c r="X33" s="236" t="s">
        <v>29</v>
      </c>
      <c r="Y33" s="844"/>
      <c r="Z33" s="844"/>
      <c r="AA33" s="844"/>
      <c r="AB33" s="236" t="s">
        <v>31</v>
      </c>
      <c r="AI33" s="288"/>
    </row>
    <row r="34" spans="2:35" ht="15.95" customHeight="1" x14ac:dyDescent="0.15">
      <c r="B34" s="286"/>
      <c r="H34" s="287"/>
      <c r="M34" s="190" t="s">
        <v>190</v>
      </c>
      <c r="X34" s="236" t="s">
        <v>29</v>
      </c>
      <c r="Y34" s="844"/>
      <c r="Z34" s="844"/>
      <c r="AA34" s="844"/>
      <c r="AB34" s="236" t="s">
        <v>31</v>
      </c>
      <c r="AC34" s="190" t="s">
        <v>182</v>
      </c>
      <c r="AI34" s="288"/>
    </row>
    <row r="35" spans="2:35" ht="15.95" customHeight="1" x14ac:dyDescent="0.15">
      <c r="B35" s="286"/>
      <c r="H35" s="287"/>
      <c r="M35" s="190" t="s">
        <v>191</v>
      </c>
      <c r="X35" s="236" t="s">
        <v>29</v>
      </c>
      <c r="Y35" s="844"/>
      <c r="Z35" s="844"/>
      <c r="AA35" s="844"/>
      <c r="AB35" s="236" t="s">
        <v>180</v>
      </c>
      <c r="AC35" s="190" t="s">
        <v>182</v>
      </c>
      <c r="AI35" s="288"/>
    </row>
    <row r="36" spans="2:35" ht="15.95" customHeight="1" x14ac:dyDescent="0.15">
      <c r="B36" s="290"/>
      <c r="C36" s="206"/>
      <c r="D36" s="206"/>
      <c r="E36" s="206"/>
      <c r="F36" s="206"/>
      <c r="G36" s="206"/>
      <c r="H36" s="287" t="s">
        <v>196</v>
      </c>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89"/>
    </row>
    <row r="37" spans="2:35" ht="17.25" customHeight="1" x14ac:dyDescent="0.15">
      <c r="B37" s="199" t="s">
        <v>309</v>
      </c>
      <c r="C37" s="200"/>
      <c r="D37" s="20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2"/>
    </row>
    <row r="38" spans="2:35" ht="17.25" customHeight="1" x14ac:dyDescent="0.15">
      <c r="B38" s="286"/>
      <c r="C38" s="204"/>
      <c r="D38" s="204"/>
      <c r="H38" s="338" t="s">
        <v>259</v>
      </c>
      <c r="I38" s="339"/>
      <c r="J38" s="339"/>
      <c r="K38" s="339"/>
      <c r="L38" s="339"/>
      <c r="M38" s="339"/>
      <c r="N38" s="339"/>
      <c r="O38" s="339"/>
      <c r="P38" s="339"/>
      <c r="Q38" s="339"/>
      <c r="R38" s="339"/>
      <c r="S38" s="339"/>
      <c r="T38" s="339"/>
      <c r="U38" s="339"/>
      <c r="V38" s="340" t="s">
        <v>174</v>
      </c>
      <c r="W38" s="340"/>
      <c r="X38" s="341" t="s">
        <v>29</v>
      </c>
      <c r="Y38" s="822" t="str">
        <f>IF(M11="■",IF(AK9="","",HLOOKUP(AK9,別紙mast!$D$4:$K$8,5,FALSE)),"")</f>
        <v/>
      </c>
      <c r="Z38" s="822"/>
      <c r="AA38" s="822"/>
      <c r="AB38" s="341" t="s">
        <v>31</v>
      </c>
      <c r="AC38" s="340" t="s">
        <v>173</v>
      </c>
      <c r="AD38" s="340"/>
      <c r="AE38" s="340"/>
      <c r="AF38" s="339"/>
      <c r="AG38" s="339"/>
      <c r="AH38" s="339"/>
      <c r="AI38" s="342"/>
    </row>
    <row r="39" spans="2:35" ht="15.95" customHeight="1" x14ac:dyDescent="0.15">
      <c r="B39" s="286"/>
      <c r="H39" s="857" t="s">
        <v>343</v>
      </c>
      <c r="I39" s="858"/>
      <c r="J39" s="858"/>
      <c r="K39" s="858"/>
      <c r="L39" s="858"/>
      <c r="M39" s="858"/>
      <c r="N39" s="858"/>
      <c r="O39" s="858"/>
      <c r="P39" s="858"/>
      <c r="Q39" s="858"/>
      <c r="R39" s="858"/>
      <c r="S39" s="858"/>
      <c r="T39" s="858"/>
      <c r="U39" s="858"/>
      <c r="V39" s="858"/>
      <c r="W39" s="858"/>
      <c r="X39" s="858"/>
      <c r="Y39" s="858"/>
      <c r="Z39" s="858"/>
      <c r="AA39" s="858"/>
      <c r="AB39" s="292" t="s">
        <v>29</v>
      </c>
      <c r="AC39" s="821"/>
      <c r="AD39" s="821"/>
      <c r="AE39" s="821"/>
      <c r="AF39" s="291" t="s">
        <v>31</v>
      </c>
      <c r="AG39" s="291" t="s">
        <v>182</v>
      </c>
      <c r="AH39" s="291"/>
      <c r="AI39" s="293"/>
    </row>
    <row r="40" spans="2:35" ht="15.95" customHeight="1" x14ac:dyDescent="0.15">
      <c r="B40" s="286"/>
      <c r="H40" s="852" t="s">
        <v>344</v>
      </c>
      <c r="I40" s="853"/>
      <c r="J40" s="853"/>
      <c r="K40" s="853"/>
      <c r="L40" s="853"/>
      <c r="M40" s="853"/>
      <c r="N40" s="853"/>
      <c r="O40" s="853"/>
      <c r="P40" s="853"/>
      <c r="Q40" s="853"/>
      <c r="R40" s="853"/>
      <c r="S40" s="853"/>
      <c r="T40" s="853"/>
      <c r="U40" s="853"/>
      <c r="V40" s="853"/>
      <c r="W40" s="853"/>
      <c r="X40" s="853"/>
      <c r="Y40" s="853"/>
      <c r="Z40" s="853"/>
      <c r="AA40" s="853"/>
      <c r="AB40" s="236"/>
      <c r="AI40" s="288"/>
    </row>
    <row r="41" spans="2:35" ht="15.95" customHeight="1" x14ac:dyDescent="0.15">
      <c r="B41" s="286"/>
      <c r="H41" s="859"/>
      <c r="I41" s="860"/>
      <c r="J41" s="860"/>
      <c r="K41" s="860"/>
      <c r="L41" s="860"/>
      <c r="M41" s="860"/>
      <c r="N41" s="860"/>
      <c r="O41" s="860"/>
      <c r="P41" s="860"/>
      <c r="Q41" s="860"/>
      <c r="R41" s="860"/>
      <c r="S41" s="860"/>
      <c r="T41" s="860"/>
      <c r="U41" s="860"/>
      <c r="V41" s="860"/>
      <c r="W41" s="860"/>
      <c r="X41" s="860"/>
      <c r="Y41" s="860"/>
      <c r="Z41" s="860"/>
      <c r="AA41" s="860"/>
      <c r="AB41" s="292" t="s">
        <v>29</v>
      </c>
      <c r="AC41" s="821"/>
      <c r="AD41" s="821"/>
      <c r="AE41" s="821"/>
      <c r="AF41" s="291" t="s">
        <v>31</v>
      </c>
      <c r="AG41" s="291" t="s">
        <v>184</v>
      </c>
      <c r="AH41" s="291"/>
      <c r="AI41" s="293"/>
    </row>
    <row r="42" spans="2:35" ht="15.95" customHeight="1" x14ac:dyDescent="0.15">
      <c r="B42" s="286"/>
      <c r="H42" s="861" t="s">
        <v>345</v>
      </c>
      <c r="I42" s="862"/>
      <c r="J42" s="862"/>
      <c r="K42" s="862"/>
      <c r="L42" s="862"/>
      <c r="M42" s="862"/>
      <c r="N42" s="862"/>
      <c r="O42" s="862"/>
      <c r="P42" s="862"/>
      <c r="Q42" s="862"/>
      <c r="R42" s="862"/>
      <c r="S42" s="862"/>
      <c r="T42" s="862"/>
      <c r="U42" s="862"/>
      <c r="V42" s="862"/>
      <c r="W42" s="862"/>
      <c r="X42" s="862"/>
      <c r="Y42" s="862"/>
      <c r="Z42" s="862"/>
      <c r="AA42" s="862"/>
      <c r="AB42" s="236" t="s">
        <v>29</v>
      </c>
      <c r="AC42" s="844"/>
      <c r="AD42" s="844"/>
      <c r="AE42" s="844"/>
      <c r="AF42" s="190" t="s">
        <v>31</v>
      </c>
      <c r="AG42" s="190" t="s">
        <v>182</v>
      </c>
      <c r="AI42" s="288"/>
    </row>
    <row r="43" spans="2:35" ht="15.95" customHeight="1" x14ac:dyDescent="0.15">
      <c r="B43" s="286"/>
      <c r="H43" s="852" t="s">
        <v>346</v>
      </c>
      <c r="I43" s="853"/>
      <c r="J43" s="853"/>
      <c r="K43" s="853"/>
      <c r="L43" s="853"/>
      <c r="M43" s="853"/>
      <c r="N43" s="853"/>
      <c r="O43" s="853"/>
      <c r="P43" s="853"/>
      <c r="Q43" s="853"/>
      <c r="R43" s="853"/>
      <c r="S43" s="853"/>
      <c r="T43" s="853"/>
      <c r="U43" s="853"/>
      <c r="V43" s="853"/>
      <c r="W43" s="853"/>
      <c r="X43" s="853"/>
      <c r="Y43" s="853"/>
      <c r="Z43" s="853"/>
      <c r="AA43" s="853"/>
      <c r="AB43" s="309"/>
      <c r="AC43" s="294"/>
      <c r="AD43" s="294"/>
      <c r="AE43" s="294"/>
      <c r="AF43" s="294"/>
      <c r="AG43" s="294"/>
      <c r="AH43" s="294"/>
      <c r="AI43" s="295"/>
    </row>
    <row r="44" spans="2:35" ht="15.95" customHeight="1" thickBot="1" x14ac:dyDescent="0.2">
      <c r="B44" s="296"/>
      <c r="C44" s="297"/>
      <c r="D44" s="297"/>
      <c r="E44" s="297"/>
      <c r="F44" s="297"/>
      <c r="G44" s="297"/>
      <c r="H44" s="854"/>
      <c r="I44" s="855"/>
      <c r="J44" s="855"/>
      <c r="K44" s="855"/>
      <c r="L44" s="855"/>
      <c r="M44" s="855"/>
      <c r="N44" s="855"/>
      <c r="O44" s="855"/>
      <c r="P44" s="855"/>
      <c r="Q44" s="855"/>
      <c r="R44" s="855"/>
      <c r="S44" s="855"/>
      <c r="T44" s="855"/>
      <c r="U44" s="855"/>
      <c r="V44" s="855"/>
      <c r="W44" s="855"/>
      <c r="X44" s="855"/>
      <c r="Y44" s="855"/>
      <c r="Z44" s="855"/>
      <c r="AA44" s="855"/>
      <c r="AB44" s="230" t="s">
        <v>29</v>
      </c>
      <c r="AC44" s="856"/>
      <c r="AD44" s="856"/>
      <c r="AE44" s="856"/>
      <c r="AF44" s="297" t="s">
        <v>31</v>
      </c>
      <c r="AG44" s="297" t="s">
        <v>184</v>
      </c>
      <c r="AH44" s="297"/>
      <c r="AI44" s="298"/>
    </row>
    <row r="45" spans="2:35" ht="9.9499999999999993" customHeight="1" x14ac:dyDescent="0.15"/>
    <row r="46" spans="2:35" ht="14.1" customHeight="1" x14ac:dyDescent="0.15">
      <c r="B46" s="190" t="s">
        <v>216</v>
      </c>
      <c r="C46" s="191"/>
      <c r="D46" s="191"/>
      <c r="E46" s="191"/>
      <c r="F46" s="191"/>
      <c r="G46" s="191"/>
      <c r="H46" s="191"/>
      <c r="I46" s="191"/>
      <c r="J46" s="191"/>
      <c r="K46" s="191"/>
      <c r="L46" s="191"/>
      <c r="M46" s="191"/>
      <c r="N46" s="191"/>
      <c r="O46" s="191"/>
      <c r="P46" s="191"/>
      <c r="Q46" s="191"/>
      <c r="R46" s="191"/>
      <c r="S46" s="191"/>
      <c r="T46" s="191"/>
      <c r="U46" s="191"/>
      <c r="V46" s="191"/>
      <c r="W46" s="191"/>
      <c r="X46" s="191"/>
      <c r="Y46" s="191"/>
    </row>
    <row r="47" spans="2:35" ht="14.1" customHeight="1" x14ac:dyDescent="0.15">
      <c r="B47" s="299" t="s">
        <v>220</v>
      </c>
      <c r="C47" s="300"/>
      <c r="D47" s="300"/>
      <c r="E47" s="300"/>
      <c r="F47" s="300"/>
      <c r="G47" s="300"/>
      <c r="H47" s="300"/>
      <c r="I47" s="300"/>
      <c r="J47" s="300"/>
      <c r="K47" s="299" t="s">
        <v>273</v>
      </c>
      <c r="L47" s="300"/>
      <c r="M47" s="300"/>
      <c r="N47" s="300"/>
      <c r="O47" s="300"/>
      <c r="P47" s="300"/>
      <c r="Q47" s="300"/>
      <c r="R47" s="300"/>
      <c r="S47" s="300"/>
      <c r="T47" s="300"/>
      <c r="U47" s="300"/>
      <c r="V47" s="300"/>
      <c r="W47" s="300"/>
      <c r="X47" s="300"/>
      <c r="Y47" s="301"/>
    </row>
    <row r="48" spans="2:35" ht="14.1" customHeight="1" x14ac:dyDescent="0.15">
      <c r="B48" s="302" t="s">
        <v>221</v>
      </c>
      <c r="C48" s="303"/>
      <c r="D48" s="303"/>
      <c r="E48" s="303"/>
      <c r="F48" s="303"/>
      <c r="G48" s="303"/>
      <c r="H48" s="303"/>
      <c r="I48" s="303"/>
      <c r="J48" s="303"/>
      <c r="K48" s="302" t="s">
        <v>274</v>
      </c>
      <c r="L48" s="303"/>
      <c r="M48" s="303"/>
      <c r="N48" s="303"/>
      <c r="O48" s="303"/>
      <c r="P48" s="303"/>
      <c r="Q48" s="303"/>
      <c r="R48" s="303"/>
      <c r="S48" s="303"/>
      <c r="T48" s="303"/>
      <c r="U48" s="303"/>
      <c r="V48" s="303"/>
      <c r="W48" s="303"/>
      <c r="X48" s="303"/>
      <c r="Y48" s="304"/>
    </row>
    <row r="49" spans="2:25" ht="14.1" customHeight="1" x14ac:dyDescent="0.15">
      <c r="B49" s="302" t="s">
        <v>218</v>
      </c>
      <c r="C49" s="303"/>
      <c r="D49" s="303"/>
      <c r="E49" s="303"/>
      <c r="F49" s="303"/>
      <c r="G49" s="303"/>
      <c r="H49" s="303"/>
      <c r="I49" s="303"/>
      <c r="J49" s="303"/>
      <c r="K49" s="302" t="s">
        <v>273</v>
      </c>
      <c r="L49" s="303"/>
      <c r="M49" s="303"/>
      <c r="N49" s="303"/>
      <c r="O49" s="303"/>
      <c r="P49" s="303"/>
      <c r="Q49" s="303"/>
      <c r="R49" s="303"/>
      <c r="S49" s="303"/>
      <c r="T49" s="303"/>
      <c r="U49" s="303"/>
      <c r="V49" s="303"/>
      <c r="W49" s="303"/>
      <c r="X49" s="303"/>
      <c r="Y49" s="304"/>
    </row>
    <row r="50" spans="2:25" ht="14.1" customHeight="1" x14ac:dyDescent="0.15">
      <c r="B50" s="302" t="s">
        <v>219</v>
      </c>
      <c r="C50" s="303"/>
      <c r="D50" s="303"/>
      <c r="E50" s="303"/>
      <c r="F50" s="303"/>
      <c r="G50" s="303"/>
      <c r="H50" s="303"/>
      <c r="I50" s="303"/>
      <c r="J50" s="303"/>
      <c r="K50" s="302" t="s">
        <v>275</v>
      </c>
      <c r="L50" s="303"/>
      <c r="M50" s="303"/>
      <c r="N50" s="303"/>
      <c r="O50" s="303"/>
      <c r="P50" s="303"/>
      <c r="Q50" s="303"/>
      <c r="R50" s="303"/>
      <c r="S50" s="303"/>
      <c r="T50" s="303"/>
      <c r="U50" s="303"/>
      <c r="V50" s="303"/>
      <c r="W50" s="303"/>
      <c r="X50" s="303"/>
      <c r="Y50" s="304"/>
    </row>
    <row r="51" spans="2:25" ht="14.1" customHeight="1" x14ac:dyDescent="0.15">
      <c r="B51" s="305" t="s">
        <v>261</v>
      </c>
      <c r="C51" s="306"/>
      <c r="D51" s="306"/>
      <c r="E51" s="306"/>
      <c r="F51" s="306"/>
      <c r="G51" s="306"/>
      <c r="H51" s="306"/>
      <c r="I51" s="306"/>
      <c r="J51" s="306"/>
      <c r="K51" s="305" t="s">
        <v>217</v>
      </c>
      <c r="L51" s="306"/>
      <c r="M51" s="306"/>
      <c r="N51" s="306"/>
      <c r="O51" s="306"/>
      <c r="P51" s="306"/>
      <c r="Q51" s="306"/>
      <c r="R51" s="306"/>
      <c r="S51" s="306"/>
      <c r="T51" s="306"/>
      <c r="U51" s="306"/>
      <c r="V51" s="306"/>
      <c r="W51" s="306"/>
      <c r="X51" s="306"/>
      <c r="Y51" s="307"/>
    </row>
  </sheetData>
  <sheetProtection algorithmName="SHA-512" hashValue="Lfw/12sQdaPiQmZyl9kH6QSRraxWKnqLCdth2VEdW5eWOe3hL2nXfZ91e+8BRmbQzFmqshQKrYKcRTLFwqC5Uw==" saltValue="IRzdQHM0hmto6eYAHPHUIA==" spinCount="100000" sheet="1" formatCells="0" selectLockedCells="1"/>
  <mergeCells count="32">
    <mergeCell ref="Y20:AA20"/>
    <mergeCell ref="H43:AA44"/>
    <mergeCell ref="AC44:AE44"/>
    <mergeCell ref="Y21:AA21"/>
    <mergeCell ref="H39:AA39"/>
    <mergeCell ref="AC39:AE39"/>
    <mergeCell ref="H40:AA41"/>
    <mergeCell ref="Y27:AA27"/>
    <mergeCell ref="Y28:AA28"/>
    <mergeCell ref="Y29:AA29"/>
    <mergeCell ref="Y32:AA32"/>
    <mergeCell ref="Y33:AA33"/>
    <mergeCell ref="Y34:AA34"/>
    <mergeCell ref="Y35:AA35"/>
    <mergeCell ref="H42:AA42"/>
    <mergeCell ref="AC42:AE42"/>
    <mergeCell ref="AC41:AE41"/>
    <mergeCell ref="Y38:AA38"/>
    <mergeCell ref="Q8:T8"/>
    <mergeCell ref="B3:G3"/>
    <mergeCell ref="B4:G4"/>
    <mergeCell ref="H4:AI4"/>
    <mergeCell ref="B6:G6"/>
    <mergeCell ref="H6:AI7"/>
    <mergeCell ref="B7:G7"/>
    <mergeCell ref="Y26:AA26"/>
    <mergeCell ref="S12:T12"/>
    <mergeCell ref="AC12:AE12"/>
    <mergeCell ref="S13:T13"/>
    <mergeCell ref="AC13:AE13"/>
    <mergeCell ref="Y18:AA18"/>
    <mergeCell ref="Y19:AA19"/>
  </mergeCells>
  <phoneticPr fontId="2"/>
  <dataValidations count="1">
    <dataValidation type="list" allowBlank="1" showInputMessage="1" showErrorMessage="1" sqref="H3 R24 AD5 V24 M11 Q11 H25 H31 AC31 X31 U8 AA8" xr:uid="{00000000-0002-0000-0200-000000000000}">
      <formula1>"■,□"</formula1>
    </dataValidation>
  </dataValidations>
  <printOptions horizontalCentered="1"/>
  <pageMargins left="0.47244094488188981" right="0.39370078740157483" top="0.47244094488188981" bottom="0.39370078740157483" header="0.27559055118110237" footer="0.19685039370078741"/>
  <pageSetup paperSize="9" scale="82" fitToHeight="5" orientation="portrait" r:id="rId1"/>
  <headerFooter>
    <oddHeader>&amp;R&amp;"ＭＳ Ｐ明朝,標準"&amp;10（第１面）</oddHeader>
    <oddFooter>&amp;L&amp;"Meiryo UI,標準"&amp;9HP住-920-2（Ver.20231201）&amp;R&amp;"Meiryo UI,標準"&amp;9Copyright 2016-2023 Houseplus Corporation</oddFooter>
  </headerFooter>
  <ignoredErrors>
    <ignoredError sqref="Y21:AA21 Z18:AA18 Z19:AA19 Z20:AA20"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B03B1-A440-4A00-ADC8-D0C3AF5F9E3D}">
  <dimension ref="B1:AL51"/>
  <sheetViews>
    <sheetView showGridLines="0" view="pageBreakPreview" zoomScale="115" zoomScaleNormal="100" zoomScaleSheetLayoutView="115" workbookViewId="0">
      <selection activeCell="S12" sqref="S12:T12"/>
    </sheetView>
  </sheetViews>
  <sheetFormatPr defaultColWidth="2.875" defaultRowHeight="17.25" customHeight="1" x14ac:dyDescent="0.15"/>
  <cols>
    <col min="1" max="1" width="1.625" style="190" customWidth="1"/>
    <col min="2" max="36" width="2.875" style="190"/>
    <col min="37" max="38" width="8.625" style="190" customWidth="1"/>
    <col min="39" max="16384" width="2.875" style="190"/>
  </cols>
  <sheetData>
    <row r="1" spans="2:38" ht="10.5" customHeight="1" x14ac:dyDescent="0.15"/>
    <row r="2" spans="2:38" ht="17.25" customHeight="1" thickBot="1" x14ac:dyDescent="0.2">
      <c r="B2" s="189" t="s">
        <v>209</v>
      </c>
      <c r="W2" s="191"/>
      <c r="AI2" s="192" t="s">
        <v>51</v>
      </c>
    </row>
    <row r="3" spans="2:38" ht="17.25" customHeight="1" x14ac:dyDescent="0.15">
      <c r="B3" s="825" t="s">
        <v>54</v>
      </c>
      <c r="C3" s="826"/>
      <c r="D3" s="826"/>
      <c r="E3" s="826"/>
      <c r="F3" s="826"/>
      <c r="G3" s="826"/>
      <c r="H3" s="217"/>
      <c r="I3" s="209" t="s">
        <v>186</v>
      </c>
      <c r="J3" s="194"/>
      <c r="K3" s="194"/>
      <c r="L3" s="194"/>
      <c r="M3" s="194"/>
      <c r="N3" s="194"/>
      <c r="O3" s="194"/>
      <c r="P3" s="194"/>
      <c r="Q3" s="441" t="str">
        <f>IF(第１面!X3="■","■","□")</f>
        <v>□</v>
      </c>
      <c r="R3" s="209" t="s">
        <v>310</v>
      </c>
      <c r="S3" s="194"/>
      <c r="T3" s="194"/>
      <c r="U3" s="194"/>
      <c r="V3" s="194"/>
      <c r="W3" s="194"/>
      <c r="X3" s="194"/>
      <c r="Y3" s="194"/>
      <c r="Z3" s="194"/>
      <c r="AA3" s="194"/>
      <c r="AB3" s="194"/>
      <c r="AC3" s="194"/>
      <c r="AD3" s="194"/>
      <c r="AE3" s="194"/>
      <c r="AF3" s="194"/>
      <c r="AG3" s="194"/>
      <c r="AH3" s="194"/>
      <c r="AI3" s="195"/>
      <c r="AK3" s="190" t="s">
        <v>242</v>
      </c>
    </row>
    <row r="4" spans="2:38" ht="17.25" customHeight="1" thickBot="1" x14ac:dyDescent="0.2">
      <c r="B4" s="827" t="s">
        <v>154</v>
      </c>
      <c r="C4" s="828"/>
      <c r="D4" s="828"/>
      <c r="E4" s="828"/>
      <c r="F4" s="828"/>
      <c r="G4" s="828"/>
      <c r="H4" s="829" t="str">
        <f>IF(第１面!G5="","",第１面!G5)</f>
        <v/>
      </c>
      <c r="I4" s="830"/>
      <c r="J4" s="830"/>
      <c r="K4" s="830"/>
      <c r="L4" s="830"/>
      <c r="M4" s="830"/>
      <c r="N4" s="830"/>
      <c r="O4" s="830"/>
      <c r="P4" s="830"/>
      <c r="Q4" s="830"/>
      <c r="R4" s="830"/>
      <c r="S4" s="830"/>
      <c r="T4" s="830"/>
      <c r="U4" s="830"/>
      <c r="V4" s="830"/>
      <c r="W4" s="830"/>
      <c r="X4" s="830"/>
      <c r="Y4" s="830"/>
      <c r="Z4" s="830"/>
      <c r="AA4" s="830"/>
      <c r="AB4" s="830"/>
      <c r="AC4" s="830"/>
      <c r="AD4" s="830"/>
      <c r="AE4" s="830"/>
      <c r="AF4" s="830"/>
      <c r="AG4" s="830"/>
      <c r="AH4" s="830"/>
      <c r="AI4" s="831"/>
    </row>
    <row r="5" spans="2:38" ht="7.5" customHeight="1" thickBot="1" x14ac:dyDescent="0.2"/>
    <row r="6" spans="2:38" ht="15.75" customHeight="1" x14ac:dyDescent="0.2">
      <c r="B6" s="832" t="s">
        <v>69</v>
      </c>
      <c r="C6" s="833"/>
      <c r="D6" s="833"/>
      <c r="E6" s="833"/>
      <c r="F6" s="833"/>
      <c r="G6" s="834"/>
      <c r="H6" s="835" t="s">
        <v>70</v>
      </c>
      <c r="I6" s="836"/>
      <c r="J6" s="836"/>
      <c r="K6" s="836"/>
      <c r="L6" s="836"/>
      <c r="M6" s="836"/>
      <c r="N6" s="836"/>
      <c r="O6" s="836"/>
      <c r="P6" s="836"/>
      <c r="Q6" s="836"/>
      <c r="R6" s="836"/>
      <c r="S6" s="836"/>
      <c r="T6" s="836"/>
      <c r="U6" s="836"/>
      <c r="V6" s="836"/>
      <c r="W6" s="836"/>
      <c r="X6" s="836"/>
      <c r="Y6" s="836"/>
      <c r="Z6" s="836"/>
      <c r="AA6" s="836"/>
      <c r="AB6" s="836"/>
      <c r="AC6" s="836"/>
      <c r="AD6" s="836"/>
      <c r="AE6" s="836"/>
      <c r="AF6" s="836"/>
      <c r="AG6" s="836"/>
      <c r="AH6" s="836"/>
      <c r="AI6" s="837"/>
    </row>
    <row r="7" spans="2:38" ht="15.75" customHeight="1" thickBot="1" x14ac:dyDescent="0.2">
      <c r="B7" s="841" t="s">
        <v>185</v>
      </c>
      <c r="C7" s="842"/>
      <c r="D7" s="842"/>
      <c r="E7" s="842"/>
      <c r="F7" s="842"/>
      <c r="G7" s="843"/>
      <c r="H7" s="838"/>
      <c r="I7" s="839"/>
      <c r="J7" s="839"/>
      <c r="K7" s="839"/>
      <c r="L7" s="839"/>
      <c r="M7" s="839"/>
      <c r="N7" s="839"/>
      <c r="O7" s="839"/>
      <c r="P7" s="839"/>
      <c r="Q7" s="839"/>
      <c r="R7" s="839"/>
      <c r="S7" s="839"/>
      <c r="T7" s="839"/>
      <c r="U7" s="839"/>
      <c r="V7" s="839"/>
      <c r="W7" s="839"/>
      <c r="X7" s="839"/>
      <c r="Y7" s="839"/>
      <c r="Z7" s="839"/>
      <c r="AA7" s="839"/>
      <c r="AB7" s="839"/>
      <c r="AC7" s="839"/>
      <c r="AD7" s="839"/>
      <c r="AE7" s="839"/>
      <c r="AF7" s="839"/>
      <c r="AG7" s="839"/>
      <c r="AH7" s="839"/>
      <c r="AI7" s="840"/>
    </row>
    <row r="8" spans="2:38" ht="17.25" customHeight="1" x14ac:dyDescent="0.15">
      <c r="B8" s="196" t="s">
        <v>167</v>
      </c>
      <c r="C8" s="197"/>
      <c r="D8" s="198"/>
      <c r="E8" s="278"/>
      <c r="F8" s="278"/>
      <c r="G8" s="278"/>
      <c r="H8" s="278"/>
      <c r="I8" s="278"/>
      <c r="J8" s="278"/>
      <c r="K8" s="278"/>
      <c r="L8" s="278"/>
      <c r="M8" s="278"/>
      <c r="N8" s="278"/>
      <c r="O8" s="278"/>
      <c r="P8" s="278"/>
      <c r="Q8" s="823" t="s">
        <v>214</v>
      </c>
      <c r="R8" s="824"/>
      <c r="S8" s="824"/>
      <c r="T8" s="824"/>
      <c r="U8" s="218" t="s">
        <v>28</v>
      </c>
      <c r="V8" s="278" t="s">
        <v>212</v>
      </c>
      <c r="W8" s="278"/>
      <c r="X8" s="278"/>
      <c r="Y8" s="278"/>
      <c r="Z8" s="278"/>
      <c r="AA8" s="219" t="s">
        <v>28</v>
      </c>
      <c r="AB8" s="278" t="s">
        <v>213</v>
      </c>
      <c r="AC8" s="278"/>
      <c r="AD8" s="278"/>
      <c r="AE8" s="278"/>
      <c r="AF8" s="278"/>
      <c r="AG8" s="278"/>
      <c r="AH8" s="278"/>
      <c r="AI8" s="279"/>
      <c r="AK8" s="280" t="s">
        <v>225</v>
      </c>
    </row>
    <row r="9" spans="2:38" ht="17.25" customHeight="1" x14ac:dyDescent="0.15">
      <c r="B9" s="199" t="s">
        <v>243</v>
      </c>
      <c r="C9" s="200"/>
      <c r="D9" s="20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2"/>
      <c r="AK9" s="283" t="str">
        <f>IF(第１面!AK11=0,"",HLOOKUP(第１面!AK11,別紙mast!D3:K4,2,FALSE))</f>
        <v/>
      </c>
    </row>
    <row r="10" spans="2:38" ht="17.25" customHeight="1" x14ac:dyDescent="0.15">
      <c r="B10" s="199" t="s">
        <v>192</v>
      </c>
      <c r="C10" s="200"/>
      <c r="D10" s="201"/>
      <c r="E10" s="281"/>
      <c r="F10" s="281"/>
      <c r="G10" s="281"/>
      <c r="H10" s="281"/>
      <c r="I10" s="281"/>
      <c r="J10" s="281"/>
      <c r="K10" s="281"/>
      <c r="L10" s="281"/>
      <c r="M10" s="385"/>
      <c r="U10" s="205"/>
      <c r="V10" s="205"/>
      <c r="W10" s="205"/>
      <c r="X10" s="205"/>
      <c r="Y10" s="205"/>
      <c r="Z10" s="205"/>
      <c r="AA10" s="281"/>
      <c r="AB10" s="281"/>
      <c r="AC10" s="281"/>
      <c r="AD10" s="281"/>
      <c r="AE10" s="281"/>
      <c r="AF10" s="281"/>
      <c r="AG10" s="281"/>
      <c r="AH10" s="281"/>
      <c r="AI10" s="282"/>
    </row>
    <row r="11" spans="2:38" ht="15.95" customHeight="1" x14ac:dyDescent="0.15">
      <c r="B11" s="202"/>
      <c r="C11" s="203" t="s">
        <v>187</v>
      </c>
      <c r="D11" s="204"/>
      <c r="E11" s="204"/>
      <c r="F11" s="204"/>
      <c r="H11" s="36" t="str">
        <f>IF(第１面!L14="■","■","□")</f>
        <v>□</v>
      </c>
      <c r="I11" s="205" t="s">
        <v>268</v>
      </c>
      <c r="J11" s="205"/>
      <c r="K11" s="205"/>
      <c r="L11" s="205" t="s">
        <v>29</v>
      </c>
      <c r="M11" s="216" t="s">
        <v>28</v>
      </c>
      <c r="N11" s="205" t="s">
        <v>169</v>
      </c>
      <c r="O11" s="205"/>
      <c r="P11" s="205"/>
      <c r="Q11" s="216" t="s">
        <v>28</v>
      </c>
      <c r="R11" s="284" t="s">
        <v>170</v>
      </c>
      <c r="S11" s="205"/>
      <c r="T11" s="205" t="s">
        <v>31</v>
      </c>
      <c r="U11" s="205"/>
      <c r="V11" s="205"/>
      <c r="W11" s="205"/>
      <c r="X11" s="205"/>
      <c r="Y11" s="393"/>
      <c r="Z11" s="205"/>
      <c r="AE11" s="205"/>
      <c r="AF11" s="205"/>
      <c r="AG11" s="205"/>
      <c r="AH11" s="205"/>
      <c r="AI11" s="285"/>
      <c r="AK11" s="232" t="s">
        <v>365</v>
      </c>
      <c r="AL11" s="248"/>
    </row>
    <row r="12" spans="2:38" ht="15.95" customHeight="1" x14ac:dyDescent="0.15">
      <c r="B12" s="286"/>
      <c r="H12" s="287"/>
      <c r="M12" s="190" t="s">
        <v>172</v>
      </c>
      <c r="P12" s="190" t="s">
        <v>101</v>
      </c>
      <c r="R12" s="236" t="s">
        <v>29</v>
      </c>
      <c r="S12" s="844"/>
      <c r="T12" s="844"/>
      <c r="U12" s="236" t="s">
        <v>31</v>
      </c>
      <c r="V12" s="190" t="s">
        <v>173</v>
      </c>
      <c r="Z12" s="190" t="s">
        <v>174</v>
      </c>
      <c r="AB12" s="236" t="s">
        <v>29</v>
      </c>
      <c r="AC12" s="846" t="str">
        <f>IF(M11="■",AK12,"")</f>
        <v/>
      </c>
      <c r="AD12" s="846"/>
      <c r="AE12" s="846"/>
      <c r="AF12" s="203" t="s">
        <v>366</v>
      </c>
      <c r="AI12" s="288"/>
      <c r="AK12" s="394" t="str">
        <f>IF(M11="■",IF(AK9="","",HLOOKUP(AK9,別紙mast!$D$4:$K$11,3,FALSE)),"")</f>
        <v/>
      </c>
      <c r="AL12" s="396" t="str">
        <f>IF(M11="■",IF(AK9="","",HLOOKUP(AK9,別紙mast!$D$4:$K$11,7,FALSE)),"")</f>
        <v/>
      </c>
    </row>
    <row r="13" spans="2:38" ht="15.95" customHeight="1" x14ac:dyDescent="0.15">
      <c r="B13" s="286"/>
      <c r="H13" s="287"/>
      <c r="M13" s="190" t="s">
        <v>171</v>
      </c>
      <c r="P13" s="190" t="s">
        <v>101</v>
      </c>
      <c r="R13" s="236" t="s">
        <v>29</v>
      </c>
      <c r="S13" s="844"/>
      <c r="T13" s="844"/>
      <c r="U13" s="236" t="s">
        <v>31</v>
      </c>
      <c r="Z13" s="190" t="s">
        <v>174</v>
      </c>
      <c r="AB13" s="236" t="s">
        <v>29</v>
      </c>
      <c r="AC13" s="847" t="str">
        <f>IF(M11="■",AK13,"")</f>
        <v/>
      </c>
      <c r="AD13" s="847"/>
      <c r="AE13" s="847"/>
      <c r="AF13" s="203" t="s">
        <v>367</v>
      </c>
      <c r="AI13" s="288"/>
      <c r="AK13" s="395" t="str">
        <f>IF(M11="■",IF(AK9="","",HLOOKUP(AK9,別紙mast!$D$4:$K$11,4,FALSE)),"")</f>
        <v/>
      </c>
      <c r="AL13" s="396" t="str">
        <f>IF(M11="■",IF(AK9="","",HLOOKUP(AK9,別紙mast!$D$4:$K$11,8,FALSE)),"")</f>
        <v/>
      </c>
    </row>
    <row r="14" spans="2:38" ht="15.95" customHeight="1" x14ac:dyDescent="0.15">
      <c r="B14" s="286"/>
      <c r="H14" s="36" t="str">
        <f>IF(第１面!S14="■","■","□")</f>
        <v>□</v>
      </c>
      <c r="I14" s="190" t="s">
        <v>431</v>
      </c>
      <c r="Z14" s="389"/>
      <c r="AI14" s="288"/>
      <c r="AK14" s="236"/>
      <c r="AL14" s="236"/>
    </row>
    <row r="15" spans="2:38" ht="15.95" customHeight="1" x14ac:dyDescent="0.15">
      <c r="B15" s="286"/>
      <c r="H15" s="36" t="str">
        <f>IF(第１面!X14="■","■","□")</f>
        <v>□</v>
      </c>
      <c r="I15" s="190" t="s">
        <v>432</v>
      </c>
      <c r="J15" s="206"/>
      <c r="K15" s="206"/>
      <c r="L15" s="206"/>
      <c r="M15" s="206"/>
      <c r="N15" s="206"/>
      <c r="O15" s="206"/>
      <c r="P15" s="206"/>
      <c r="Q15" s="206"/>
      <c r="R15" s="308"/>
      <c r="S15" s="206"/>
      <c r="T15" s="206"/>
      <c r="U15" s="206"/>
      <c r="V15" s="206"/>
      <c r="W15" s="206"/>
      <c r="X15" s="206"/>
      <c r="Y15" s="206"/>
      <c r="Z15" s="382"/>
      <c r="AA15" s="206"/>
      <c r="AB15" s="308"/>
      <c r="AC15" s="206"/>
      <c r="AD15" s="206"/>
      <c r="AE15" s="206"/>
      <c r="AF15" s="206"/>
      <c r="AG15" s="206"/>
      <c r="AH15" s="206"/>
      <c r="AI15" s="289"/>
    </row>
    <row r="16" spans="2:38" ht="17.25" customHeight="1" x14ac:dyDescent="0.15">
      <c r="B16" s="199" t="s">
        <v>183</v>
      </c>
      <c r="C16" s="200"/>
      <c r="D16" s="20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2"/>
    </row>
    <row r="17" spans="2:37" ht="17.25" customHeight="1" x14ac:dyDescent="0.15">
      <c r="B17" s="199" t="s">
        <v>193</v>
      </c>
      <c r="C17" s="200"/>
      <c r="D17" s="201"/>
      <c r="E17" s="281"/>
      <c r="F17" s="281"/>
      <c r="G17" s="281"/>
      <c r="H17" s="281"/>
      <c r="I17" s="281"/>
      <c r="J17" s="281"/>
      <c r="K17" s="281"/>
      <c r="L17" s="281"/>
      <c r="M17" s="316"/>
      <c r="N17" s="281"/>
      <c r="O17" s="281"/>
      <c r="P17" s="281"/>
      <c r="Q17" s="281"/>
      <c r="R17" s="281"/>
      <c r="S17" s="281"/>
      <c r="T17" s="281"/>
      <c r="U17" s="281"/>
      <c r="V17" s="281"/>
      <c r="W17" s="281"/>
      <c r="X17" s="281"/>
      <c r="Y17" s="281"/>
      <c r="Z17" s="281"/>
      <c r="AA17" s="281"/>
      <c r="AB17" s="281"/>
      <c r="AC17" s="281"/>
      <c r="AD17" s="281"/>
      <c r="AE17" s="281"/>
      <c r="AF17" s="281"/>
      <c r="AG17" s="281"/>
      <c r="AH17" s="281"/>
      <c r="AI17" s="282"/>
      <c r="AK17" s="190" t="s">
        <v>368</v>
      </c>
    </row>
    <row r="18" spans="2:37" ht="15.95" customHeight="1" x14ac:dyDescent="0.15">
      <c r="B18" s="207"/>
      <c r="C18" s="203" t="s">
        <v>188</v>
      </c>
      <c r="D18" s="208"/>
      <c r="E18" s="208"/>
      <c r="F18" s="208"/>
      <c r="G18" s="205"/>
      <c r="H18" s="36" t="str">
        <f>IF(第１面!L25="■","■","□")</f>
        <v>□</v>
      </c>
      <c r="I18" s="205" t="s">
        <v>168</v>
      </c>
      <c r="J18" s="205"/>
      <c r="K18" s="205"/>
      <c r="L18" s="205"/>
      <c r="M18" s="205" t="s">
        <v>176</v>
      </c>
      <c r="N18" s="205"/>
      <c r="O18" s="205"/>
      <c r="P18" s="205"/>
      <c r="Q18" s="205"/>
      <c r="R18" s="205"/>
      <c r="S18" s="205"/>
      <c r="T18" s="205"/>
      <c r="U18" s="205"/>
      <c r="V18" s="205"/>
      <c r="W18" s="205"/>
      <c r="X18" s="205" t="s">
        <v>29</v>
      </c>
      <c r="Y18" s="863"/>
      <c r="Z18" s="863"/>
      <c r="AA18" s="863"/>
      <c r="AB18" s="255" t="s">
        <v>31</v>
      </c>
      <c r="AC18" s="205" t="s">
        <v>181</v>
      </c>
      <c r="AD18" s="205"/>
      <c r="AE18" s="205"/>
      <c r="AF18" s="205"/>
      <c r="AG18" s="205"/>
      <c r="AH18" s="205"/>
      <c r="AI18" s="285"/>
    </row>
    <row r="19" spans="2:37" ht="15.95" customHeight="1" x14ac:dyDescent="0.15">
      <c r="B19" s="286"/>
      <c r="H19" s="287"/>
      <c r="M19" s="190" t="s">
        <v>177</v>
      </c>
      <c r="X19" s="190" t="s">
        <v>29</v>
      </c>
      <c r="Y19" s="844"/>
      <c r="Z19" s="844"/>
      <c r="AA19" s="844"/>
      <c r="AB19" s="236" t="s">
        <v>31</v>
      </c>
      <c r="AI19" s="288"/>
    </row>
    <row r="20" spans="2:37" ht="15.95" customHeight="1" x14ac:dyDescent="0.15">
      <c r="B20" s="286"/>
      <c r="H20" s="287"/>
      <c r="M20" s="190" t="s">
        <v>178</v>
      </c>
      <c r="X20" s="190" t="s">
        <v>29</v>
      </c>
      <c r="Y20" s="844"/>
      <c r="Z20" s="844"/>
      <c r="AA20" s="844"/>
      <c r="AB20" s="236" t="s">
        <v>31</v>
      </c>
      <c r="AC20" s="190" t="s">
        <v>182</v>
      </c>
      <c r="AI20" s="288"/>
    </row>
    <row r="21" spans="2:37" ht="15.95" customHeight="1" x14ac:dyDescent="0.15">
      <c r="B21" s="286"/>
      <c r="H21" s="287"/>
      <c r="M21" s="190" t="s">
        <v>179</v>
      </c>
      <c r="X21" s="190" t="s">
        <v>29</v>
      </c>
      <c r="Y21" s="844"/>
      <c r="Z21" s="844"/>
      <c r="AA21" s="844"/>
      <c r="AB21" s="236" t="s">
        <v>31</v>
      </c>
      <c r="AC21" s="190" t="s">
        <v>182</v>
      </c>
      <c r="AI21" s="288"/>
    </row>
    <row r="22" spans="2:37" ht="15.95" customHeight="1" x14ac:dyDescent="0.15">
      <c r="B22" s="286"/>
      <c r="H22" s="36" t="str">
        <f>IF(第１面!L26="■","■","□")</f>
        <v>□</v>
      </c>
      <c r="I22" s="190" t="s">
        <v>175</v>
      </c>
      <c r="M22" s="190" t="s">
        <v>429</v>
      </c>
      <c r="AI22" s="288"/>
    </row>
    <row r="23" spans="2:37" ht="15.95" customHeight="1" x14ac:dyDescent="0.15">
      <c r="B23" s="290"/>
      <c r="C23" s="206"/>
      <c r="D23" s="206"/>
      <c r="E23" s="206"/>
      <c r="F23" s="206"/>
      <c r="G23" s="206"/>
      <c r="H23" s="36" t="str">
        <f>IF(第１面!L27="■","■","□")</f>
        <v>□</v>
      </c>
      <c r="I23" s="206" t="s">
        <v>380</v>
      </c>
      <c r="J23" s="206"/>
      <c r="K23" s="206"/>
      <c r="L23" s="206"/>
      <c r="M23" s="206" t="s">
        <v>430</v>
      </c>
      <c r="N23" s="206"/>
      <c r="O23" s="206"/>
      <c r="P23" s="206"/>
      <c r="Q23" s="206"/>
      <c r="R23" s="206"/>
      <c r="S23" s="206"/>
      <c r="T23" s="206"/>
      <c r="U23" s="206"/>
      <c r="V23" s="206"/>
      <c r="W23" s="206"/>
      <c r="X23" s="206"/>
      <c r="Y23" s="206"/>
      <c r="Z23" s="206"/>
      <c r="AA23" s="206"/>
      <c r="AB23" s="206"/>
      <c r="AC23" s="206"/>
      <c r="AD23" s="206"/>
      <c r="AE23" s="206"/>
      <c r="AF23" s="206"/>
      <c r="AG23" s="206"/>
      <c r="AH23" s="206"/>
      <c r="AI23" s="289"/>
    </row>
    <row r="24" spans="2:37" ht="17.25" customHeight="1" x14ac:dyDescent="0.15">
      <c r="B24" s="199" t="s">
        <v>194</v>
      </c>
      <c r="C24" s="200"/>
      <c r="D24" s="201"/>
      <c r="E24" s="281"/>
      <c r="F24" s="281"/>
      <c r="G24" s="281"/>
      <c r="H24" s="281"/>
      <c r="I24" s="281"/>
      <c r="J24" s="281"/>
      <c r="K24" s="281"/>
      <c r="L24" s="281"/>
      <c r="M24" s="190" t="s">
        <v>363</v>
      </c>
      <c r="R24" s="216" t="s">
        <v>28</v>
      </c>
      <c r="S24" s="281" t="s">
        <v>361</v>
      </c>
      <c r="T24" s="281"/>
      <c r="V24" s="216" t="s">
        <v>28</v>
      </c>
      <c r="W24" s="281" t="s">
        <v>362</v>
      </c>
      <c r="Z24" s="281"/>
      <c r="AA24" s="281"/>
      <c r="AB24" s="281"/>
      <c r="AC24" s="281"/>
      <c r="AD24" s="281"/>
      <c r="AE24" s="281"/>
      <c r="AF24" s="281"/>
      <c r="AG24" s="281"/>
      <c r="AH24" s="281"/>
      <c r="AI24" s="282"/>
      <c r="AK24" s="190" t="s">
        <v>369</v>
      </c>
    </row>
    <row r="25" spans="2:37" ht="15.95" customHeight="1" x14ac:dyDescent="0.15">
      <c r="B25" s="207"/>
      <c r="C25" s="203" t="s">
        <v>188</v>
      </c>
      <c r="D25" s="208"/>
      <c r="E25" s="208"/>
      <c r="F25" s="208"/>
      <c r="G25" s="205"/>
      <c r="H25" s="215" t="s">
        <v>28</v>
      </c>
      <c r="I25" s="205" t="s">
        <v>197</v>
      </c>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85"/>
      <c r="AK25" s="190" t="s">
        <v>244</v>
      </c>
    </row>
    <row r="26" spans="2:37" ht="15.95" customHeight="1" x14ac:dyDescent="0.15">
      <c r="B26" s="202"/>
      <c r="C26" s="203"/>
      <c r="D26" s="204"/>
      <c r="E26" s="204"/>
      <c r="F26" s="204"/>
      <c r="H26" s="287"/>
      <c r="M26" s="190" t="s">
        <v>176</v>
      </c>
      <c r="X26" s="236" t="s">
        <v>29</v>
      </c>
      <c r="Y26" s="844"/>
      <c r="Z26" s="844"/>
      <c r="AA26" s="844"/>
      <c r="AB26" s="236" t="s">
        <v>31</v>
      </c>
      <c r="AC26" s="190" t="s">
        <v>181</v>
      </c>
      <c r="AI26" s="288"/>
      <c r="AK26" s="190" t="s">
        <v>245</v>
      </c>
    </row>
    <row r="27" spans="2:37" ht="15.95" customHeight="1" x14ac:dyDescent="0.15">
      <c r="B27" s="286"/>
      <c r="H27" s="287"/>
      <c r="M27" s="190" t="s">
        <v>177</v>
      </c>
      <c r="X27" s="236" t="s">
        <v>29</v>
      </c>
      <c r="Y27" s="844"/>
      <c r="Z27" s="844"/>
      <c r="AA27" s="844"/>
      <c r="AB27" s="236" t="s">
        <v>31</v>
      </c>
      <c r="AI27" s="288"/>
    </row>
    <row r="28" spans="2:37" ht="15.95" customHeight="1" x14ac:dyDescent="0.15">
      <c r="B28" s="286"/>
      <c r="H28" s="287"/>
      <c r="M28" s="190" t="s">
        <v>178</v>
      </c>
      <c r="X28" s="236" t="s">
        <v>29</v>
      </c>
      <c r="Y28" s="844"/>
      <c r="Z28" s="844"/>
      <c r="AA28" s="844"/>
      <c r="AB28" s="236" t="s">
        <v>31</v>
      </c>
      <c r="AC28" s="190" t="s">
        <v>182</v>
      </c>
      <c r="AI28" s="288"/>
    </row>
    <row r="29" spans="2:37" ht="15.95" customHeight="1" x14ac:dyDescent="0.15">
      <c r="B29" s="286"/>
      <c r="H29" s="287"/>
      <c r="M29" s="190" t="s">
        <v>179</v>
      </c>
      <c r="X29" s="236" t="s">
        <v>29</v>
      </c>
      <c r="Y29" s="844"/>
      <c r="Z29" s="844"/>
      <c r="AA29" s="844"/>
      <c r="AB29" s="236" t="s">
        <v>31</v>
      </c>
      <c r="AC29" s="190" t="s">
        <v>182</v>
      </c>
      <c r="AI29" s="288"/>
    </row>
    <row r="30" spans="2:37" ht="17.25" customHeight="1" x14ac:dyDescent="0.15">
      <c r="B30" s="199" t="s">
        <v>195</v>
      </c>
      <c r="C30" s="200"/>
      <c r="D30" s="20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2"/>
    </row>
    <row r="31" spans="2:37" ht="15.95" customHeight="1" x14ac:dyDescent="0.15">
      <c r="B31" s="207"/>
      <c r="C31" s="210" t="s">
        <v>188</v>
      </c>
      <c r="D31" s="208"/>
      <c r="E31" s="208"/>
      <c r="F31" s="208"/>
      <c r="G31" s="205"/>
      <c r="H31" s="215" t="s">
        <v>28</v>
      </c>
      <c r="I31" s="205" t="s">
        <v>189</v>
      </c>
      <c r="J31" s="205"/>
      <c r="K31" s="205"/>
      <c r="L31" s="205"/>
      <c r="M31" s="205"/>
      <c r="N31" s="205"/>
      <c r="O31" s="205"/>
      <c r="P31" s="205"/>
      <c r="Q31" s="205"/>
      <c r="R31" s="205"/>
      <c r="S31" s="205"/>
      <c r="T31" s="205"/>
      <c r="U31" s="205"/>
      <c r="V31" s="205"/>
      <c r="W31" s="205"/>
      <c r="X31" s="216" t="s">
        <v>28</v>
      </c>
      <c r="Y31" s="205" t="s">
        <v>169</v>
      </c>
      <c r="Z31" s="205"/>
      <c r="AA31" s="205"/>
      <c r="AB31" s="205"/>
      <c r="AC31" s="216" t="s">
        <v>28</v>
      </c>
      <c r="AD31" s="284" t="s">
        <v>170</v>
      </c>
      <c r="AE31" s="205"/>
      <c r="AF31" s="205"/>
      <c r="AG31" s="205"/>
      <c r="AH31" s="205"/>
      <c r="AI31" s="285"/>
    </row>
    <row r="32" spans="2:37" ht="15.95" customHeight="1" x14ac:dyDescent="0.15">
      <c r="B32" s="202"/>
      <c r="C32" s="203"/>
      <c r="D32" s="204"/>
      <c r="E32" s="204"/>
      <c r="F32" s="204"/>
      <c r="H32" s="287"/>
      <c r="M32" s="190" t="s">
        <v>176</v>
      </c>
      <c r="X32" s="236" t="s">
        <v>29</v>
      </c>
      <c r="Y32" s="844"/>
      <c r="Z32" s="844"/>
      <c r="AA32" s="844"/>
      <c r="AB32" s="236" t="s">
        <v>31</v>
      </c>
      <c r="AC32" s="190" t="s">
        <v>181</v>
      </c>
      <c r="AI32" s="288"/>
    </row>
    <row r="33" spans="2:35" ht="15.95" customHeight="1" x14ac:dyDescent="0.15">
      <c r="B33" s="286"/>
      <c r="H33" s="287"/>
      <c r="M33" s="190" t="s">
        <v>177</v>
      </c>
      <c r="X33" s="236" t="s">
        <v>29</v>
      </c>
      <c r="Y33" s="844"/>
      <c r="Z33" s="844"/>
      <c r="AA33" s="844"/>
      <c r="AB33" s="236" t="s">
        <v>31</v>
      </c>
      <c r="AI33" s="288"/>
    </row>
    <row r="34" spans="2:35" ht="15.95" customHeight="1" x14ac:dyDescent="0.15">
      <c r="B34" s="286"/>
      <c r="H34" s="287"/>
      <c r="M34" s="190" t="s">
        <v>190</v>
      </c>
      <c r="X34" s="236" t="s">
        <v>29</v>
      </c>
      <c r="Y34" s="844"/>
      <c r="Z34" s="844"/>
      <c r="AA34" s="844"/>
      <c r="AB34" s="236" t="s">
        <v>31</v>
      </c>
      <c r="AC34" s="190" t="s">
        <v>182</v>
      </c>
      <c r="AI34" s="288"/>
    </row>
    <row r="35" spans="2:35" ht="15.95" customHeight="1" x14ac:dyDescent="0.15">
      <c r="B35" s="286"/>
      <c r="H35" s="287"/>
      <c r="M35" s="190" t="s">
        <v>191</v>
      </c>
      <c r="X35" s="236" t="s">
        <v>29</v>
      </c>
      <c r="Y35" s="844"/>
      <c r="Z35" s="844"/>
      <c r="AA35" s="844"/>
      <c r="AB35" s="236" t="s">
        <v>31</v>
      </c>
      <c r="AC35" s="190" t="s">
        <v>182</v>
      </c>
      <c r="AI35" s="288"/>
    </row>
    <row r="36" spans="2:35" ht="15.95" customHeight="1" x14ac:dyDescent="0.15">
      <c r="B36" s="290"/>
      <c r="C36" s="206"/>
      <c r="D36" s="206"/>
      <c r="E36" s="206"/>
      <c r="F36" s="206"/>
      <c r="G36" s="206"/>
      <c r="H36" s="287" t="s">
        <v>196</v>
      </c>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89"/>
    </row>
    <row r="37" spans="2:35" ht="17.25" customHeight="1" x14ac:dyDescent="0.15">
      <c r="B37" s="199" t="s">
        <v>309</v>
      </c>
      <c r="C37" s="200"/>
      <c r="D37" s="20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2"/>
    </row>
    <row r="38" spans="2:35" ht="17.25" customHeight="1" x14ac:dyDescent="0.15">
      <c r="B38" s="286"/>
      <c r="C38" s="204"/>
      <c r="D38" s="204"/>
      <c r="H38" s="338" t="s">
        <v>259</v>
      </c>
      <c r="I38" s="339"/>
      <c r="J38" s="339"/>
      <c r="K38" s="339"/>
      <c r="L38" s="339"/>
      <c r="M38" s="339"/>
      <c r="N38" s="339"/>
      <c r="O38" s="339"/>
      <c r="P38" s="339"/>
      <c r="Q38" s="339"/>
      <c r="R38" s="339"/>
      <c r="S38" s="339"/>
      <c r="T38" s="339"/>
      <c r="U38" s="339"/>
      <c r="V38" s="340" t="s">
        <v>174</v>
      </c>
      <c r="W38" s="340"/>
      <c r="X38" s="341" t="s">
        <v>29</v>
      </c>
      <c r="Y38" s="822" t="str">
        <f>IF(M11="■",IF(AK9="","",HLOOKUP(AK9,別紙mast!$D$4:$K$8,5,FALSE)),"")</f>
        <v/>
      </c>
      <c r="Z38" s="822"/>
      <c r="AA38" s="822"/>
      <c r="AB38" s="341" t="s">
        <v>31</v>
      </c>
      <c r="AC38" s="340" t="s">
        <v>173</v>
      </c>
      <c r="AD38" s="340"/>
      <c r="AE38" s="340"/>
      <c r="AF38" s="339"/>
      <c r="AG38" s="339"/>
      <c r="AH38" s="339"/>
      <c r="AI38" s="342"/>
    </row>
    <row r="39" spans="2:35" ht="15.95" customHeight="1" x14ac:dyDescent="0.15">
      <c r="B39" s="286"/>
      <c r="H39" s="857" t="s">
        <v>343</v>
      </c>
      <c r="I39" s="858"/>
      <c r="J39" s="858"/>
      <c r="K39" s="858"/>
      <c r="L39" s="858"/>
      <c r="M39" s="858"/>
      <c r="N39" s="858"/>
      <c r="O39" s="858"/>
      <c r="P39" s="858"/>
      <c r="Q39" s="858"/>
      <c r="R39" s="858"/>
      <c r="S39" s="858"/>
      <c r="T39" s="858"/>
      <c r="U39" s="858"/>
      <c r="V39" s="858"/>
      <c r="W39" s="858"/>
      <c r="X39" s="858"/>
      <c r="Y39" s="858"/>
      <c r="Z39" s="858"/>
      <c r="AA39" s="858"/>
      <c r="AB39" s="292" t="s">
        <v>29</v>
      </c>
      <c r="AC39" s="821"/>
      <c r="AD39" s="821"/>
      <c r="AE39" s="821"/>
      <c r="AF39" s="291" t="s">
        <v>31</v>
      </c>
      <c r="AG39" s="291" t="s">
        <v>182</v>
      </c>
      <c r="AH39" s="291"/>
      <c r="AI39" s="293"/>
    </row>
    <row r="40" spans="2:35" ht="15.95" customHeight="1" x14ac:dyDescent="0.15">
      <c r="B40" s="286"/>
      <c r="H40" s="852" t="s">
        <v>344</v>
      </c>
      <c r="I40" s="853"/>
      <c r="J40" s="853"/>
      <c r="K40" s="853"/>
      <c r="L40" s="853"/>
      <c r="M40" s="853"/>
      <c r="N40" s="853"/>
      <c r="O40" s="853"/>
      <c r="P40" s="853"/>
      <c r="Q40" s="853"/>
      <c r="R40" s="853"/>
      <c r="S40" s="853"/>
      <c r="T40" s="853"/>
      <c r="U40" s="853"/>
      <c r="V40" s="853"/>
      <c r="W40" s="853"/>
      <c r="X40" s="853"/>
      <c r="Y40" s="853"/>
      <c r="Z40" s="853"/>
      <c r="AA40" s="853"/>
      <c r="AB40" s="236"/>
      <c r="AI40" s="288"/>
    </row>
    <row r="41" spans="2:35" ht="15.95" customHeight="1" x14ac:dyDescent="0.15">
      <c r="B41" s="286"/>
      <c r="H41" s="859"/>
      <c r="I41" s="860"/>
      <c r="J41" s="860"/>
      <c r="K41" s="860"/>
      <c r="L41" s="860"/>
      <c r="M41" s="860"/>
      <c r="N41" s="860"/>
      <c r="O41" s="860"/>
      <c r="P41" s="860"/>
      <c r="Q41" s="860"/>
      <c r="R41" s="860"/>
      <c r="S41" s="860"/>
      <c r="T41" s="860"/>
      <c r="U41" s="860"/>
      <c r="V41" s="860"/>
      <c r="W41" s="860"/>
      <c r="X41" s="860"/>
      <c r="Y41" s="860"/>
      <c r="Z41" s="860"/>
      <c r="AA41" s="860"/>
      <c r="AB41" s="292" t="s">
        <v>29</v>
      </c>
      <c r="AC41" s="821"/>
      <c r="AD41" s="821"/>
      <c r="AE41" s="821"/>
      <c r="AF41" s="291" t="s">
        <v>31</v>
      </c>
      <c r="AG41" s="291" t="s">
        <v>184</v>
      </c>
      <c r="AH41" s="291"/>
      <c r="AI41" s="293"/>
    </row>
    <row r="42" spans="2:35" ht="15.95" customHeight="1" x14ac:dyDescent="0.15">
      <c r="B42" s="286"/>
      <c r="H42" s="861" t="s">
        <v>345</v>
      </c>
      <c r="I42" s="862"/>
      <c r="J42" s="862"/>
      <c r="K42" s="862"/>
      <c r="L42" s="862"/>
      <c r="M42" s="862"/>
      <c r="N42" s="862"/>
      <c r="O42" s="862"/>
      <c r="P42" s="862"/>
      <c r="Q42" s="862"/>
      <c r="R42" s="862"/>
      <c r="S42" s="862"/>
      <c r="T42" s="862"/>
      <c r="U42" s="862"/>
      <c r="V42" s="862"/>
      <c r="W42" s="862"/>
      <c r="X42" s="862"/>
      <c r="Y42" s="862"/>
      <c r="Z42" s="862"/>
      <c r="AA42" s="862"/>
      <c r="AB42" s="236" t="s">
        <v>29</v>
      </c>
      <c r="AC42" s="844"/>
      <c r="AD42" s="844"/>
      <c r="AE42" s="844"/>
      <c r="AF42" s="190" t="s">
        <v>31</v>
      </c>
      <c r="AG42" s="190" t="s">
        <v>182</v>
      </c>
      <c r="AI42" s="288"/>
    </row>
    <row r="43" spans="2:35" ht="15.95" customHeight="1" x14ac:dyDescent="0.15">
      <c r="B43" s="286"/>
      <c r="H43" s="852" t="s">
        <v>346</v>
      </c>
      <c r="I43" s="853"/>
      <c r="J43" s="853"/>
      <c r="K43" s="853"/>
      <c r="L43" s="853"/>
      <c r="M43" s="853"/>
      <c r="N43" s="853"/>
      <c r="O43" s="853"/>
      <c r="P43" s="853"/>
      <c r="Q43" s="853"/>
      <c r="R43" s="853"/>
      <c r="S43" s="853"/>
      <c r="T43" s="853"/>
      <c r="U43" s="853"/>
      <c r="V43" s="853"/>
      <c r="W43" s="853"/>
      <c r="X43" s="853"/>
      <c r="Y43" s="853"/>
      <c r="Z43" s="853"/>
      <c r="AA43" s="853"/>
      <c r="AB43" s="309"/>
      <c r="AC43" s="294"/>
      <c r="AD43" s="294"/>
      <c r="AE43" s="294"/>
      <c r="AF43" s="294"/>
      <c r="AG43" s="294"/>
      <c r="AH43" s="294"/>
      <c r="AI43" s="295"/>
    </row>
    <row r="44" spans="2:35" ht="15.95" customHeight="1" thickBot="1" x14ac:dyDescent="0.2">
      <c r="B44" s="296"/>
      <c r="C44" s="297"/>
      <c r="D44" s="297"/>
      <c r="E44" s="297"/>
      <c r="F44" s="297"/>
      <c r="G44" s="297"/>
      <c r="H44" s="854"/>
      <c r="I44" s="855"/>
      <c r="J44" s="855"/>
      <c r="K44" s="855"/>
      <c r="L44" s="855"/>
      <c r="M44" s="855"/>
      <c r="N44" s="855"/>
      <c r="O44" s="855"/>
      <c r="P44" s="855"/>
      <c r="Q44" s="855"/>
      <c r="R44" s="855"/>
      <c r="S44" s="855"/>
      <c r="T44" s="855"/>
      <c r="U44" s="855"/>
      <c r="V44" s="855"/>
      <c r="W44" s="855"/>
      <c r="X44" s="855"/>
      <c r="Y44" s="855"/>
      <c r="Z44" s="855"/>
      <c r="AA44" s="855"/>
      <c r="AB44" s="230" t="s">
        <v>29</v>
      </c>
      <c r="AC44" s="856"/>
      <c r="AD44" s="856"/>
      <c r="AE44" s="856"/>
      <c r="AF44" s="297" t="s">
        <v>31</v>
      </c>
      <c r="AG44" s="297" t="s">
        <v>184</v>
      </c>
      <c r="AH44" s="297"/>
      <c r="AI44" s="298"/>
    </row>
    <row r="45" spans="2:35" ht="9.9499999999999993" customHeight="1" x14ac:dyDescent="0.15"/>
    <row r="46" spans="2:35" ht="14.1" customHeight="1" x14ac:dyDescent="0.15">
      <c r="B46" s="190" t="s">
        <v>216</v>
      </c>
      <c r="C46" s="191"/>
      <c r="D46" s="191"/>
      <c r="E46" s="191"/>
      <c r="F46" s="191"/>
      <c r="G46" s="191"/>
      <c r="H46" s="191"/>
      <c r="I46" s="191"/>
      <c r="J46" s="191"/>
      <c r="K46" s="191"/>
      <c r="L46" s="191"/>
      <c r="M46" s="191"/>
      <c r="N46" s="191"/>
      <c r="O46" s="191"/>
      <c r="P46" s="191"/>
      <c r="Q46" s="191"/>
      <c r="R46" s="191"/>
      <c r="S46" s="191"/>
      <c r="T46" s="191"/>
      <c r="U46" s="191"/>
      <c r="V46" s="191"/>
      <c r="W46" s="191"/>
      <c r="X46" s="191"/>
      <c r="Y46" s="191"/>
    </row>
    <row r="47" spans="2:35" ht="14.1" customHeight="1" x14ac:dyDescent="0.15">
      <c r="B47" s="299" t="s">
        <v>220</v>
      </c>
      <c r="C47" s="300"/>
      <c r="D47" s="300"/>
      <c r="E47" s="300"/>
      <c r="F47" s="300"/>
      <c r="G47" s="300"/>
      <c r="H47" s="300"/>
      <c r="I47" s="300"/>
      <c r="J47" s="300"/>
      <c r="K47" s="299" t="s">
        <v>273</v>
      </c>
      <c r="L47" s="300"/>
      <c r="M47" s="300"/>
      <c r="N47" s="300"/>
      <c r="O47" s="300"/>
      <c r="P47" s="300"/>
      <c r="Q47" s="300"/>
      <c r="R47" s="300"/>
      <c r="S47" s="300"/>
      <c r="T47" s="300"/>
      <c r="U47" s="300"/>
      <c r="V47" s="300"/>
      <c r="W47" s="300"/>
      <c r="X47" s="300"/>
      <c r="Y47" s="301"/>
    </row>
    <row r="48" spans="2:35" ht="14.1" customHeight="1" x14ac:dyDescent="0.15">
      <c r="B48" s="302" t="s">
        <v>221</v>
      </c>
      <c r="C48" s="303"/>
      <c r="D48" s="303"/>
      <c r="E48" s="303"/>
      <c r="F48" s="303"/>
      <c r="G48" s="303"/>
      <c r="H48" s="303"/>
      <c r="I48" s="303"/>
      <c r="J48" s="303"/>
      <c r="K48" s="302" t="s">
        <v>274</v>
      </c>
      <c r="L48" s="303"/>
      <c r="M48" s="303"/>
      <c r="N48" s="303"/>
      <c r="O48" s="303"/>
      <c r="P48" s="303"/>
      <c r="Q48" s="303"/>
      <c r="R48" s="303"/>
      <c r="S48" s="303"/>
      <c r="T48" s="303"/>
      <c r="U48" s="303"/>
      <c r="V48" s="303"/>
      <c r="W48" s="303"/>
      <c r="X48" s="303"/>
      <c r="Y48" s="304"/>
    </row>
    <row r="49" spans="2:25" ht="14.1" customHeight="1" x14ac:dyDescent="0.15">
      <c r="B49" s="302" t="s">
        <v>218</v>
      </c>
      <c r="C49" s="303"/>
      <c r="D49" s="303"/>
      <c r="E49" s="303"/>
      <c r="F49" s="303"/>
      <c r="G49" s="303"/>
      <c r="H49" s="303"/>
      <c r="I49" s="303"/>
      <c r="J49" s="303"/>
      <c r="K49" s="302" t="s">
        <v>273</v>
      </c>
      <c r="L49" s="303"/>
      <c r="M49" s="303"/>
      <c r="N49" s="303"/>
      <c r="O49" s="303"/>
      <c r="P49" s="303"/>
      <c r="Q49" s="303"/>
      <c r="R49" s="303"/>
      <c r="S49" s="303"/>
      <c r="T49" s="303"/>
      <c r="U49" s="303"/>
      <c r="V49" s="303"/>
      <c r="W49" s="303"/>
      <c r="X49" s="303"/>
      <c r="Y49" s="304"/>
    </row>
    <row r="50" spans="2:25" ht="14.1" customHeight="1" x14ac:dyDescent="0.15">
      <c r="B50" s="302" t="s">
        <v>219</v>
      </c>
      <c r="C50" s="303"/>
      <c r="D50" s="303"/>
      <c r="E50" s="303"/>
      <c r="F50" s="303"/>
      <c r="G50" s="303"/>
      <c r="H50" s="303"/>
      <c r="I50" s="303"/>
      <c r="J50" s="303"/>
      <c r="K50" s="302" t="s">
        <v>275</v>
      </c>
      <c r="L50" s="303"/>
      <c r="M50" s="303"/>
      <c r="N50" s="303"/>
      <c r="O50" s="303"/>
      <c r="P50" s="303"/>
      <c r="Q50" s="303"/>
      <c r="R50" s="303"/>
      <c r="S50" s="303"/>
      <c r="T50" s="303"/>
      <c r="U50" s="303"/>
      <c r="V50" s="303"/>
      <c r="W50" s="303"/>
      <c r="X50" s="303"/>
      <c r="Y50" s="304"/>
    </row>
    <row r="51" spans="2:25" ht="14.1" customHeight="1" x14ac:dyDescent="0.15">
      <c r="B51" s="305" t="s">
        <v>261</v>
      </c>
      <c r="C51" s="306"/>
      <c r="D51" s="306"/>
      <c r="E51" s="306"/>
      <c r="F51" s="306"/>
      <c r="G51" s="306"/>
      <c r="H51" s="306"/>
      <c r="I51" s="306"/>
      <c r="J51" s="306"/>
      <c r="K51" s="305" t="s">
        <v>217</v>
      </c>
      <c r="L51" s="306"/>
      <c r="M51" s="306"/>
      <c r="N51" s="306"/>
      <c r="O51" s="306"/>
      <c r="P51" s="306"/>
      <c r="Q51" s="306"/>
      <c r="R51" s="306"/>
      <c r="S51" s="306"/>
      <c r="T51" s="306"/>
      <c r="U51" s="306"/>
      <c r="V51" s="306"/>
      <c r="W51" s="306"/>
      <c r="X51" s="306"/>
      <c r="Y51" s="307"/>
    </row>
  </sheetData>
  <sheetProtection algorithmName="SHA-512" hashValue="DglDOYy7TA99553IDn80s5ZayelZkfKvpTmLiRPT/KapTGcWrrQEHHDeDLXM19C09f4G3LsakV9iBYPhWdZtMg==" saltValue="qE8tDm7eG/4K9+V0tN748w==" spinCount="100000" sheet="1" formatCells="0" selectLockedCells="1"/>
  <mergeCells count="32">
    <mergeCell ref="H43:AA44"/>
    <mergeCell ref="AC44:AE44"/>
    <mergeCell ref="H39:AA39"/>
    <mergeCell ref="AC39:AE39"/>
    <mergeCell ref="H40:AA41"/>
    <mergeCell ref="AC41:AE41"/>
    <mergeCell ref="H42:AA42"/>
    <mergeCell ref="AC42:AE42"/>
    <mergeCell ref="Y38:AA38"/>
    <mergeCell ref="Y19:AA19"/>
    <mergeCell ref="Y20:AA20"/>
    <mergeCell ref="Y21:AA21"/>
    <mergeCell ref="Y26:AA26"/>
    <mergeCell ref="Y27:AA27"/>
    <mergeCell ref="Y28:AA28"/>
    <mergeCell ref="Y29:AA29"/>
    <mergeCell ref="Y32:AA32"/>
    <mergeCell ref="Y33:AA33"/>
    <mergeCell ref="Y34:AA34"/>
    <mergeCell ref="Y35:AA35"/>
    <mergeCell ref="Y18:AA18"/>
    <mergeCell ref="B3:G3"/>
    <mergeCell ref="B4:G4"/>
    <mergeCell ref="H4:AI4"/>
    <mergeCell ref="B6:G6"/>
    <mergeCell ref="H6:AI7"/>
    <mergeCell ref="B7:G7"/>
    <mergeCell ref="Q8:T8"/>
    <mergeCell ref="S12:T12"/>
    <mergeCell ref="AC12:AE12"/>
    <mergeCell ref="S13:T13"/>
    <mergeCell ref="AC13:AE13"/>
  </mergeCells>
  <phoneticPr fontId="2"/>
  <dataValidations disablePrompts="1" count="1">
    <dataValidation type="list" allowBlank="1" showInputMessage="1" showErrorMessage="1" sqref="H3 R24 AD5 V24 M11 Q11 H25 H31 AC31 X31 U8 AA8" xr:uid="{5813D1F9-8B76-4A14-9599-88097D133163}">
      <formula1>"■,□"</formula1>
    </dataValidation>
  </dataValidations>
  <printOptions horizontalCentered="1"/>
  <pageMargins left="0.47244094488188981" right="0.39370078740157483" top="0.47244094488188981" bottom="0.39370078740157483" header="0.27559055118110237" footer="0.19685039370078741"/>
  <pageSetup paperSize="9" scale="82" fitToHeight="5" orientation="portrait" r:id="rId1"/>
  <headerFooter>
    <oddHeader>&amp;R&amp;"ＭＳ Ｐ明朝,標準"&amp;10（第１面）</oddHeader>
    <oddFooter>&amp;L&amp;"Meiryo UI,標準"&amp;9HP住-920-2（Ver.20231201）&amp;R&amp;"Meiryo UI,標準"&amp;9Copyright 2016-2023 Houseplus Corporation</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B1:EL119"/>
  <sheetViews>
    <sheetView showGridLines="0" showWhiteSpace="0" view="pageBreakPreview" topLeftCell="W1" zoomScale="85" zoomScaleNormal="85" zoomScaleSheetLayoutView="85" workbookViewId="0">
      <selection activeCell="AT19" sqref="AT19:AU20"/>
    </sheetView>
  </sheetViews>
  <sheetFormatPr defaultColWidth="2.75" defaultRowHeight="18" customHeight="1" x14ac:dyDescent="0.15"/>
  <cols>
    <col min="1" max="1" width="1.625" style="190" customWidth="1"/>
    <col min="2" max="21" width="2.75" style="190" customWidth="1"/>
    <col min="22" max="22" width="2.875" style="190" customWidth="1"/>
    <col min="23" max="40" width="2.75" style="190" customWidth="1"/>
    <col min="41" max="41" width="1.625" style="190" customWidth="1"/>
    <col min="42" max="45" width="2.75" style="190" customWidth="1"/>
    <col min="46" max="46" width="3.125" style="190" customWidth="1"/>
    <col min="47" max="47" width="2.25" style="190" customWidth="1"/>
    <col min="48" max="48" width="2.625" style="190" customWidth="1"/>
    <col min="49" max="49" width="2.25" style="190" customWidth="1"/>
    <col min="50" max="50" width="3.125" style="190" customWidth="1"/>
    <col min="51" max="51" width="2.25" style="190" customWidth="1"/>
    <col min="52" max="52" width="3.125" style="190" customWidth="1"/>
    <col min="53" max="56" width="2.75" style="190"/>
    <col min="57" max="57" width="7.625" style="190" customWidth="1"/>
    <col min="58" max="58" width="2.75" style="190"/>
    <col min="59" max="59" width="2.25" style="190" customWidth="1"/>
    <col min="60" max="60" width="2.75" style="190"/>
    <col min="61" max="61" width="2.25" style="190" customWidth="1"/>
    <col min="62" max="62" width="2.75" style="190"/>
    <col min="63" max="63" width="2.25" style="190" customWidth="1"/>
    <col min="64" max="67" width="2.75" style="190"/>
    <col min="68" max="68" width="2.25" style="190" customWidth="1"/>
    <col min="69" max="81" width="2.75" style="190"/>
    <col min="82" max="82" width="1.625" style="190" customWidth="1"/>
    <col min="83" max="86" width="2.75" style="190" customWidth="1"/>
    <col min="87" max="117" width="2.75" style="190"/>
    <col min="118" max="118" width="1.625" style="190" customWidth="1"/>
    <col min="119" max="16384" width="2.75" style="190"/>
  </cols>
  <sheetData>
    <row r="1" spans="2:142" ht="18" customHeight="1" thickBot="1" x14ac:dyDescent="0.2">
      <c r="B1" s="189" t="s">
        <v>208</v>
      </c>
      <c r="F1" s="189"/>
      <c r="AN1" s="192" t="s">
        <v>51</v>
      </c>
      <c r="AO1" s="347"/>
      <c r="AP1" s="189" t="s">
        <v>208</v>
      </c>
      <c r="AT1" s="347"/>
      <c r="AU1" s="347"/>
      <c r="AV1" s="347"/>
      <c r="AW1" s="347"/>
      <c r="AX1" s="347"/>
      <c r="AY1" s="347"/>
      <c r="AZ1" s="347"/>
      <c r="BA1" s="347"/>
      <c r="BB1" s="347"/>
      <c r="BC1" s="347"/>
      <c r="BD1" s="347"/>
      <c r="BE1" s="347"/>
      <c r="BF1" s="347"/>
      <c r="BG1" s="347"/>
      <c r="BH1" s="347"/>
      <c r="BI1" s="347"/>
      <c r="BJ1" s="347"/>
      <c r="BK1" s="347"/>
      <c r="BL1" s="347"/>
      <c r="BM1" s="347"/>
      <c r="BN1" s="347"/>
      <c r="BO1" s="347"/>
      <c r="BP1" s="347"/>
      <c r="BQ1" s="347"/>
      <c r="BR1" s="347"/>
      <c r="BS1" s="347"/>
      <c r="BT1" s="347"/>
      <c r="BU1" s="347"/>
      <c r="BV1" s="347"/>
      <c r="BW1" s="347"/>
      <c r="BX1" s="347"/>
      <c r="BY1" s="347"/>
      <c r="BZ1" s="347"/>
      <c r="CA1" s="347"/>
      <c r="CB1" s="347"/>
      <c r="CC1" s="192" t="s">
        <v>51</v>
      </c>
      <c r="CE1" s="189" t="s">
        <v>341</v>
      </c>
      <c r="CI1" s="347"/>
      <c r="CJ1" s="347"/>
      <c r="CK1" s="347"/>
      <c r="CL1" s="347"/>
      <c r="CM1" s="347"/>
      <c r="CN1" s="347"/>
      <c r="CO1" s="347"/>
      <c r="CP1" s="347"/>
      <c r="CQ1" s="347"/>
      <c r="CR1" s="347"/>
      <c r="CS1" s="347"/>
      <c r="CT1" s="347"/>
      <c r="CU1" s="347"/>
      <c r="CV1" s="347"/>
      <c r="CW1" s="347"/>
      <c r="CX1" s="347"/>
      <c r="CY1" s="347"/>
      <c r="CZ1" s="347"/>
      <c r="DA1" s="347"/>
      <c r="DB1" s="347"/>
      <c r="DC1" s="347"/>
      <c r="DD1" s="347"/>
      <c r="DE1" s="347"/>
      <c r="DF1" s="347"/>
      <c r="DG1" s="347"/>
      <c r="DH1" s="347"/>
      <c r="DI1" s="347"/>
      <c r="DJ1" s="347"/>
      <c r="DK1" s="347"/>
      <c r="DL1" s="347"/>
      <c r="DM1" s="351" t="s">
        <v>617</v>
      </c>
    </row>
    <row r="2" spans="2:142" ht="21.95" customHeight="1" x14ac:dyDescent="0.15">
      <c r="B2" s="1006" t="s">
        <v>306</v>
      </c>
      <c r="C2" s="824"/>
      <c r="D2" s="824"/>
      <c r="E2" s="824"/>
      <c r="F2" s="349" t="s">
        <v>28</v>
      </c>
      <c r="G2" s="278" t="s">
        <v>199</v>
      </c>
      <c r="H2" s="278"/>
      <c r="I2" s="278"/>
      <c r="J2" s="278"/>
      <c r="K2" s="278"/>
      <c r="L2" s="278"/>
      <c r="M2" s="350" t="s">
        <v>28</v>
      </c>
      <c r="N2" s="278" t="s">
        <v>339</v>
      </c>
      <c r="O2" s="278"/>
      <c r="P2" s="278"/>
      <c r="Q2" s="278"/>
      <c r="R2" s="278"/>
      <c r="S2" s="278"/>
      <c r="T2" s="278"/>
      <c r="U2" s="278"/>
      <c r="V2" s="350" t="s">
        <v>28</v>
      </c>
      <c r="W2" s="278" t="s">
        <v>211</v>
      </c>
      <c r="X2" s="278"/>
      <c r="Y2" s="278"/>
      <c r="Z2" s="278"/>
      <c r="AA2" s="278"/>
      <c r="AB2" s="278"/>
      <c r="AC2" s="350" t="s">
        <v>28</v>
      </c>
      <c r="AD2" s="278" t="s">
        <v>338</v>
      </c>
      <c r="AE2" s="278"/>
      <c r="AF2" s="278"/>
      <c r="AG2" s="278"/>
      <c r="AH2" s="278"/>
      <c r="AI2" s="278"/>
      <c r="AJ2" s="278"/>
      <c r="AK2" s="278"/>
      <c r="AL2" s="278"/>
      <c r="AM2" s="278"/>
      <c r="AN2" s="279"/>
      <c r="AO2" s="347"/>
      <c r="AP2" s="1006" t="s">
        <v>306</v>
      </c>
      <c r="AQ2" s="824"/>
      <c r="AR2" s="824"/>
      <c r="AS2" s="824"/>
      <c r="AT2" s="387" t="str">
        <f>IF(F2="","",F2)</f>
        <v>□</v>
      </c>
      <c r="AU2" s="278" t="s">
        <v>199</v>
      </c>
      <c r="AV2" s="278"/>
      <c r="AW2" s="278"/>
      <c r="AX2" s="278"/>
      <c r="AY2" s="278"/>
      <c r="AZ2" s="278"/>
      <c r="BA2" s="388" t="str">
        <f>IF(M2="","",M2)</f>
        <v>□</v>
      </c>
      <c r="BB2" s="278" t="s">
        <v>339</v>
      </c>
      <c r="BC2" s="278"/>
      <c r="BD2" s="278"/>
      <c r="BE2" s="278"/>
      <c r="BF2" s="278"/>
      <c r="BG2" s="278"/>
      <c r="BH2" s="278"/>
      <c r="BI2" s="278"/>
      <c r="BJ2" s="278"/>
      <c r="BK2" s="278"/>
      <c r="BL2" s="388" t="str">
        <f>IF(V2="","",V2)</f>
        <v>□</v>
      </c>
      <c r="BM2" s="278" t="s">
        <v>211</v>
      </c>
      <c r="BN2" s="278"/>
      <c r="BO2" s="278"/>
      <c r="BP2" s="278"/>
      <c r="BQ2" s="278"/>
      <c r="BR2" s="278"/>
      <c r="BS2" s="278"/>
      <c r="BT2" s="388" t="str">
        <f>IF(AC2="","",AC2)</f>
        <v>□</v>
      </c>
      <c r="BU2" s="278" t="s">
        <v>338</v>
      </c>
      <c r="BV2" s="278"/>
      <c r="BW2" s="278"/>
      <c r="BX2" s="278"/>
      <c r="BY2" s="278"/>
      <c r="BZ2" s="278"/>
      <c r="CA2" s="278"/>
      <c r="CB2" s="278"/>
      <c r="CC2" s="279"/>
      <c r="CE2" s="1006" t="s">
        <v>306</v>
      </c>
      <c r="CF2" s="1129"/>
      <c r="CG2" s="1129"/>
      <c r="CH2" s="1130"/>
      <c r="CI2" s="388" t="str">
        <f>IF(M2="","",M2)</f>
        <v>□</v>
      </c>
      <c r="CJ2" s="278" t="s">
        <v>313</v>
      </c>
      <c r="CK2" s="278"/>
      <c r="CL2" s="278"/>
      <c r="CM2" s="278"/>
      <c r="CN2" s="278"/>
      <c r="CO2" s="278"/>
      <c r="CP2" s="388" t="str">
        <f>IF(AC2="","",AC2)</f>
        <v>□</v>
      </c>
      <c r="CQ2" s="278" t="s">
        <v>340</v>
      </c>
      <c r="CR2" s="278"/>
      <c r="CS2" s="278"/>
      <c r="CT2" s="278"/>
      <c r="CU2" s="278"/>
      <c r="CV2" s="278"/>
      <c r="CW2" s="278"/>
      <c r="CX2" s="278"/>
      <c r="CY2" s="278"/>
      <c r="CZ2" s="278"/>
      <c r="DA2" s="278"/>
      <c r="DB2" s="278"/>
      <c r="DC2" s="278"/>
      <c r="DD2" s="278"/>
      <c r="DE2" s="278"/>
      <c r="DF2" s="278"/>
      <c r="DG2" s="278"/>
      <c r="DH2" s="278"/>
      <c r="DI2" s="278"/>
      <c r="DJ2" s="278"/>
      <c r="DK2" s="278"/>
      <c r="DL2" s="278"/>
      <c r="DM2" s="279"/>
    </row>
    <row r="3" spans="2:142" ht="21.95" customHeight="1" thickBot="1" x14ac:dyDescent="0.2">
      <c r="B3" s="1007" t="s">
        <v>307</v>
      </c>
      <c r="C3" s="1008"/>
      <c r="D3" s="1008"/>
      <c r="E3" s="1008"/>
      <c r="F3" s="1009" t="str">
        <f>IF(第１面!G5="","",第１面!G5)</f>
        <v/>
      </c>
      <c r="G3" s="1010"/>
      <c r="H3" s="1010"/>
      <c r="I3" s="1010"/>
      <c r="J3" s="1010"/>
      <c r="K3" s="1010"/>
      <c r="L3" s="1010"/>
      <c r="M3" s="1010"/>
      <c r="N3" s="1010"/>
      <c r="O3" s="1010"/>
      <c r="P3" s="1010"/>
      <c r="Q3" s="1010"/>
      <c r="R3" s="1010"/>
      <c r="S3" s="1010"/>
      <c r="T3" s="1010"/>
      <c r="U3" s="1010"/>
      <c r="V3" s="1010"/>
      <c r="W3" s="1010"/>
      <c r="X3" s="1010"/>
      <c r="Y3" s="1010"/>
      <c r="Z3" s="1010"/>
      <c r="AA3" s="1010"/>
      <c r="AB3" s="1010"/>
      <c r="AC3" s="1010"/>
      <c r="AD3" s="1010"/>
      <c r="AE3" s="1010"/>
      <c r="AF3" s="1010"/>
      <c r="AG3" s="1010"/>
      <c r="AH3" s="1010"/>
      <c r="AI3" s="1010"/>
      <c r="AJ3" s="1010"/>
      <c r="AK3" s="1010"/>
      <c r="AL3" s="1010"/>
      <c r="AM3" s="1010"/>
      <c r="AN3" s="1011"/>
      <c r="AO3" s="347"/>
      <c r="AP3" s="1007" t="s">
        <v>307</v>
      </c>
      <c r="AQ3" s="1008"/>
      <c r="AR3" s="1008"/>
      <c r="AS3" s="1008"/>
      <c r="AT3" s="1009" t="str">
        <f>IF(第１面!G5="","",第１面!G5)</f>
        <v/>
      </c>
      <c r="AU3" s="1010"/>
      <c r="AV3" s="1010"/>
      <c r="AW3" s="1010"/>
      <c r="AX3" s="1010"/>
      <c r="AY3" s="1010"/>
      <c r="AZ3" s="1010"/>
      <c r="BA3" s="1010"/>
      <c r="BB3" s="1010"/>
      <c r="BC3" s="1010"/>
      <c r="BD3" s="1010"/>
      <c r="BE3" s="1010"/>
      <c r="BF3" s="1010"/>
      <c r="BG3" s="1010"/>
      <c r="BH3" s="1010"/>
      <c r="BI3" s="1010"/>
      <c r="BJ3" s="1010"/>
      <c r="BK3" s="1010"/>
      <c r="BL3" s="1010"/>
      <c r="BM3" s="1010"/>
      <c r="BN3" s="1010"/>
      <c r="BO3" s="1010"/>
      <c r="BP3" s="1010"/>
      <c r="BQ3" s="1010"/>
      <c r="BR3" s="1010"/>
      <c r="BS3" s="1010"/>
      <c r="BT3" s="1010"/>
      <c r="BU3" s="1010"/>
      <c r="BV3" s="1010"/>
      <c r="BW3" s="1010"/>
      <c r="BX3" s="1010"/>
      <c r="BY3" s="1010"/>
      <c r="BZ3" s="1010"/>
      <c r="CA3" s="1010"/>
      <c r="CB3" s="1010"/>
      <c r="CC3" s="1011"/>
      <c r="CE3" s="1131" t="s">
        <v>307</v>
      </c>
      <c r="CF3" s="1132"/>
      <c r="CG3" s="1132"/>
      <c r="CH3" s="1133"/>
      <c r="CI3" s="867" t="str">
        <f>IF(第１面!G5="","",第１面!G5)</f>
        <v/>
      </c>
      <c r="CJ3" s="868"/>
      <c r="CK3" s="868"/>
      <c r="CL3" s="868"/>
      <c r="CM3" s="868"/>
      <c r="CN3" s="868"/>
      <c r="CO3" s="868"/>
      <c r="CP3" s="868"/>
      <c r="CQ3" s="868"/>
      <c r="CR3" s="868"/>
      <c r="CS3" s="868"/>
      <c r="CT3" s="868"/>
      <c r="CU3" s="868"/>
      <c r="CV3" s="868"/>
      <c r="CW3" s="868"/>
      <c r="CX3" s="868"/>
      <c r="CY3" s="868"/>
      <c r="CZ3" s="868"/>
      <c r="DA3" s="868"/>
      <c r="DB3" s="868"/>
      <c r="DC3" s="868"/>
      <c r="DD3" s="868"/>
      <c r="DE3" s="868"/>
      <c r="DF3" s="868"/>
      <c r="DG3" s="868"/>
      <c r="DH3" s="868"/>
      <c r="DI3" s="868"/>
      <c r="DJ3" s="868"/>
      <c r="DK3" s="868"/>
      <c r="DL3" s="868"/>
      <c r="DM3" s="869"/>
    </row>
    <row r="4" spans="2:142" ht="21.95" customHeight="1" thickBot="1" x14ac:dyDescent="0.2">
      <c r="B4" s="317" t="s">
        <v>618</v>
      </c>
      <c r="G4" s="236"/>
      <c r="H4" s="236"/>
      <c r="I4" s="348"/>
      <c r="J4" s="348"/>
      <c r="K4" s="348"/>
      <c r="L4" s="348"/>
      <c r="M4" s="348"/>
      <c r="N4" s="348"/>
      <c r="O4" s="348"/>
      <c r="P4" s="348"/>
      <c r="Q4" s="348"/>
      <c r="R4" s="348"/>
      <c r="S4" s="348"/>
      <c r="T4" s="348"/>
      <c r="U4" s="348"/>
      <c r="V4" s="348"/>
      <c r="W4" s="348"/>
      <c r="X4" s="348"/>
      <c r="Y4" s="348"/>
      <c r="Z4" s="348"/>
      <c r="AA4" s="348"/>
      <c r="AB4" s="348"/>
      <c r="AC4" s="348"/>
      <c r="AD4" s="348"/>
      <c r="AE4" s="348"/>
      <c r="AF4" s="348"/>
      <c r="AG4" s="348"/>
      <c r="AH4" s="348"/>
      <c r="AI4" s="348"/>
      <c r="AJ4" s="348"/>
      <c r="AK4" s="348"/>
      <c r="AL4" s="348"/>
      <c r="AM4" s="348"/>
      <c r="AN4" s="351" t="s">
        <v>298</v>
      </c>
      <c r="AO4" s="347"/>
      <c r="AP4" s="317" t="s">
        <v>618</v>
      </c>
      <c r="AT4" s="347"/>
      <c r="AU4" s="347"/>
      <c r="AV4" s="347"/>
      <c r="AW4" s="347"/>
      <c r="AX4" s="347"/>
      <c r="AY4" s="347"/>
      <c r="AZ4" s="347"/>
      <c r="BA4" s="347"/>
      <c r="BB4" s="347"/>
      <c r="BC4" s="347"/>
      <c r="BD4" s="347"/>
      <c r="BE4" s="347"/>
      <c r="BF4" s="347"/>
      <c r="BG4" s="347"/>
      <c r="BH4" s="347"/>
      <c r="BI4" s="347"/>
      <c r="BJ4" s="347"/>
      <c r="BK4" s="347"/>
      <c r="BL4" s="347"/>
      <c r="BM4" s="347"/>
      <c r="BN4" s="347"/>
      <c r="BO4" s="347"/>
      <c r="BP4" s="347"/>
      <c r="BQ4" s="347"/>
      <c r="BR4" s="347"/>
      <c r="BS4" s="347"/>
      <c r="BT4" s="347"/>
      <c r="BU4" s="347"/>
      <c r="BV4" s="347"/>
      <c r="BW4" s="347"/>
      <c r="BX4" s="347"/>
      <c r="BY4" s="347"/>
      <c r="BZ4" s="347"/>
      <c r="CA4" s="347"/>
      <c r="CB4" s="347"/>
      <c r="CC4" s="351" t="s">
        <v>616</v>
      </c>
      <c r="CE4" s="1083" t="s">
        <v>324</v>
      </c>
      <c r="CF4" s="1084"/>
      <c r="CG4" s="1084"/>
      <c r="CH4" s="1085"/>
      <c r="CI4" s="368" t="s">
        <v>28</v>
      </c>
      <c r="CJ4" s="297" t="s">
        <v>334</v>
      </c>
      <c r="CK4" s="367"/>
      <c r="CL4" s="367"/>
      <c r="CM4" s="367"/>
      <c r="CN4" s="367"/>
      <c r="CO4" s="368" t="s">
        <v>30</v>
      </c>
      <c r="CP4" s="297" t="s">
        <v>335</v>
      </c>
      <c r="CQ4" s="367"/>
      <c r="CR4" s="367"/>
      <c r="CS4" s="367"/>
      <c r="CT4" s="367"/>
      <c r="CU4" s="368" t="s">
        <v>30</v>
      </c>
      <c r="CV4" s="297" t="s">
        <v>336</v>
      </c>
      <c r="CW4" s="367"/>
      <c r="CX4" s="367"/>
      <c r="CY4" s="367"/>
      <c r="CZ4" s="367"/>
      <c r="DA4" s="368" t="s">
        <v>30</v>
      </c>
      <c r="DB4" s="297" t="s">
        <v>337</v>
      </c>
      <c r="DC4" s="367"/>
      <c r="DD4" s="367"/>
      <c r="DE4" s="367"/>
      <c r="DF4" s="367"/>
      <c r="DG4" s="367"/>
      <c r="DH4" s="367"/>
      <c r="DI4" s="367"/>
      <c r="DJ4" s="367"/>
      <c r="DK4" s="367"/>
      <c r="DL4" s="367"/>
      <c r="DM4" s="369"/>
    </row>
    <row r="5" spans="2:142" ht="9.9499999999999993" customHeight="1" thickBot="1" x14ac:dyDescent="0.2"/>
    <row r="6" spans="2:142" ht="18" customHeight="1" thickBot="1" x14ac:dyDescent="0.2">
      <c r="B6" s="193"/>
      <c r="C6" s="193" t="s">
        <v>210</v>
      </c>
      <c r="D6" s="193"/>
      <c r="E6" s="193"/>
      <c r="F6" s="193"/>
      <c r="G6" s="193"/>
      <c r="H6" s="193"/>
      <c r="I6" s="193"/>
      <c r="J6" s="193"/>
      <c r="K6" s="193"/>
      <c r="L6" s="193"/>
      <c r="M6" s="193"/>
      <c r="N6" s="193"/>
      <c r="O6" s="193"/>
      <c r="P6" s="193"/>
      <c r="Q6" s="193"/>
      <c r="R6" s="1041" t="s">
        <v>610</v>
      </c>
      <c r="S6" s="1042"/>
      <c r="T6" s="1042"/>
      <c r="U6" s="1042"/>
      <c r="V6" s="1042"/>
      <c r="W6" s="1042"/>
      <c r="X6" s="1042"/>
      <c r="Y6" s="1042"/>
      <c r="Z6" s="1042"/>
      <c r="AA6" s="1042"/>
      <c r="AB6" s="1042"/>
      <c r="AC6" s="1042"/>
      <c r="AD6" s="1042"/>
      <c r="AE6" s="1042"/>
      <c r="AF6" s="1042"/>
      <c r="AG6" s="1042"/>
      <c r="AH6" s="1042"/>
      <c r="AI6" s="1042"/>
      <c r="AJ6" s="1042"/>
      <c r="AK6" s="1042"/>
      <c r="AL6" s="1042"/>
      <c r="AM6" s="1042"/>
      <c r="AN6" s="1043"/>
      <c r="AO6" s="193"/>
      <c r="AP6" s="193"/>
      <c r="AQ6" s="193"/>
      <c r="AR6" s="193"/>
      <c r="AS6" s="193"/>
      <c r="AT6" s="193" t="s">
        <v>615</v>
      </c>
      <c r="AU6" s="193"/>
      <c r="AV6" s="193"/>
      <c r="AW6" s="193"/>
      <c r="AX6" s="193"/>
      <c r="AY6" s="193"/>
      <c r="AZ6" s="193"/>
      <c r="BA6" s="193"/>
      <c r="BB6" s="193"/>
      <c r="BC6" s="193"/>
      <c r="BD6" s="193"/>
      <c r="BE6" s="193"/>
      <c r="BF6" s="193"/>
      <c r="BG6" s="193"/>
      <c r="CE6" s="355"/>
      <c r="CF6" s="552" t="s">
        <v>619</v>
      </c>
      <c r="CG6" s="551"/>
      <c r="CH6" s="551"/>
      <c r="CI6" s="551"/>
      <c r="CJ6" s="551"/>
      <c r="CK6" s="551"/>
      <c r="CL6" s="864" t="str">
        <f>IF(AT19="","",MAX(AT19:AU118))</f>
        <v/>
      </c>
      <c r="CM6" s="865"/>
      <c r="CN6" s="866"/>
      <c r="CO6" s="311" t="s">
        <v>620</v>
      </c>
      <c r="CP6" s="551"/>
      <c r="CQ6" s="551"/>
      <c r="CR6" s="551"/>
      <c r="CS6" s="551"/>
      <c r="CT6" s="551"/>
      <c r="CU6" s="864" t="str">
        <f>IF(AX19="","",MAX(AX19:AY118))</f>
        <v/>
      </c>
      <c r="CV6" s="865"/>
      <c r="CW6" s="866"/>
      <c r="CX6" s="1086" t="s">
        <v>364</v>
      </c>
      <c r="CY6" s="1087"/>
      <c r="CZ6" s="1087"/>
      <c r="DA6" s="1087"/>
      <c r="DB6" s="1087"/>
      <c r="DC6" s="1087"/>
      <c r="DD6" s="1087"/>
      <c r="DE6" s="361" t="s">
        <v>326</v>
      </c>
      <c r="DF6" s="362"/>
      <c r="DG6" s="362"/>
      <c r="DH6" s="362"/>
      <c r="DI6" s="362"/>
      <c r="DJ6" s="362"/>
      <c r="DK6" s="1099" t="str">
        <f>IF(DK9="","",ROUNDDOWN((1-(+DK9/DK11)),2))</f>
        <v/>
      </c>
      <c r="DL6" s="1100"/>
      <c r="DM6" s="1101"/>
      <c r="DO6" s="190" t="s">
        <v>216</v>
      </c>
      <c r="DP6" s="191"/>
      <c r="DQ6" s="191"/>
      <c r="DR6" s="191"/>
      <c r="DS6" s="191"/>
      <c r="DT6" s="191"/>
      <c r="DU6" s="191"/>
      <c r="DV6" s="191"/>
      <c r="DW6" s="191"/>
      <c r="DX6" s="191"/>
      <c r="DY6" s="191"/>
      <c r="DZ6" s="191"/>
      <c r="EA6" s="191"/>
      <c r="EB6" s="191"/>
      <c r="EC6" s="191"/>
      <c r="ED6" s="191"/>
      <c r="EE6" s="191"/>
      <c r="EF6" s="191"/>
      <c r="EG6" s="191"/>
      <c r="EH6" s="191"/>
      <c r="EI6" s="191"/>
      <c r="EJ6" s="191"/>
      <c r="EK6" s="191"/>
      <c r="EL6" s="191"/>
    </row>
    <row r="7" spans="2:142" ht="18" customHeight="1" x14ac:dyDescent="0.15">
      <c r="B7" s="310"/>
      <c r="C7" s="990" t="s">
        <v>200</v>
      </c>
      <c r="D7" s="991"/>
      <c r="E7" s="991"/>
      <c r="F7" s="991" t="s">
        <v>294</v>
      </c>
      <c r="G7" s="991"/>
      <c r="H7" s="991"/>
      <c r="I7" s="991"/>
      <c r="J7" s="991"/>
      <c r="K7" s="991" t="s">
        <v>279</v>
      </c>
      <c r="L7" s="991"/>
      <c r="M7" s="991"/>
      <c r="N7" s="991" t="s">
        <v>280</v>
      </c>
      <c r="O7" s="991"/>
      <c r="P7" s="991"/>
      <c r="Q7" s="991"/>
      <c r="R7" s="994" t="s">
        <v>281</v>
      </c>
      <c r="S7" s="995"/>
      <c r="T7" s="995"/>
      <c r="U7" s="995"/>
      <c r="V7" s="995"/>
      <c r="W7" s="995"/>
      <c r="X7" s="996"/>
      <c r="Y7" s="991" t="s">
        <v>282</v>
      </c>
      <c r="Z7" s="991"/>
      <c r="AA7" s="991"/>
      <c r="AB7" s="991"/>
      <c r="AC7" s="994" t="s">
        <v>283</v>
      </c>
      <c r="AD7" s="995"/>
      <c r="AE7" s="996"/>
      <c r="AF7" s="994" t="s">
        <v>284</v>
      </c>
      <c r="AG7" s="1045"/>
      <c r="AH7" s="1045"/>
      <c r="AI7" s="1045"/>
      <c r="AJ7" s="1045"/>
      <c r="AK7" s="1046"/>
      <c r="AL7" s="994" t="s">
        <v>285</v>
      </c>
      <c r="AM7" s="995"/>
      <c r="AN7" s="1049"/>
      <c r="AP7" s="310"/>
      <c r="AQ7" s="990" t="s">
        <v>297</v>
      </c>
      <c r="AR7" s="991"/>
      <c r="AS7" s="991"/>
      <c r="AT7" s="1035" t="s">
        <v>378</v>
      </c>
      <c r="AU7" s="1036"/>
      <c r="AV7" s="1036"/>
      <c r="AW7" s="1036"/>
      <c r="AX7" s="1037" t="str">
        <f>IF(第１面!AK11=0,"",HLOOKUP(第１面!AK11,別紙mast!D3:K4,2,FALSE))</f>
        <v/>
      </c>
      <c r="AY7" s="1038"/>
      <c r="AZ7" s="1038"/>
      <c r="BA7" s="1038"/>
      <c r="BB7" s="1038"/>
      <c r="BC7" s="432"/>
      <c r="BD7" s="432"/>
      <c r="BE7" s="432"/>
      <c r="BF7" s="947" t="s">
        <v>214</v>
      </c>
      <c r="BG7" s="948"/>
      <c r="BH7" s="948"/>
      <c r="BI7" s="948"/>
      <c r="BJ7" s="948"/>
      <c r="BK7" s="949"/>
      <c r="BL7" s="327" t="s">
        <v>198</v>
      </c>
      <c r="BM7" s="311" t="s">
        <v>212</v>
      </c>
      <c r="BN7" s="312"/>
      <c r="BO7" s="312"/>
      <c r="BP7" s="312"/>
      <c r="BQ7" s="312"/>
      <c r="BR7" s="312"/>
      <c r="BS7" s="312"/>
      <c r="BT7" s="312"/>
      <c r="BU7" s="328" t="s">
        <v>198</v>
      </c>
      <c r="BV7" s="311" t="s">
        <v>213</v>
      </c>
      <c r="BW7" s="312"/>
      <c r="BX7" s="312"/>
      <c r="BY7" s="312"/>
      <c r="BZ7" s="312"/>
      <c r="CA7" s="312"/>
      <c r="CB7" s="312"/>
      <c r="CC7" s="313"/>
      <c r="CE7" s="356"/>
      <c r="CF7" s="357" t="s">
        <v>253</v>
      </c>
      <c r="CG7" s="316"/>
      <c r="CH7" s="316"/>
      <c r="CI7" s="316"/>
      <c r="CJ7" s="316"/>
      <c r="CK7" s="316"/>
      <c r="CL7" s="316"/>
      <c r="CM7" s="316"/>
      <c r="CN7" s="316"/>
      <c r="CO7" s="316"/>
      <c r="CP7" s="1030" t="str">
        <f>+IF(N19="","",SUM(N19:Q118))</f>
        <v/>
      </c>
      <c r="CQ7" s="1031"/>
      <c r="CR7" s="1031"/>
      <c r="CS7" s="1031"/>
      <c r="CT7" s="1031"/>
      <c r="CU7" s="1032" t="s">
        <v>181</v>
      </c>
      <c r="CV7" s="1032"/>
      <c r="CW7" s="1032"/>
      <c r="CX7" s="1088"/>
      <c r="CY7" s="1089"/>
      <c r="CZ7" s="1089"/>
      <c r="DA7" s="1089"/>
      <c r="DB7" s="1089"/>
      <c r="DC7" s="1089"/>
      <c r="DD7" s="1089"/>
      <c r="DE7" s="363" t="s">
        <v>327</v>
      </c>
      <c r="DF7" s="364"/>
      <c r="DG7" s="364"/>
      <c r="DH7" s="364"/>
      <c r="DI7" s="364"/>
      <c r="DJ7" s="364"/>
      <c r="DK7" s="1102" t="str">
        <f>IF(DK10="","",ROUNDDOWN((1-(+DK10/DK11)),2))</f>
        <v/>
      </c>
      <c r="DL7" s="1103"/>
      <c r="DM7" s="1104"/>
      <c r="DO7" s="299" t="s">
        <v>220</v>
      </c>
      <c r="DP7" s="300"/>
      <c r="DQ7" s="300"/>
      <c r="DR7" s="300"/>
      <c r="DS7" s="300"/>
      <c r="DT7" s="300"/>
      <c r="DU7" s="300"/>
      <c r="DV7" s="300"/>
      <c r="DW7" s="300"/>
      <c r="DX7" s="299" t="s">
        <v>273</v>
      </c>
      <c r="DY7" s="300"/>
      <c r="DZ7" s="300"/>
      <c r="EA7" s="300"/>
      <c r="EB7" s="300"/>
      <c r="EC7" s="300"/>
      <c r="ED7" s="300"/>
      <c r="EE7" s="300"/>
      <c r="EF7" s="300"/>
      <c r="EG7" s="300"/>
      <c r="EH7" s="300"/>
      <c r="EI7" s="300"/>
      <c r="EJ7" s="300"/>
      <c r="EK7" s="300"/>
      <c r="EL7" s="301"/>
    </row>
    <row r="8" spans="2:142" ht="18" customHeight="1" x14ac:dyDescent="0.15">
      <c r="B8" s="238"/>
      <c r="C8" s="992"/>
      <c r="D8" s="993"/>
      <c r="E8" s="993"/>
      <c r="F8" s="993"/>
      <c r="G8" s="993"/>
      <c r="H8" s="993"/>
      <c r="I8" s="993"/>
      <c r="J8" s="993"/>
      <c r="K8" s="993"/>
      <c r="L8" s="993"/>
      <c r="M8" s="993"/>
      <c r="N8" s="993"/>
      <c r="O8" s="993"/>
      <c r="P8" s="993"/>
      <c r="Q8" s="993"/>
      <c r="R8" s="960"/>
      <c r="S8" s="961"/>
      <c r="T8" s="961"/>
      <c r="U8" s="961"/>
      <c r="V8" s="961"/>
      <c r="W8" s="961"/>
      <c r="X8" s="962"/>
      <c r="Y8" s="993"/>
      <c r="Z8" s="993"/>
      <c r="AA8" s="993"/>
      <c r="AB8" s="993"/>
      <c r="AC8" s="960"/>
      <c r="AD8" s="961"/>
      <c r="AE8" s="962"/>
      <c r="AF8" s="1028"/>
      <c r="AG8" s="1047"/>
      <c r="AH8" s="1047"/>
      <c r="AI8" s="1047"/>
      <c r="AJ8" s="1047"/>
      <c r="AK8" s="953"/>
      <c r="AL8" s="960"/>
      <c r="AM8" s="961"/>
      <c r="AN8" s="1033"/>
      <c r="AP8" s="238"/>
      <c r="AQ8" s="992"/>
      <c r="AR8" s="993"/>
      <c r="AS8" s="993"/>
      <c r="AT8" s="1146" t="s">
        <v>252</v>
      </c>
      <c r="AU8" s="998"/>
      <c r="AV8" s="998"/>
      <c r="AW8" s="998"/>
      <c r="AX8" s="998"/>
      <c r="AY8" s="998"/>
      <c r="AZ8" s="998"/>
      <c r="BA8" s="998"/>
      <c r="BB8" s="998"/>
      <c r="BC8" s="998"/>
      <c r="BD8" s="998"/>
      <c r="BE8" s="1147"/>
      <c r="BF8" s="1000" t="s">
        <v>215</v>
      </c>
      <c r="BG8" s="1001"/>
      <c r="BH8" s="1001"/>
      <c r="BI8" s="1001"/>
      <c r="BJ8" s="1001"/>
      <c r="BK8" s="1001"/>
      <c r="BL8" s="1001"/>
      <c r="BM8" s="1001"/>
      <c r="BN8" s="1017"/>
      <c r="BO8" s="997" t="s">
        <v>289</v>
      </c>
      <c r="BP8" s="998"/>
      <c r="BQ8" s="998"/>
      <c r="BR8" s="998"/>
      <c r="BS8" s="998"/>
      <c r="BT8" s="998"/>
      <c r="BU8" s="998"/>
      <c r="BV8" s="998"/>
      <c r="BW8" s="998"/>
      <c r="BX8" s="998"/>
      <c r="BY8" s="998"/>
      <c r="BZ8" s="998"/>
      <c r="CA8" s="998"/>
      <c r="CB8" s="998"/>
      <c r="CC8" s="999"/>
      <c r="CE8" s="356"/>
      <c r="CF8" s="357" t="s">
        <v>321</v>
      </c>
      <c r="CG8" s="316"/>
      <c r="CH8" s="316"/>
      <c r="CI8" s="316"/>
      <c r="CJ8" s="316"/>
      <c r="CK8" s="316"/>
      <c r="CL8" s="316"/>
      <c r="CM8" s="316"/>
      <c r="CN8" s="316"/>
      <c r="CO8" s="316"/>
      <c r="CP8" s="1096" t="str">
        <f>IF(CP10="","",ROUNDUP(CP10/CP11,2))</f>
        <v/>
      </c>
      <c r="CQ8" s="1097"/>
      <c r="CR8" s="1097"/>
      <c r="CS8" s="1097"/>
      <c r="CT8" s="1097"/>
      <c r="CU8" s="1097"/>
      <c r="CV8" s="1097"/>
      <c r="CW8" s="1097"/>
      <c r="CX8" s="358" t="s">
        <v>329</v>
      </c>
      <c r="CY8" s="354"/>
      <c r="CZ8" s="354"/>
      <c r="DA8" s="354"/>
      <c r="DB8" s="354"/>
      <c r="DC8" s="354"/>
      <c r="DD8" s="354"/>
      <c r="DE8" s="1090" t="str">
        <f>IF(OR($AX$7="",CF19=""),"",IF(COUNTIF(DD19:DD118,"×")&gt;0,"NG","適合"))</f>
        <v/>
      </c>
      <c r="DF8" s="1091"/>
      <c r="DG8" s="1091"/>
      <c r="DH8" s="1091"/>
      <c r="DI8" s="1091"/>
      <c r="DJ8" s="1091"/>
      <c r="DK8" s="986" t="s">
        <v>182</v>
      </c>
      <c r="DL8" s="987"/>
      <c r="DM8" s="989"/>
      <c r="DO8" s="302" t="s">
        <v>221</v>
      </c>
      <c r="DP8" s="303"/>
      <c r="DQ8" s="303"/>
      <c r="DR8" s="303"/>
      <c r="DS8" s="303"/>
      <c r="DT8" s="303"/>
      <c r="DU8" s="303"/>
      <c r="DV8" s="303"/>
      <c r="DW8" s="303"/>
      <c r="DX8" s="302" t="s">
        <v>274</v>
      </c>
      <c r="DY8" s="303"/>
      <c r="DZ8" s="303"/>
      <c r="EA8" s="303"/>
      <c r="EB8" s="303"/>
      <c r="EC8" s="303"/>
      <c r="ED8" s="303"/>
      <c r="EE8" s="303"/>
      <c r="EF8" s="303"/>
      <c r="EG8" s="303"/>
      <c r="EH8" s="303"/>
      <c r="EI8" s="303"/>
      <c r="EJ8" s="303"/>
      <c r="EK8" s="303"/>
      <c r="EL8" s="304"/>
    </row>
    <row r="9" spans="2:142" ht="18" customHeight="1" x14ac:dyDescent="0.15">
      <c r="B9" s="238"/>
      <c r="C9" s="992"/>
      <c r="D9" s="993"/>
      <c r="E9" s="993"/>
      <c r="F9" s="993"/>
      <c r="G9" s="993"/>
      <c r="H9" s="993"/>
      <c r="I9" s="993"/>
      <c r="J9" s="993"/>
      <c r="K9" s="993"/>
      <c r="L9" s="993"/>
      <c r="M9" s="993"/>
      <c r="N9" s="993"/>
      <c r="O9" s="993"/>
      <c r="P9" s="993"/>
      <c r="Q9" s="993"/>
      <c r="R9" s="960"/>
      <c r="S9" s="961"/>
      <c r="T9" s="961"/>
      <c r="U9" s="961"/>
      <c r="V9" s="961"/>
      <c r="W9" s="961"/>
      <c r="X9" s="962"/>
      <c r="Y9" s="993"/>
      <c r="Z9" s="993"/>
      <c r="AA9" s="993"/>
      <c r="AB9" s="993"/>
      <c r="AC9" s="960"/>
      <c r="AD9" s="961"/>
      <c r="AE9" s="962"/>
      <c r="AF9" s="1028"/>
      <c r="AG9" s="1047"/>
      <c r="AH9" s="1047"/>
      <c r="AI9" s="1047"/>
      <c r="AJ9" s="1047"/>
      <c r="AK9" s="953"/>
      <c r="AL9" s="960"/>
      <c r="AM9" s="961"/>
      <c r="AN9" s="1033"/>
      <c r="AP9" s="238"/>
      <c r="AQ9" s="992"/>
      <c r="AR9" s="993"/>
      <c r="AS9" s="993"/>
      <c r="AT9" s="1148"/>
      <c r="AU9" s="1001"/>
      <c r="AV9" s="1001"/>
      <c r="AW9" s="1001"/>
      <c r="AX9" s="1001"/>
      <c r="AY9" s="1001"/>
      <c r="AZ9" s="1001"/>
      <c r="BA9" s="1001"/>
      <c r="BB9" s="1001"/>
      <c r="BC9" s="1001"/>
      <c r="BD9" s="1001"/>
      <c r="BE9" s="1017"/>
      <c r="BF9" s="1000"/>
      <c r="BG9" s="1001"/>
      <c r="BH9" s="1001"/>
      <c r="BI9" s="1001"/>
      <c r="BJ9" s="1001"/>
      <c r="BK9" s="1001"/>
      <c r="BL9" s="1001"/>
      <c r="BM9" s="1001"/>
      <c r="BN9" s="1017"/>
      <c r="BO9" s="1000"/>
      <c r="BP9" s="1001"/>
      <c r="BQ9" s="1001"/>
      <c r="BR9" s="1001"/>
      <c r="BS9" s="1001"/>
      <c r="BT9" s="1001"/>
      <c r="BU9" s="1001"/>
      <c r="BV9" s="1001"/>
      <c r="BW9" s="1001"/>
      <c r="BX9" s="1001"/>
      <c r="BY9" s="1001"/>
      <c r="BZ9" s="1001"/>
      <c r="CA9" s="1001"/>
      <c r="CB9" s="1001"/>
      <c r="CC9" s="1002"/>
      <c r="CE9" s="356"/>
      <c r="CF9" s="1111" t="s">
        <v>379</v>
      </c>
      <c r="CG9" s="1112"/>
      <c r="CH9" s="1112"/>
      <c r="CI9" s="1112"/>
      <c r="CJ9" s="1112"/>
      <c r="CK9" s="1112"/>
      <c r="CL9" s="1112"/>
      <c r="CM9" s="1112"/>
      <c r="CN9" s="1112"/>
      <c r="CO9" s="1113"/>
      <c r="CP9" s="1012" t="s">
        <v>315</v>
      </c>
      <c r="CQ9" s="1013"/>
      <c r="CR9" s="1013"/>
      <c r="CS9" s="1013"/>
      <c r="CT9" s="1013"/>
      <c r="CU9" s="1012" t="s">
        <v>182</v>
      </c>
      <c r="CV9" s="1013"/>
      <c r="CW9" s="1013"/>
      <c r="CX9" s="359" t="s">
        <v>350</v>
      </c>
      <c r="CY9" s="340"/>
      <c r="CZ9" s="340"/>
      <c r="DA9" s="340"/>
      <c r="DB9" s="340"/>
      <c r="DC9" s="340"/>
      <c r="DD9" s="340"/>
      <c r="DE9" s="340"/>
      <c r="DF9" s="340"/>
      <c r="DG9" s="340"/>
      <c r="DH9" s="340"/>
      <c r="DI9" s="340"/>
      <c r="DJ9" s="340"/>
      <c r="DK9" s="1120" t="str">
        <f>IF(DE19="","",SUM(DE19:DG118))</f>
        <v/>
      </c>
      <c r="DL9" s="1121"/>
      <c r="DM9" s="1124"/>
      <c r="DO9" s="302" t="s">
        <v>218</v>
      </c>
      <c r="DP9" s="303"/>
      <c r="DQ9" s="303"/>
      <c r="DR9" s="303"/>
      <c r="DS9" s="303"/>
      <c r="DT9" s="303"/>
      <c r="DU9" s="303"/>
      <c r="DV9" s="303"/>
      <c r="DW9" s="303"/>
      <c r="DX9" s="302" t="s">
        <v>273</v>
      </c>
      <c r="DY9" s="303"/>
      <c r="DZ9" s="303"/>
      <c r="EA9" s="303"/>
      <c r="EB9" s="303"/>
      <c r="EC9" s="303"/>
      <c r="ED9" s="303"/>
      <c r="EE9" s="303"/>
      <c r="EF9" s="303"/>
      <c r="EG9" s="303"/>
      <c r="EH9" s="303"/>
      <c r="EI9" s="303"/>
      <c r="EJ9" s="303"/>
      <c r="EK9" s="303"/>
      <c r="EL9" s="304"/>
    </row>
    <row r="10" spans="2:142" ht="18" customHeight="1" x14ac:dyDescent="0.15">
      <c r="B10" s="238"/>
      <c r="C10" s="992"/>
      <c r="D10" s="993"/>
      <c r="E10" s="993"/>
      <c r="F10" s="993"/>
      <c r="G10" s="993"/>
      <c r="H10" s="993"/>
      <c r="I10" s="993"/>
      <c r="J10" s="993"/>
      <c r="K10" s="993"/>
      <c r="L10" s="993"/>
      <c r="M10" s="993"/>
      <c r="N10" s="993"/>
      <c r="O10" s="993"/>
      <c r="P10" s="993"/>
      <c r="Q10" s="993"/>
      <c r="R10" s="960"/>
      <c r="S10" s="961"/>
      <c r="T10" s="961"/>
      <c r="U10" s="961"/>
      <c r="V10" s="961"/>
      <c r="W10" s="961"/>
      <c r="X10" s="962"/>
      <c r="Y10" s="993"/>
      <c r="Z10" s="993"/>
      <c r="AA10" s="993"/>
      <c r="AB10" s="993"/>
      <c r="AC10" s="960"/>
      <c r="AD10" s="961"/>
      <c r="AE10" s="962"/>
      <c r="AF10" s="1028"/>
      <c r="AG10" s="1047"/>
      <c r="AH10" s="1047"/>
      <c r="AI10" s="1047"/>
      <c r="AJ10" s="1047"/>
      <c r="AK10" s="953"/>
      <c r="AL10" s="960"/>
      <c r="AM10" s="961"/>
      <c r="AN10" s="1033"/>
      <c r="AP10" s="238"/>
      <c r="AQ10" s="992"/>
      <c r="AR10" s="993"/>
      <c r="AS10" s="993"/>
      <c r="AT10" s="1149"/>
      <c r="AU10" s="1013"/>
      <c r="AV10" s="1013"/>
      <c r="AW10" s="1013"/>
      <c r="AX10" s="1013"/>
      <c r="AY10" s="1013"/>
      <c r="AZ10" s="1013"/>
      <c r="BA10" s="1013"/>
      <c r="BB10" s="1013"/>
      <c r="BC10" s="1013"/>
      <c r="BD10" s="1013"/>
      <c r="BE10" s="1018"/>
      <c r="BF10" s="1012"/>
      <c r="BG10" s="1013"/>
      <c r="BH10" s="1013"/>
      <c r="BI10" s="1013"/>
      <c r="BJ10" s="1013"/>
      <c r="BK10" s="1013"/>
      <c r="BL10" s="1013"/>
      <c r="BM10" s="1013"/>
      <c r="BN10" s="1018"/>
      <c r="BO10" s="1000"/>
      <c r="BP10" s="1001"/>
      <c r="BQ10" s="1001"/>
      <c r="BR10" s="1001"/>
      <c r="BS10" s="1001"/>
      <c r="BT10" s="1001"/>
      <c r="BU10" s="1001"/>
      <c r="BV10" s="1001"/>
      <c r="BW10" s="1001"/>
      <c r="BX10" s="1001"/>
      <c r="BY10" s="1001"/>
      <c r="BZ10" s="1001"/>
      <c r="CA10" s="1001"/>
      <c r="CB10" s="1001"/>
      <c r="CC10" s="1002"/>
      <c r="CE10" s="356"/>
      <c r="CF10" s="1105" t="s">
        <v>322</v>
      </c>
      <c r="CG10" s="1106"/>
      <c r="CH10" s="1106"/>
      <c r="CI10" s="1106"/>
      <c r="CJ10" s="1106"/>
      <c r="CK10" s="1106"/>
      <c r="CL10" s="1106"/>
      <c r="CM10" s="1106"/>
      <c r="CN10" s="1106"/>
      <c r="CO10" s="1107"/>
      <c r="CP10" s="1061" t="str">
        <f>IF(CR19="","",SUM(CR19:CT118))</f>
        <v/>
      </c>
      <c r="CQ10" s="1062"/>
      <c r="CR10" s="1062"/>
      <c r="CS10" s="1062"/>
      <c r="CT10" s="1062"/>
      <c r="CU10" s="1120" t="str">
        <f>IF(CI19="","",ROUNDUP(+CP10/1000,1))</f>
        <v/>
      </c>
      <c r="CV10" s="1121"/>
      <c r="CW10" s="1121"/>
      <c r="CX10" s="360" t="s">
        <v>351</v>
      </c>
      <c r="CY10" s="353"/>
      <c r="CZ10" s="353"/>
      <c r="DA10" s="353"/>
      <c r="DB10" s="353"/>
      <c r="DC10" s="353"/>
      <c r="DD10" s="353"/>
      <c r="DE10" s="353"/>
      <c r="DF10" s="353"/>
      <c r="DG10" s="353"/>
      <c r="DH10" s="353"/>
      <c r="DI10" s="353"/>
      <c r="DJ10" s="353"/>
      <c r="DK10" s="1056" t="str">
        <f>IF(DH19="","",SUM(DH19:DJ118))</f>
        <v/>
      </c>
      <c r="DL10" s="1057"/>
      <c r="DM10" s="1058"/>
      <c r="DO10" s="302" t="s">
        <v>219</v>
      </c>
      <c r="DP10" s="303"/>
      <c r="DQ10" s="303"/>
      <c r="DR10" s="303"/>
      <c r="DS10" s="303"/>
      <c r="DT10" s="303"/>
      <c r="DU10" s="303"/>
      <c r="DV10" s="303"/>
      <c r="DW10" s="303"/>
      <c r="DX10" s="302" t="s">
        <v>275</v>
      </c>
      <c r="DY10" s="303"/>
      <c r="DZ10" s="303"/>
      <c r="EA10" s="303"/>
      <c r="EB10" s="303"/>
      <c r="EC10" s="303"/>
      <c r="ED10" s="303"/>
      <c r="EE10" s="303"/>
      <c r="EF10" s="303"/>
      <c r="EG10" s="303"/>
      <c r="EH10" s="303"/>
      <c r="EI10" s="303"/>
      <c r="EJ10" s="303"/>
      <c r="EK10" s="303"/>
      <c r="EL10" s="304"/>
    </row>
    <row r="11" spans="2:142" ht="18" customHeight="1" thickBot="1" x14ac:dyDescent="0.2">
      <c r="B11" s="238"/>
      <c r="C11" s="992"/>
      <c r="D11" s="993"/>
      <c r="E11" s="993"/>
      <c r="F11" s="993"/>
      <c r="G11" s="993"/>
      <c r="H11" s="993"/>
      <c r="I11" s="993"/>
      <c r="J11" s="993"/>
      <c r="K11" s="993"/>
      <c r="L11" s="993"/>
      <c r="M11" s="993"/>
      <c r="N11" s="993"/>
      <c r="O11" s="993"/>
      <c r="P11" s="993"/>
      <c r="Q11" s="993"/>
      <c r="R11" s="960"/>
      <c r="S11" s="961"/>
      <c r="T11" s="961"/>
      <c r="U11" s="961"/>
      <c r="V11" s="961"/>
      <c r="W11" s="961"/>
      <c r="X11" s="962"/>
      <c r="Y11" s="993"/>
      <c r="Z11" s="993"/>
      <c r="AA11" s="993"/>
      <c r="AB11" s="993"/>
      <c r="AC11" s="960"/>
      <c r="AD11" s="961"/>
      <c r="AE11" s="962"/>
      <c r="AF11" s="1028"/>
      <c r="AG11" s="1047"/>
      <c r="AH11" s="1047"/>
      <c r="AI11" s="1047"/>
      <c r="AJ11" s="1047"/>
      <c r="AK11" s="953"/>
      <c r="AL11" s="960"/>
      <c r="AM11" s="961"/>
      <c r="AN11" s="1033"/>
      <c r="AP11" s="238"/>
      <c r="AQ11" s="992"/>
      <c r="AR11" s="993"/>
      <c r="AS11" s="993"/>
      <c r="AT11" s="1019" t="s">
        <v>316</v>
      </c>
      <c r="AU11" s="1020"/>
      <c r="AV11" s="950" t="s">
        <v>317</v>
      </c>
      <c r="AW11" s="951"/>
      <c r="AX11" s="1027" t="s">
        <v>250</v>
      </c>
      <c r="AY11" s="1020"/>
      <c r="AZ11" s="957" t="s">
        <v>251</v>
      </c>
      <c r="BA11" s="951"/>
      <c r="BB11" s="973" t="s">
        <v>202</v>
      </c>
      <c r="BC11" s="973" t="s">
        <v>380</v>
      </c>
      <c r="BD11" s="946" t="s">
        <v>612</v>
      </c>
      <c r="BE11" s="946" t="s">
        <v>613</v>
      </c>
      <c r="BF11" s="973" t="s">
        <v>207</v>
      </c>
      <c r="BG11" s="973"/>
      <c r="BH11" s="966" t="s">
        <v>318</v>
      </c>
      <c r="BI11" s="967"/>
      <c r="BJ11" s="967"/>
      <c r="BK11" s="966" t="s">
        <v>319</v>
      </c>
      <c r="BL11" s="967"/>
      <c r="BM11" s="968"/>
      <c r="BN11" s="973" t="s">
        <v>202</v>
      </c>
      <c r="BO11" s="1003" t="s">
        <v>314</v>
      </c>
      <c r="BP11" s="1004"/>
      <c r="BQ11" s="870" t="s">
        <v>328</v>
      </c>
      <c r="BR11" s="986" t="s">
        <v>348</v>
      </c>
      <c r="BS11" s="987"/>
      <c r="BT11" s="987"/>
      <c r="BU11" s="987"/>
      <c r="BV11" s="987"/>
      <c r="BW11" s="988"/>
      <c r="BX11" s="986" t="s">
        <v>349</v>
      </c>
      <c r="BY11" s="987"/>
      <c r="BZ11" s="987"/>
      <c r="CA11" s="987"/>
      <c r="CB11" s="987"/>
      <c r="CC11" s="989"/>
      <c r="CE11" s="356"/>
      <c r="CF11" s="1108" t="s">
        <v>323</v>
      </c>
      <c r="CG11" s="1109"/>
      <c r="CH11" s="1109"/>
      <c r="CI11" s="1109"/>
      <c r="CJ11" s="1109"/>
      <c r="CK11" s="1109"/>
      <c r="CL11" s="1109"/>
      <c r="CM11" s="1109"/>
      <c r="CN11" s="1109"/>
      <c r="CO11" s="1110"/>
      <c r="CP11" s="1063" t="str">
        <f>IF(CU19="","",SUM(CU19:CW118))</f>
        <v/>
      </c>
      <c r="CQ11" s="1064"/>
      <c r="CR11" s="1064"/>
      <c r="CS11" s="1064"/>
      <c r="CT11" s="1065"/>
      <c r="CU11" s="1122" t="str">
        <f>IF(CL19="","",ROUNDUP(+CP11/1000,1))</f>
        <v/>
      </c>
      <c r="CV11" s="1123"/>
      <c r="CW11" s="1123"/>
      <c r="CX11" s="365" t="s">
        <v>325</v>
      </c>
      <c r="CY11" s="366"/>
      <c r="CZ11" s="366"/>
      <c r="DA11" s="366"/>
      <c r="DB11" s="366"/>
      <c r="DC11" s="366"/>
      <c r="DD11" s="366"/>
      <c r="DE11" s="366"/>
      <c r="DF11" s="366"/>
      <c r="DG11" s="366"/>
      <c r="DH11" s="366"/>
      <c r="DI11" s="366"/>
      <c r="DJ11" s="366"/>
      <c r="DK11" s="1125" t="str">
        <f>IF(DK19="","",SUM(DK19:DM118))</f>
        <v/>
      </c>
      <c r="DL11" s="1126"/>
      <c r="DM11" s="1127"/>
      <c r="DO11" s="305" t="s">
        <v>262</v>
      </c>
      <c r="DP11" s="306"/>
      <c r="DQ11" s="306"/>
      <c r="DR11" s="306"/>
      <c r="DS11" s="306"/>
      <c r="DT11" s="306"/>
      <c r="DU11" s="306"/>
      <c r="DV11" s="306"/>
      <c r="DW11" s="306"/>
      <c r="DX11" s="305" t="s">
        <v>263</v>
      </c>
      <c r="DY11" s="306"/>
      <c r="DZ11" s="306"/>
      <c r="EA11" s="306"/>
      <c r="EB11" s="306"/>
      <c r="EC11" s="306"/>
      <c r="ED11" s="306"/>
      <c r="EE11" s="306"/>
      <c r="EF11" s="306"/>
      <c r="EG11" s="306"/>
      <c r="EH11" s="306"/>
      <c r="EI11" s="306"/>
      <c r="EJ11" s="306"/>
      <c r="EK11" s="306"/>
      <c r="EL11" s="307"/>
    </row>
    <row r="12" spans="2:142" ht="18" customHeight="1" x14ac:dyDescent="0.15">
      <c r="B12" s="238"/>
      <c r="C12" s="992"/>
      <c r="D12" s="993"/>
      <c r="E12" s="993"/>
      <c r="F12" s="993"/>
      <c r="G12" s="993"/>
      <c r="H12" s="993"/>
      <c r="I12" s="993"/>
      <c r="J12" s="993"/>
      <c r="K12" s="993"/>
      <c r="L12" s="993"/>
      <c r="M12" s="993"/>
      <c r="N12" s="993"/>
      <c r="O12" s="993"/>
      <c r="P12" s="993"/>
      <c r="Q12" s="993"/>
      <c r="R12" s="960"/>
      <c r="S12" s="961"/>
      <c r="T12" s="961"/>
      <c r="U12" s="961"/>
      <c r="V12" s="961"/>
      <c r="W12" s="961"/>
      <c r="X12" s="962"/>
      <c r="Y12" s="993"/>
      <c r="Z12" s="993"/>
      <c r="AA12" s="993"/>
      <c r="AB12" s="993"/>
      <c r="AC12" s="963"/>
      <c r="AD12" s="964"/>
      <c r="AE12" s="965"/>
      <c r="AF12" s="1029"/>
      <c r="AG12" s="1048"/>
      <c r="AH12" s="1048"/>
      <c r="AI12" s="1048"/>
      <c r="AJ12" s="1048"/>
      <c r="AK12" s="956"/>
      <c r="AL12" s="963"/>
      <c r="AM12" s="964"/>
      <c r="AN12" s="1034"/>
      <c r="AP12" s="238"/>
      <c r="AQ12" s="992"/>
      <c r="AR12" s="993"/>
      <c r="AS12" s="993"/>
      <c r="AT12" s="1021"/>
      <c r="AU12" s="1022"/>
      <c r="AV12" s="952"/>
      <c r="AW12" s="953"/>
      <c r="AX12" s="1028"/>
      <c r="AY12" s="1022"/>
      <c r="AZ12" s="954"/>
      <c r="BA12" s="953"/>
      <c r="BB12" s="973"/>
      <c r="BC12" s="973"/>
      <c r="BD12" s="946"/>
      <c r="BE12" s="946"/>
      <c r="BF12" s="973"/>
      <c r="BG12" s="973"/>
      <c r="BH12" s="960"/>
      <c r="BI12" s="961"/>
      <c r="BJ12" s="961"/>
      <c r="BK12" s="960"/>
      <c r="BL12" s="961"/>
      <c r="BM12" s="962"/>
      <c r="BN12" s="973"/>
      <c r="BO12" s="969"/>
      <c r="BP12" s="970"/>
      <c r="BQ12" s="871"/>
      <c r="BR12" s="960" t="s">
        <v>257</v>
      </c>
      <c r="BS12" s="961"/>
      <c r="BT12" s="962"/>
      <c r="BU12" s="960" t="s">
        <v>269</v>
      </c>
      <c r="BV12" s="961"/>
      <c r="BW12" s="962"/>
      <c r="BX12" s="960" t="s">
        <v>258</v>
      </c>
      <c r="BY12" s="961"/>
      <c r="BZ12" s="962"/>
      <c r="CA12" s="960" t="s">
        <v>270</v>
      </c>
      <c r="CB12" s="961"/>
      <c r="CC12" s="1033"/>
      <c r="CE12" s="238"/>
      <c r="CF12" s="1019" t="s">
        <v>297</v>
      </c>
      <c r="CG12" s="967"/>
      <c r="CH12" s="968"/>
      <c r="CI12" s="966" t="s">
        <v>330</v>
      </c>
      <c r="CJ12" s="967"/>
      <c r="CK12" s="968"/>
      <c r="CL12" s="966" t="s">
        <v>331</v>
      </c>
      <c r="CM12" s="967"/>
      <c r="CN12" s="968"/>
      <c r="CO12" s="966" t="s">
        <v>312</v>
      </c>
      <c r="CP12" s="967"/>
      <c r="CQ12" s="968"/>
      <c r="CR12" s="966" t="s">
        <v>332</v>
      </c>
      <c r="CS12" s="967"/>
      <c r="CT12" s="967"/>
      <c r="CU12" s="966" t="s">
        <v>333</v>
      </c>
      <c r="CV12" s="967"/>
      <c r="CW12" s="967"/>
      <c r="CX12" s="1028" t="s">
        <v>250</v>
      </c>
      <c r="CY12" s="953"/>
      <c r="CZ12" s="1150" t="s">
        <v>248</v>
      </c>
      <c r="DA12" s="1151"/>
      <c r="DB12" s="1055" t="s">
        <v>314</v>
      </c>
      <c r="DC12" s="1055"/>
      <c r="DD12" s="1098" t="s">
        <v>328</v>
      </c>
      <c r="DE12" s="994" t="s">
        <v>352</v>
      </c>
      <c r="DF12" s="995"/>
      <c r="DG12" s="996"/>
      <c r="DH12" s="960" t="s">
        <v>353</v>
      </c>
      <c r="DI12" s="961"/>
      <c r="DJ12" s="961"/>
      <c r="DK12" s="960" t="s">
        <v>320</v>
      </c>
      <c r="DL12" s="961"/>
      <c r="DM12" s="1033"/>
    </row>
    <row r="13" spans="2:142" ht="18" customHeight="1" x14ac:dyDescent="0.15">
      <c r="B13" s="238"/>
      <c r="C13" s="992"/>
      <c r="D13" s="993"/>
      <c r="E13" s="993"/>
      <c r="F13" s="993"/>
      <c r="G13" s="993"/>
      <c r="H13" s="993"/>
      <c r="I13" s="993"/>
      <c r="J13" s="993"/>
      <c r="K13" s="993"/>
      <c r="L13" s="993"/>
      <c r="M13" s="993"/>
      <c r="N13" s="993"/>
      <c r="O13" s="993"/>
      <c r="P13" s="993"/>
      <c r="Q13" s="993"/>
      <c r="R13" s="960"/>
      <c r="S13" s="961"/>
      <c r="T13" s="961"/>
      <c r="U13" s="961"/>
      <c r="V13" s="961"/>
      <c r="W13" s="961"/>
      <c r="X13" s="962"/>
      <c r="Y13" s="993"/>
      <c r="Z13" s="993"/>
      <c r="AA13" s="993"/>
      <c r="AB13" s="993"/>
      <c r="AC13" s="977" t="s">
        <v>204</v>
      </c>
      <c r="AD13" s="974" t="s">
        <v>205</v>
      </c>
      <c r="AE13" s="980"/>
      <c r="AF13" s="983" t="s">
        <v>254</v>
      </c>
      <c r="AG13" s="974" t="s">
        <v>255</v>
      </c>
      <c r="AH13" s="974" t="s">
        <v>295</v>
      </c>
      <c r="AI13" s="974" t="s">
        <v>296</v>
      </c>
      <c r="AJ13" s="974" t="s">
        <v>256</v>
      </c>
      <c r="AK13" s="974" t="s">
        <v>206</v>
      </c>
      <c r="AL13" s="977" t="s">
        <v>286</v>
      </c>
      <c r="AM13" s="974" t="s">
        <v>287</v>
      </c>
      <c r="AN13" s="1050" t="s">
        <v>288</v>
      </c>
      <c r="AP13" s="238"/>
      <c r="AQ13" s="992"/>
      <c r="AR13" s="993"/>
      <c r="AS13" s="993"/>
      <c r="AT13" s="1021"/>
      <c r="AU13" s="1022"/>
      <c r="AV13" s="952"/>
      <c r="AW13" s="953"/>
      <c r="AX13" s="1028"/>
      <c r="AY13" s="1022"/>
      <c r="AZ13" s="954"/>
      <c r="BA13" s="953"/>
      <c r="BB13" s="973"/>
      <c r="BC13" s="973"/>
      <c r="BD13" s="946"/>
      <c r="BE13" s="946"/>
      <c r="BF13" s="973"/>
      <c r="BG13" s="973"/>
      <c r="BH13" s="960"/>
      <c r="BI13" s="961"/>
      <c r="BJ13" s="961"/>
      <c r="BK13" s="960"/>
      <c r="BL13" s="961"/>
      <c r="BM13" s="962"/>
      <c r="BN13" s="973"/>
      <c r="BO13" s="969"/>
      <c r="BP13" s="970"/>
      <c r="BQ13" s="871"/>
      <c r="BR13" s="960"/>
      <c r="BS13" s="961"/>
      <c r="BT13" s="962"/>
      <c r="BU13" s="960"/>
      <c r="BV13" s="961"/>
      <c r="BW13" s="962"/>
      <c r="BX13" s="960"/>
      <c r="BY13" s="961"/>
      <c r="BZ13" s="962"/>
      <c r="CA13" s="960"/>
      <c r="CB13" s="961"/>
      <c r="CC13" s="1033"/>
      <c r="CE13" s="238"/>
      <c r="CF13" s="1021"/>
      <c r="CG13" s="961"/>
      <c r="CH13" s="962"/>
      <c r="CI13" s="960"/>
      <c r="CJ13" s="961"/>
      <c r="CK13" s="962"/>
      <c r="CL13" s="960"/>
      <c r="CM13" s="961"/>
      <c r="CN13" s="962"/>
      <c r="CO13" s="960"/>
      <c r="CP13" s="961"/>
      <c r="CQ13" s="962"/>
      <c r="CR13" s="960"/>
      <c r="CS13" s="961"/>
      <c r="CT13" s="961"/>
      <c r="CU13" s="960"/>
      <c r="CV13" s="961"/>
      <c r="CW13" s="961"/>
      <c r="CX13" s="1028"/>
      <c r="CY13" s="953"/>
      <c r="CZ13" s="978"/>
      <c r="DA13" s="975"/>
      <c r="DB13" s="970"/>
      <c r="DC13" s="970"/>
      <c r="DD13" s="952"/>
      <c r="DE13" s="960"/>
      <c r="DF13" s="961"/>
      <c r="DG13" s="962"/>
      <c r="DH13" s="960"/>
      <c r="DI13" s="961"/>
      <c r="DJ13" s="961"/>
      <c r="DK13" s="960"/>
      <c r="DL13" s="961"/>
      <c r="DM13" s="1033"/>
    </row>
    <row r="14" spans="2:142" ht="18" customHeight="1" x14ac:dyDescent="0.15">
      <c r="B14" s="238"/>
      <c r="C14" s="992"/>
      <c r="D14" s="993"/>
      <c r="E14" s="993"/>
      <c r="F14" s="993"/>
      <c r="G14" s="993"/>
      <c r="H14" s="993"/>
      <c r="I14" s="993"/>
      <c r="J14" s="993"/>
      <c r="K14" s="993"/>
      <c r="L14" s="993"/>
      <c r="M14" s="993"/>
      <c r="N14" s="993"/>
      <c r="O14" s="993"/>
      <c r="P14" s="993"/>
      <c r="Q14" s="993"/>
      <c r="R14" s="963"/>
      <c r="S14" s="964"/>
      <c r="T14" s="964"/>
      <c r="U14" s="964"/>
      <c r="V14" s="964"/>
      <c r="W14" s="964"/>
      <c r="X14" s="965"/>
      <c r="Y14" s="993"/>
      <c r="Z14" s="993"/>
      <c r="AA14" s="993"/>
      <c r="AB14" s="993"/>
      <c r="AC14" s="978"/>
      <c r="AD14" s="975"/>
      <c r="AE14" s="981"/>
      <c r="AF14" s="984"/>
      <c r="AG14" s="975"/>
      <c r="AH14" s="975"/>
      <c r="AI14" s="975"/>
      <c r="AJ14" s="975"/>
      <c r="AK14" s="975"/>
      <c r="AL14" s="978"/>
      <c r="AM14" s="975"/>
      <c r="AN14" s="1051"/>
      <c r="AP14" s="238"/>
      <c r="AQ14" s="992"/>
      <c r="AR14" s="993"/>
      <c r="AS14" s="993"/>
      <c r="AT14" s="1021"/>
      <c r="AU14" s="1022"/>
      <c r="AV14" s="952"/>
      <c r="AW14" s="953"/>
      <c r="AX14" s="1028"/>
      <c r="AY14" s="1022"/>
      <c r="AZ14" s="954"/>
      <c r="BA14" s="953"/>
      <c r="BB14" s="973"/>
      <c r="BC14" s="973"/>
      <c r="BD14" s="946"/>
      <c r="BE14" s="946"/>
      <c r="BF14" s="973"/>
      <c r="BG14" s="973"/>
      <c r="BH14" s="960"/>
      <c r="BI14" s="961"/>
      <c r="BJ14" s="961"/>
      <c r="BK14" s="960"/>
      <c r="BL14" s="961"/>
      <c r="BM14" s="962"/>
      <c r="BN14" s="973"/>
      <c r="BO14" s="969"/>
      <c r="BP14" s="970"/>
      <c r="BQ14" s="871"/>
      <c r="BR14" s="960"/>
      <c r="BS14" s="961"/>
      <c r="BT14" s="962"/>
      <c r="BU14" s="960"/>
      <c r="BV14" s="961"/>
      <c r="BW14" s="962"/>
      <c r="BX14" s="960"/>
      <c r="BY14" s="961"/>
      <c r="BZ14" s="962"/>
      <c r="CA14" s="960"/>
      <c r="CB14" s="961"/>
      <c r="CC14" s="1033"/>
      <c r="CE14" s="238"/>
      <c r="CF14" s="1021"/>
      <c r="CG14" s="961"/>
      <c r="CH14" s="962"/>
      <c r="CI14" s="960"/>
      <c r="CJ14" s="961"/>
      <c r="CK14" s="962"/>
      <c r="CL14" s="960"/>
      <c r="CM14" s="961"/>
      <c r="CN14" s="962"/>
      <c r="CO14" s="960"/>
      <c r="CP14" s="961"/>
      <c r="CQ14" s="962"/>
      <c r="CR14" s="960"/>
      <c r="CS14" s="961"/>
      <c r="CT14" s="961"/>
      <c r="CU14" s="960"/>
      <c r="CV14" s="961"/>
      <c r="CW14" s="961"/>
      <c r="CX14" s="1028"/>
      <c r="CY14" s="953"/>
      <c r="CZ14" s="978"/>
      <c r="DA14" s="975"/>
      <c r="DB14" s="970"/>
      <c r="DC14" s="970"/>
      <c r="DD14" s="952"/>
      <c r="DE14" s="960"/>
      <c r="DF14" s="961"/>
      <c r="DG14" s="962"/>
      <c r="DH14" s="960"/>
      <c r="DI14" s="961"/>
      <c r="DJ14" s="961"/>
      <c r="DK14" s="960"/>
      <c r="DL14" s="961"/>
      <c r="DM14" s="1033"/>
      <c r="DO14" s="191"/>
      <c r="DX14" s="191"/>
      <c r="DY14" s="191"/>
      <c r="DZ14" s="191"/>
      <c r="EA14" s="191"/>
      <c r="EB14" s="191"/>
      <c r="EC14" s="191"/>
      <c r="ED14" s="191"/>
      <c r="EE14" s="191"/>
      <c r="EF14" s="191"/>
      <c r="EG14" s="191"/>
      <c r="EH14" s="191"/>
      <c r="EI14" s="191"/>
      <c r="EJ14" s="191"/>
      <c r="EK14" s="191"/>
      <c r="EL14" s="191"/>
    </row>
    <row r="15" spans="2:142" ht="18" customHeight="1" x14ac:dyDescent="0.15">
      <c r="B15" s="238"/>
      <c r="C15" s="992"/>
      <c r="D15" s="993"/>
      <c r="E15" s="993"/>
      <c r="F15" s="993"/>
      <c r="G15" s="993"/>
      <c r="H15" s="993"/>
      <c r="I15" s="993"/>
      <c r="J15" s="993"/>
      <c r="K15" s="993"/>
      <c r="L15" s="993"/>
      <c r="M15" s="993"/>
      <c r="N15" s="993"/>
      <c r="O15" s="993"/>
      <c r="P15" s="993"/>
      <c r="Q15" s="993"/>
      <c r="R15" s="979" t="s">
        <v>201</v>
      </c>
      <c r="S15" s="955" t="s">
        <v>202</v>
      </c>
      <c r="T15" s="955" t="s">
        <v>425</v>
      </c>
      <c r="U15" s="955" t="s">
        <v>264</v>
      </c>
      <c r="V15" s="950" t="s">
        <v>614</v>
      </c>
      <c r="W15" s="967"/>
      <c r="X15" s="968"/>
      <c r="Y15" s="1005" t="s">
        <v>203</v>
      </c>
      <c r="Z15" s="942" t="s">
        <v>265</v>
      </c>
      <c r="AA15" s="1005" t="s">
        <v>246</v>
      </c>
      <c r="AB15" s="942" t="s">
        <v>247</v>
      </c>
      <c r="AC15" s="978"/>
      <c r="AD15" s="975"/>
      <c r="AE15" s="981"/>
      <c r="AF15" s="984"/>
      <c r="AG15" s="975"/>
      <c r="AH15" s="975"/>
      <c r="AI15" s="975"/>
      <c r="AJ15" s="975"/>
      <c r="AK15" s="975"/>
      <c r="AL15" s="978"/>
      <c r="AM15" s="975"/>
      <c r="AN15" s="1051"/>
      <c r="AP15" s="238"/>
      <c r="AQ15" s="992"/>
      <c r="AR15" s="993"/>
      <c r="AS15" s="993"/>
      <c r="AT15" s="1023"/>
      <c r="AU15" s="1022"/>
      <c r="AV15" s="954"/>
      <c r="AW15" s="953"/>
      <c r="AX15" s="1028"/>
      <c r="AY15" s="1022"/>
      <c r="AZ15" s="954"/>
      <c r="BA15" s="953"/>
      <c r="BB15" s="973"/>
      <c r="BC15" s="973"/>
      <c r="BD15" s="946"/>
      <c r="BE15" s="946"/>
      <c r="BF15" s="973"/>
      <c r="BG15" s="973"/>
      <c r="BH15" s="960"/>
      <c r="BI15" s="961"/>
      <c r="BJ15" s="961"/>
      <c r="BK15" s="960"/>
      <c r="BL15" s="961"/>
      <c r="BM15" s="962"/>
      <c r="BN15" s="973"/>
      <c r="BO15" s="969" t="s">
        <v>249</v>
      </c>
      <c r="BP15" s="970"/>
      <c r="BQ15" s="871"/>
      <c r="BR15" s="960"/>
      <c r="BS15" s="961"/>
      <c r="BT15" s="962"/>
      <c r="BU15" s="960"/>
      <c r="BV15" s="961"/>
      <c r="BW15" s="962"/>
      <c r="BX15" s="960"/>
      <c r="BY15" s="961"/>
      <c r="BZ15" s="962"/>
      <c r="CA15" s="960"/>
      <c r="CB15" s="961"/>
      <c r="CC15" s="1033"/>
      <c r="CE15" s="238"/>
      <c r="CF15" s="1021"/>
      <c r="CG15" s="961"/>
      <c r="CH15" s="962"/>
      <c r="CI15" s="960"/>
      <c r="CJ15" s="961"/>
      <c r="CK15" s="962"/>
      <c r="CL15" s="960"/>
      <c r="CM15" s="961"/>
      <c r="CN15" s="962"/>
      <c r="CO15" s="960"/>
      <c r="CP15" s="961"/>
      <c r="CQ15" s="962"/>
      <c r="CR15" s="960"/>
      <c r="CS15" s="961"/>
      <c r="CT15" s="961"/>
      <c r="CU15" s="960"/>
      <c r="CV15" s="961"/>
      <c r="CW15" s="961"/>
      <c r="CX15" s="1028"/>
      <c r="CY15" s="953"/>
      <c r="CZ15" s="978"/>
      <c r="DA15" s="975"/>
      <c r="DB15" s="970" t="s">
        <v>249</v>
      </c>
      <c r="DC15" s="970"/>
      <c r="DD15" s="952"/>
      <c r="DE15" s="960"/>
      <c r="DF15" s="961"/>
      <c r="DG15" s="962"/>
      <c r="DH15" s="960"/>
      <c r="DI15" s="961"/>
      <c r="DJ15" s="961"/>
      <c r="DK15" s="960"/>
      <c r="DL15" s="961"/>
      <c r="DM15" s="1033"/>
      <c r="DX15" s="191"/>
      <c r="DY15" s="191"/>
      <c r="DZ15" s="191"/>
      <c r="EA15" s="191"/>
      <c r="EB15" s="191"/>
      <c r="EC15" s="191"/>
    </row>
    <row r="16" spans="2:142" ht="18" customHeight="1" x14ac:dyDescent="0.15">
      <c r="B16" s="238"/>
      <c r="C16" s="992"/>
      <c r="D16" s="993"/>
      <c r="E16" s="993"/>
      <c r="F16" s="993"/>
      <c r="G16" s="993"/>
      <c r="H16" s="993"/>
      <c r="I16" s="993"/>
      <c r="J16" s="993"/>
      <c r="K16" s="993"/>
      <c r="L16" s="993"/>
      <c r="M16" s="993"/>
      <c r="N16" s="993"/>
      <c r="O16" s="993"/>
      <c r="P16" s="993"/>
      <c r="Q16" s="993"/>
      <c r="R16" s="1005"/>
      <c r="S16" s="1026"/>
      <c r="T16" s="1026"/>
      <c r="U16" s="1026"/>
      <c r="V16" s="952"/>
      <c r="W16" s="961"/>
      <c r="X16" s="962"/>
      <c r="Y16" s="1005"/>
      <c r="Z16" s="942"/>
      <c r="AA16" s="1005"/>
      <c r="AB16" s="942"/>
      <c r="AC16" s="978"/>
      <c r="AD16" s="975"/>
      <c r="AE16" s="981"/>
      <c r="AF16" s="984"/>
      <c r="AG16" s="975"/>
      <c r="AH16" s="975"/>
      <c r="AI16" s="975"/>
      <c r="AJ16" s="975"/>
      <c r="AK16" s="975"/>
      <c r="AL16" s="978"/>
      <c r="AM16" s="975"/>
      <c r="AN16" s="1051"/>
      <c r="AP16" s="238"/>
      <c r="AQ16" s="992"/>
      <c r="AR16" s="993"/>
      <c r="AS16" s="993"/>
      <c r="AT16" s="1023"/>
      <c r="AU16" s="1022"/>
      <c r="AV16" s="954"/>
      <c r="AW16" s="953"/>
      <c r="AX16" s="1028"/>
      <c r="AY16" s="1022"/>
      <c r="AZ16" s="954"/>
      <c r="BA16" s="953"/>
      <c r="BB16" s="973"/>
      <c r="BC16" s="973"/>
      <c r="BD16" s="946"/>
      <c r="BE16" s="946"/>
      <c r="BF16" s="973"/>
      <c r="BG16" s="973"/>
      <c r="BH16" s="960"/>
      <c r="BI16" s="961"/>
      <c r="BJ16" s="961"/>
      <c r="BK16" s="960"/>
      <c r="BL16" s="961"/>
      <c r="BM16" s="962"/>
      <c r="BN16" s="973"/>
      <c r="BO16" s="969"/>
      <c r="BP16" s="970"/>
      <c r="BQ16" s="871"/>
      <c r="BR16" s="960"/>
      <c r="BS16" s="961"/>
      <c r="BT16" s="962"/>
      <c r="BU16" s="960"/>
      <c r="BV16" s="961"/>
      <c r="BW16" s="962"/>
      <c r="BX16" s="960"/>
      <c r="BY16" s="961"/>
      <c r="BZ16" s="962"/>
      <c r="CA16" s="960"/>
      <c r="CB16" s="961"/>
      <c r="CC16" s="1033"/>
      <c r="CE16" s="238"/>
      <c r="CF16" s="1021"/>
      <c r="CG16" s="961"/>
      <c r="CH16" s="962"/>
      <c r="CI16" s="960"/>
      <c r="CJ16" s="961"/>
      <c r="CK16" s="962"/>
      <c r="CL16" s="960"/>
      <c r="CM16" s="961"/>
      <c r="CN16" s="962"/>
      <c r="CO16" s="960"/>
      <c r="CP16" s="961"/>
      <c r="CQ16" s="962"/>
      <c r="CR16" s="960"/>
      <c r="CS16" s="961"/>
      <c r="CT16" s="961"/>
      <c r="CU16" s="960"/>
      <c r="CV16" s="961"/>
      <c r="CW16" s="961"/>
      <c r="CX16" s="1028"/>
      <c r="CY16" s="953"/>
      <c r="CZ16" s="978"/>
      <c r="DA16" s="975"/>
      <c r="DB16" s="970"/>
      <c r="DC16" s="970"/>
      <c r="DD16" s="952"/>
      <c r="DE16" s="960"/>
      <c r="DF16" s="961"/>
      <c r="DG16" s="962"/>
      <c r="DH16" s="960"/>
      <c r="DI16" s="961"/>
      <c r="DJ16" s="961"/>
      <c r="DK16" s="960"/>
      <c r="DL16" s="961"/>
      <c r="DM16" s="1033"/>
      <c r="DX16" s="191"/>
      <c r="DY16" s="191"/>
      <c r="DZ16" s="191"/>
      <c r="EA16" s="191"/>
      <c r="EB16" s="191"/>
      <c r="EC16" s="191"/>
    </row>
    <row r="17" spans="2:133" ht="18" customHeight="1" x14ac:dyDescent="0.15">
      <c r="B17" s="238"/>
      <c r="C17" s="992"/>
      <c r="D17" s="993"/>
      <c r="E17" s="993"/>
      <c r="F17" s="993"/>
      <c r="G17" s="993"/>
      <c r="H17" s="993"/>
      <c r="I17" s="993"/>
      <c r="J17" s="993"/>
      <c r="K17" s="993"/>
      <c r="L17" s="993"/>
      <c r="M17" s="993"/>
      <c r="N17" s="993"/>
      <c r="O17" s="993"/>
      <c r="P17" s="993"/>
      <c r="Q17" s="993"/>
      <c r="R17" s="1005"/>
      <c r="S17" s="1026"/>
      <c r="T17" s="1026"/>
      <c r="U17" s="1026"/>
      <c r="V17" s="952"/>
      <c r="W17" s="961"/>
      <c r="X17" s="962"/>
      <c r="Y17" s="1005"/>
      <c r="Z17" s="942"/>
      <c r="AA17" s="1005"/>
      <c r="AB17" s="942"/>
      <c r="AC17" s="978"/>
      <c r="AD17" s="975"/>
      <c r="AE17" s="981"/>
      <c r="AF17" s="984"/>
      <c r="AG17" s="975"/>
      <c r="AH17" s="975"/>
      <c r="AI17" s="975"/>
      <c r="AJ17" s="975"/>
      <c r="AK17" s="975"/>
      <c r="AL17" s="978"/>
      <c r="AM17" s="975"/>
      <c r="AN17" s="1051"/>
      <c r="AP17" s="238"/>
      <c r="AQ17" s="992"/>
      <c r="AR17" s="993"/>
      <c r="AS17" s="993"/>
      <c r="AT17" s="1023"/>
      <c r="AU17" s="1022"/>
      <c r="AV17" s="954"/>
      <c r="AW17" s="953"/>
      <c r="AX17" s="1028"/>
      <c r="AY17" s="1022"/>
      <c r="AZ17" s="954"/>
      <c r="BA17" s="953"/>
      <c r="BB17" s="973"/>
      <c r="BC17" s="973"/>
      <c r="BD17" s="946"/>
      <c r="BE17" s="946"/>
      <c r="BF17" s="973"/>
      <c r="BG17" s="973"/>
      <c r="BH17" s="960"/>
      <c r="BI17" s="961"/>
      <c r="BJ17" s="961"/>
      <c r="BK17" s="960"/>
      <c r="BL17" s="961"/>
      <c r="BM17" s="962"/>
      <c r="BN17" s="973"/>
      <c r="BO17" s="969"/>
      <c r="BP17" s="970"/>
      <c r="BQ17" s="871"/>
      <c r="BR17" s="960"/>
      <c r="BS17" s="961"/>
      <c r="BT17" s="962"/>
      <c r="BU17" s="960"/>
      <c r="BV17" s="961"/>
      <c r="BW17" s="962"/>
      <c r="BX17" s="960"/>
      <c r="BY17" s="961"/>
      <c r="BZ17" s="962"/>
      <c r="CA17" s="960"/>
      <c r="CB17" s="961"/>
      <c r="CC17" s="1033"/>
      <c r="CE17" s="238"/>
      <c r="CF17" s="1021"/>
      <c r="CG17" s="961"/>
      <c r="CH17" s="962"/>
      <c r="CI17" s="960"/>
      <c r="CJ17" s="961"/>
      <c r="CK17" s="962"/>
      <c r="CL17" s="960"/>
      <c r="CM17" s="961"/>
      <c r="CN17" s="962"/>
      <c r="CO17" s="960"/>
      <c r="CP17" s="961"/>
      <c r="CQ17" s="962"/>
      <c r="CR17" s="960"/>
      <c r="CS17" s="961"/>
      <c r="CT17" s="961"/>
      <c r="CU17" s="960"/>
      <c r="CV17" s="961"/>
      <c r="CW17" s="961"/>
      <c r="CX17" s="1028"/>
      <c r="CY17" s="953"/>
      <c r="CZ17" s="978"/>
      <c r="DA17" s="975"/>
      <c r="DB17" s="970"/>
      <c r="DC17" s="970"/>
      <c r="DD17" s="952"/>
      <c r="DE17" s="960"/>
      <c r="DF17" s="961"/>
      <c r="DG17" s="962"/>
      <c r="DH17" s="960"/>
      <c r="DI17" s="961"/>
      <c r="DJ17" s="961"/>
      <c r="DK17" s="960"/>
      <c r="DL17" s="961"/>
      <c r="DM17" s="1033"/>
      <c r="DX17" s="191"/>
      <c r="DY17" s="191"/>
      <c r="DZ17" s="191"/>
      <c r="EA17" s="191"/>
      <c r="EB17" s="191"/>
      <c r="EC17" s="191"/>
    </row>
    <row r="18" spans="2:133" ht="18" customHeight="1" x14ac:dyDescent="0.15">
      <c r="B18" s="241"/>
      <c r="C18" s="992"/>
      <c r="D18" s="993"/>
      <c r="E18" s="993"/>
      <c r="F18" s="993"/>
      <c r="G18" s="993"/>
      <c r="H18" s="993"/>
      <c r="I18" s="993"/>
      <c r="J18" s="993"/>
      <c r="K18" s="993"/>
      <c r="L18" s="993"/>
      <c r="M18" s="993"/>
      <c r="N18" s="993"/>
      <c r="O18" s="993"/>
      <c r="P18" s="993"/>
      <c r="Q18" s="993"/>
      <c r="R18" s="1005"/>
      <c r="S18" s="1026"/>
      <c r="T18" s="1026"/>
      <c r="U18" s="1026"/>
      <c r="V18" s="1044"/>
      <c r="W18" s="964"/>
      <c r="X18" s="965"/>
      <c r="Y18" s="1005"/>
      <c r="Z18" s="942"/>
      <c r="AA18" s="1005"/>
      <c r="AB18" s="942"/>
      <c r="AC18" s="979"/>
      <c r="AD18" s="976"/>
      <c r="AE18" s="982"/>
      <c r="AF18" s="985"/>
      <c r="AG18" s="976"/>
      <c r="AH18" s="976"/>
      <c r="AI18" s="976"/>
      <c r="AJ18" s="976"/>
      <c r="AK18" s="976"/>
      <c r="AL18" s="979"/>
      <c r="AM18" s="976"/>
      <c r="AN18" s="1052"/>
      <c r="AP18" s="241"/>
      <c r="AQ18" s="992"/>
      <c r="AR18" s="993"/>
      <c r="AS18" s="993"/>
      <c r="AT18" s="1024"/>
      <c r="AU18" s="1025"/>
      <c r="AV18" s="955"/>
      <c r="AW18" s="956"/>
      <c r="AX18" s="1029"/>
      <c r="AY18" s="1025"/>
      <c r="AZ18" s="955"/>
      <c r="BA18" s="956"/>
      <c r="BB18" s="973"/>
      <c r="BC18" s="973"/>
      <c r="BD18" s="946"/>
      <c r="BE18" s="946"/>
      <c r="BF18" s="973"/>
      <c r="BG18" s="973"/>
      <c r="BH18" s="963"/>
      <c r="BI18" s="964"/>
      <c r="BJ18" s="964"/>
      <c r="BK18" s="963"/>
      <c r="BL18" s="964"/>
      <c r="BM18" s="965"/>
      <c r="BN18" s="973"/>
      <c r="BO18" s="971"/>
      <c r="BP18" s="972"/>
      <c r="BQ18" s="872"/>
      <c r="BR18" s="963"/>
      <c r="BS18" s="964"/>
      <c r="BT18" s="965"/>
      <c r="BU18" s="963"/>
      <c r="BV18" s="964"/>
      <c r="BW18" s="965"/>
      <c r="BX18" s="963"/>
      <c r="BY18" s="964"/>
      <c r="BZ18" s="965"/>
      <c r="CA18" s="963"/>
      <c r="CB18" s="964"/>
      <c r="CC18" s="1034"/>
      <c r="CE18" s="241"/>
      <c r="CF18" s="1128"/>
      <c r="CG18" s="964"/>
      <c r="CH18" s="965"/>
      <c r="CI18" s="963"/>
      <c r="CJ18" s="964"/>
      <c r="CK18" s="965"/>
      <c r="CL18" s="963"/>
      <c r="CM18" s="964"/>
      <c r="CN18" s="965"/>
      <c r="CO18" s="963"/>
      <c r="CP18" s="964"/>
      <c r="CQ18" s="965"/>
      <c r="CR18" s="963"/>
      <c r="CS18" s="964"/>
      <c r="CT18" s="964"/>
      <c r="CU18" s="963"/>
      <c r="CV18" s="964"/>
      <c r="CW18" s="964"/>
      <c r="CX18" s="1029"/>
      <c r="CY18" s="956"/>
      <c r="CZ18" s="979"/>
      <c r="DA18" s="976"/>
      <c r="DB18" s="972"/>
      <c r="DC18" s="972"/>
      <c r="DD18" s="1044"/>
      <c r="DE18" s="963"/>
      <c r="DF18" s="964"/>
      <c r="DG18" s="965"/>
      <c r="DH18" s="963"/>
      <c r="DI18" s="964"/>
      <c r="DJ18" s="964"/>
      <c r="DK18" s="963"/>
      <c r="DL18" s="964"/>
      <c r="DM18" s="1034"/>
    </row>
    <row r="19" spans="2:133" ht="19.5" customHeight="1" x14ac:dyDescent="0.15">
      <c r="B19" s="314">
        <v>1</v>
      </c>
      <c r="C19" s="886"/>
      <c r="D19" s="887"/>
      <c r="E19" s="887"/>
      <c r="F19" s="916"/>
      <c r="G19" s="916"/>
      <c r="H19" s="916"/>
      <c r="I19" s="916"/>
      <c r="J19" s="916"/>
      <c r="K19" s="887"/>
      <c r="L19" s="887"/>
      <c r="M19" s="887"/>
      <c r="N19" s="910"/>
      <c r="O19" s="910"/>
      <c r="P19" s="910"/>
      <c r="Q19" s="910"/>
      <c r="R19" s="211" t="s">
        <v>28</v>
      </c>
      <c r="S19" s="433" t="s">
        <v>28</v>
      </c>
      <c r="T19" s="433" t="s">
        <v>28</v>
      </c>
      <c r="U19" s="332" t="s">
        <v>427</v>
      </c>
      <c r="V19" s="912"/>
      <c r="W19" s="958"/>
      <c r="X19" s="959"/>
      <c r="Y19" s="211" t="s">
        <v>28</v>
      </c>
      <c r="Z19" s="329" t="str">
        <f>IF($C19="","□",IF(Y19="■","□","■"))</f>
        <v>□</v>
      </c>
      <c r="AA19" s="211" t="s">
        <v>426</v>
      </c>
      <c r="AB19" s="324" t="s">
        <v>28</v>
      </c>
      <c r="AC19" s="211" t="s">
        <v>28</v>
      </c>
      <c r="AD19" s="914"/>
      <c r="AE19" s="915"/>
      <c r="AF19" s="211" t="s">
        <v>28</v>
      </c>
      <c r="AG19" s="214" t="s">
        <v>28</v>
      </c>
      <c r="AH19" s="214" t="s">
        <v>28</v>
      </c>
      <c r="AI19" s="214" t="s">
        <v>28</v>
      </c>
      <c r="AJ19" s="214" t="s">
        <v>28</v>
      </c>
      <c r="AK19" s="329" t="str">
        <f>IF($C19="","□",IF(OR(AF19="■",AG19="■",AH19="■",AI19="■",AJ19="■"),"□","■"))</f>
        <v>□</v>
      </c>
      <c r="AL19" s="213" t="s">
        <v>28</v>
      </c>
      <c r="AM19" s="214" t="s">
        <v>28</v>
      </c>
      <c r="AN19" s="224" t="s">
        <v>28</v>
      </c>
      <c r="AP19" s="314">
        <v>1</v>
      </c>
      <c r="AQ19" s="917" t="str">
        <f>IF(C19="","",C19)</f>
        <v/>
      </c>
      <c r="AR19" s="918"/>
      <c r="AS19" s="918"/>
      <c r="AT19" s="903"/>
      <c r="AU19" s="904"/>
      <c r="AV19" s="900" t="str">
        <f>IF($AX$7="","",IF(Y19="■",HLOOKUP($AX$7,別紙mast!$D$4:$K$7,3,FALSE),""))</f>
        <v/>
      </c>
      <c r="AW19" s="905"/>
      <c r="AX19" s="896"/>
      <c r="AY19" s="906"/>
      <c r="AZ19" s="943" t="str">
        <f>IF($AX$7="","",IF(Y19="■",HLOOKUP($AX$7,別紙mast!$D$4:$K$7,4,FALSE),""))</f>
        <v/>
      </c>
      <c r="BA19" s="944"/>
      <c r="BB19" s="212" t="s">
        <v>28</v>
      </c>
      <c r="BC19" s="212" t="s">
        <v>28</v>
      </c>
      <c r="BD19" s="212" t="s">
        <v>28</v>
      </c>
      <c r="BE19" s="546"/>
      <c r="BF19" s="945"/>
      <c r="BG19" s="945"/>
      <c r="BH19" s="896"/>
      <c r="BI19" s="909"/>
      <c r="BJ19" s="897"/>
      <c r="BK19" s="896"/>
      <c r="BL19" s="897"/>
      <c r="BM19" s="898"/>
      <c r="BN19" s="329" t="str">
        <f>IF($C19="","□",IF(U19="■","■","□"))</f>
        <v>□</v>
      </c>
      <c r="BO19" s="899" t="str">
        <f>IF($AX$7="","",IF(OR(AF19="■",AG19="■",AH19="■",AI19="■",AJ19="■"),HLOOKUP($AX$7,別紙mast!$D$4:$K$8,5,FALSE),""))</f>
        <v/>
      </c>
      <c r="BP19" s="900"/>
      <c r="BQ19" s="375" t="str">
        <f>IF(OR($AX$7="",AQ19="",BO19=""),"",IF(AT19&lt;=BO19,"○","×"))</f>
        <v/>
      </c>
      <c r="BR19" s="901"/>
      <c r="BS19" s="901"/>
      <c r="BT19" s="901"/>
      <c r="BU19" s="901"/>
      <c r="BV19" s="901"/>
      <c r="BW19" s="901"/>
      <c r="BX19" s="901"/>
      <c r="BY19" s="901"/>
      <c r="BZ19" s="901"/>
      <c r="CA19" s="901"/>
      <c r="CB19" s="901"/>
      <c r="CC19" s="901"/>
      <c r="CE19" s="314">
        <v>1</v>
      </c>
      <c r="CF19" s="917" t="str">
        <f t="shared" ref="CF19:CF50" si="0">IF(C19="","",C19)</f>
        <v/>
      </c>
      <c r="CG19" s="918"/>
      <c r="CH19" s="918"/>
      <c r="CI19" s="1072"/>
      <c r="CJ19" s="1073"/>
      <c r="CK19" s="1074"/>
      <c r="CL19" s="1072"/>
      <c r="CM19" s="1074"/>
      <c r="CN19" s="1082"/>
      <c r="CO19" s="1072"/>
      <c r="CP19" s="1074"/>
      <c r="CQ19" s="1082"/>
      <c r="CR19" s="1067" t="str">
        <f>IF(CI19="","",+CI19-CO19)</f>
        <v/>
      </c>
      <c r="CS19" s="1068"/>
      <c r="CT19" s="1069"/>
      <c r="CU19" s="1067" t="str">
        <f>IF(CL19="","",+CL19-CO19)</f>
        <v/>
      </c>
      <c r="CV19" s="1069"/>
      <c r="CW19" s="1069"/>
      <c r="CX19" s="1066" t="str">
        <f t="shared" ref="CX19:CX50" si="1">IF(AX19="","",AX19)</f>
        <v/>
      </c>
      <c r="CY19" s="944"/>
      <c r="CZ19" s="1070" t="str">
        <f t="shared" ref="CZ19:CZ50" si="2">IF(AT19="","",AT19)</f>
        <v/>
      </c>
      <c r="DA19" s="1071"/>
      <c r="DB19" s="900" t="str">
        <f>IF(OR($AX$7="",CF19=""),"",HLOOKUP($AX$7,別紙mast!$D$4:$K$8,5,FALSE))</f>
        <v/>
      </c>
      <c r="DC19" s="900"/>
      <c r="DD19" s="370" t="str">
        <f>IF(OR($AX$7="",CF19="",DB19=""),"",IF(CZ19&lt;=DB19,"○","×"))</f>
        <v/>
      </c>
      <c r="DE19" s="1059" t="str">
        <f>IF(BR19="","",BR19)</f>
        <v/>
      </c>
      <c r="DF19" s="1059"/>
      <c r="DG19" s="1059"/>
      <c r="DH19" s="1059" t="str">
        <f>IF(BX19="","",BX19)</f>
        <v/>
      </c>
      <c r="DI19" s="1059"/>
      <c r="DJ19" s="1060"/>
      <c r="DK19" s="1059" t="str">
        <f t="shared" ref="DK19:DK50" si="3">IF(BK19="","",BK19)</f>
        <v/>
      </c>
      <c r="DL19" s="1059"/>
      <c r="DM19" s="1114"/>
    </row>
    <row r="20" spans="2:133" ht="19.5" customHeight="1" x14ac:dyDescent="0.15">
      <c r="B20" s="314">
        <v>2</v>
      </c>
      <c r="C20" s="886"/>
      <c r="D20" s="887"/>
      <c r="E20" s="887"/>
      <c r="F20" s="916"/>
      <c r="G20" s="916"/>
      <c r="H20" s="916"/>
      <c r="I20" s="916"/>
      <c r="J20" s="916"/>
      <c r="K20" s="887"/>
      <c r="L20" s="887"/>
      <c r="M20" s="887"/>
      <c r="N20" s="910"/>
      <c r="O20" s="910"/>
      <c r="P20" s="910"/>
      <c r="Q20" s="910"/>
      <c r="R20" s="211" t="s">
        <v>28</v>
      </c>
      <c r="S20" s="433" t="s">
        <v>28</v>
      </c>
      <c r="T20" s="433" t="s">
        <v>28</v>
      </c>
      <c r="U20" s="332" t="s">
        <v>28</v>
      </c>
      <c r="V20" s="911"/>
      <c r="W20" s="912"/>
      <c r="X20" s="913"/>
      <c r="Y20" s="211" t="s">
        <v>28</v>
      </c>
      <c r="Z20" s="329" t="str">
        <f>IF($C20="","□",IF(Y20="■","□","■"))</f>
        <v>□</v>
      </c>
      <c r="AA20" s="211" t="s">
        <v>426</v>
      </c>
      <c r="AB20" s="324" t="s">
        <v>28</v>
      </c>
      <c r="AC20" s="211" t="s">
        <v>28</v>
      </c>
      <c r="AD20" s="914"/>
      <c r="AE20" s="915"/>
      <c r="AF20" s="211" t="s">
        <v>28</v>
      </c>
      <c r="AG20" s="214" t="s">
        <v>28</v>
      </c>
      <c r="AH20" s="214" t="s">
        <v>28</v>
      </c>
      <c r="AI20" s="214" t="s">
        <v>28</v>
      </c>
      <c r="AJ20" s="214" t="s">
        <v>28</v>
      </c>
      <c r="AK20" s="329" t="str">
        <f t="shared" ref="AK20:AK83" si="4">IF($C20="","□",IF(OR(AF20="■",AG20="■",AH20="■",AI20="■",AJ20="■"),"□","■"))</f>
        <v>□</v>
      </c>
      <c r="AL20" s="211" t="s">
        <v>28</v>
      </c>
      <c r="AM20" s="214" t="s">
        <v>28</v>
      </c>
      <c r="AN20" s="224" t="s">
        <v>28</v>
      </c>
      <c r="AP20" s="314">
        <v>2</v>
      </c>
      <c r="AQ20" s="917" t="str">
        <f t="shared" ref="AQ20:AQ83" si="5">IF(C20="","",C20)</f>
        <v/>
      </c>
      <c r="AR20" s="918"/>
      <c r="AS20" s="918"/>
      <c r="AT20" s="903"/>
      <c r="AU20" s="904"/>
      <c r="AV20" s="900" t="str">
        <f>IF($AX$7="","",IF(Y20="■",HLOOKUP($AX$7,別紙mast!$D$4:$K$7,3,FALSE),""))</f>
        <v/>
      </c>
      <c r="AW20" s="905"/>
      <c r="AX20" s="896"/>
      <c r="AY20" s="906"/>
      <c r="AZ20" s="907" t="str">
        <f>IF($AX$7="","",IF(Y20="■",HLOOKUP($AX$7,別紙mast!$D$4:$K$7,4,FALSE),""))</f>
        <v/>
      </c>
      <c r="BA20" s="908"/>
      <c r="BB20" s="212" t="s">
        <v>28</v>
      </c>
      <c r="BC20" s="212" t="s">
        <v>28</v>
      </c>
      <c r="BD20" s="212" t="s">
        <v>28</v>
      </c>
      <c r="BE20" s="546"/>
      <c r="BF20" s="887"/>
      <c r="BG20" s="887"/>
      <c r="BH20" s="896"/>
      <c r="BI20" s="909"/>
      <c r="BJ20" s="897"/>
      <c r="BK20" s="896"/>
      <c r="BL20" s="897"/>
      <c r="BM20" s="898"/>
      <c r="BN20" s="329" t="str">
        <f t="shared" ref="BN20:BN83" si="6">IF($C20="","□",IF(U20="■","■","□"))</f>
        <v>□</v>
      </c>
      <c r="BO20" s="899" t="str">
        <f>IF($AX$7="","",IF(OR(AF20="■",AG20="■",AH20="■",AI20="■",AJ20="■"),HLOOKUP($AX$7,別紙mast!$D$4:$K$8,5,FALSE),""))</f>
        <v/>
      </c>
      <c r="BP20" s="900"/>
      <c r="BQ20" s="375" t="str">
        <f t="shared" ref="BQ20:BQ83" si="7">IF(OR($AX$7="",AQ20="",BO20=""),"",IF(AT20&lt;=BO20,"○","×"))</f>
        <v/>
      </c>
      <c r="BR20" s="901"/>
      <c r="BS20" s="901"/>
      <c r="BT20" s="901"/>
      <c r="BU20" s="901"/>
      <c r="BV20" s="901"/>
      <c r="BW20" s="901"/>
      <c r="BX20" s="901"/>
      <c r="BY20" s="901"/>
      <c r="BZ20" s="901"/>
      <c r="CA20" s="901"/>
      <c r="CB20" s="901"/>
      <c r="CC20" s="902"/>
      <c r="CE20" s="314">
        <v>2</v>
      </c>
      <c r="CF20" s="917" t="str">
        <f t="shared" si="0"/>
        <v/>
      </c>
      <c r="CG20" s="918"/>
      <c r="CH20" s="918"/>
      <c r="CI20" s="1072"/>
      <c r="CJ20" s="1073"/>
      <c r="CK20" s="1074"/>
      <c r="CL20" s="1072"/>
      <c r="CM20" s="1074"/>
      <c r="CN20" s="1082"/>
      <c r="CO20" s="1072"/>
      <c r="CP20" s="1074"/>
      <c r="CQ20" s="1082"/>
      <c r="CR20" s="1014" t="str">
        <f t="shared" ref="CR20:CR83" si="8">IF(CI20="","",+CI20-CO20)</f>
        <v/>
      </c>
      <c r="CS20" s="1015"/>
      <c r="CT20" s="1016"/>
      <c r="CU20" s="1014" t="str">
        <f t="shared" ref="CU20:CU83" si="9">IF(CL20="","",+CL20-CO20)</f>
        <v/>
      </c>
      <c r="CV20" s="1016"/>
      <c r="CW20" s="1016"/>
      <c r="CX20" s="1066" t="str">
        <f t="shared" si="1"/>
        <v/>
      </c>
      <c r="CY20" s="944"/>
      <c r="CZ20" s="1070" t="str">
        <f t="shared" si="2"/>
        <v/>
      </c>
      <c r="DA20" s="1071"/>
      <c r="DB20" s="900" t="str">
        <f>IF(OR($AX$7="",CF20=""),"",HLOOKUP($AX$7,別紙mast!$D$4:$K$8,5,FALSE))</f>
        <v/>
      </c>
      <c r="DC20" s="900"/>
      <c r="DD20" s="370" t="str">
        <f t="shared" ref="DD20:DD83" si="10">IF(OR($AX$7="",CF20="",DB20=""),"",IF(CZ20&lt;=DB20,"○","×"))</f>
        <v/>
      </c>
      <c r="DE20" s="1059" t="str">
        <f t="shared" ref="DE20:DE83" si="11">IF(BR20="","",BR20)</f>
        <v/>
      </c>
      <c r="DF20" s="1059"/>
      <c r="DG20" s="1059"/>
      <c r="DH20" s="1059" t="str">
        <f t="shared" ref="DH20:DH83" si="12">IF(BX20="","",BX20)</f>
        <v/>
      </c>
      <c r="DI20" s="1059"/>
      <c r="DJ20" s="1060"/>
      <c r="DK20" s="1059" t="str">
        <f t="shared" si="3"/>
        <v/>
      </c>
      <c r="DL20" s="1059"/>
      <c r="DM20" s="1114"/>
    </row>
    <row r="21" spans="2:133" ht="19.5" customHeight="1" x14ac:dyDescent="0.15">
      <c r="B21" s="314">
        <v>3</v>
      </c>
      <c r="C21" s="886"/>
      <c r="D21" s="887"/>
      <c r="E21" s="887"/>
      <c r="F21" s="916"/>
      <c r="G21" s="916"/>
      <c r="H21" s="916"/>
      <c r="I21" s="916"/>
      <c r="J21" s="916"/>
      <c r="K21" s="887"/>
      <c r="L21" s="887"/>
      <c r="M21" s="887"/>
      <c r="N21" s="910"/>
      <c r="O21" s="910"/>
      <c r="P21" s="910"/>
      <c r="Q21" s="910"/>
      <c r="R21" s="211" t="s">
        <v>28</v>
      </c>
      <c r="S21" s="433" t="s">
        <v>609</v>
      </c>
      <c r="T21" s="433" t="s">
        <v>609</v>
      </c>
      <c r="U21" s="332" t="s">
        <v>28</v>
      </c>
      <c r="V21" s="911"/>
      <c r="W21" s="912"/>
      <c r="X21" s="913"/>
      <c r="Y21" s="211" t="s">
        <v>28</v>
      </c>
      <c r="Z21" s="329" t="str">
        <f>IF($C21="","□",IF(Y21="■","□","■"))</f>
        <v>□</v>
      </c>
      <c r="AA21" s="211" t="s">
        <v>28</v>
      </c>
      <c r="AB21" s="324" t="s">
        <v>28</v>
      </c>
      <c r="AC21" s="211" t="s">
        <v>28</v>
      </c>
      <c r="AD21" s="914"/>
      <c r="AE21" s="915"/>
      <c r="AF21" s="211" t="s">
        <v>28</v>
      </c>
      <c r="AG21" s="214" t="s">
        <v>28</v>
      </c>
      <c r="AH21" s="214" t="s">
        <v>28</v>
      </c>
      <c r="AI21" s="214" t="s">
        <v>28</v>
      </c>
      <c r="AJ21" s="214" t="s">
        <v>28</v>
      </c>
      <c r="AK21" s="329" t="str">
        <f>IF($C21="","□",IF(OR(AF21="■",AG21="■",AH21="■",AI21="■",AJ21="■"),"□","■"))</f>
        <v>□</v>
      </c>
      <c r="AL21" s="211" t="s">
        <v>28</v>
      </c>
      <c r="AM21" s="214" t="s">
        <v>28</v>
      </c>
      <c r="AN21" s="224" t="s">
        <v>28</v>
      </c>
      <c r="AP21" s="314">
        <v>3</v>
      </c>
      <c r="AQ21" s="917" t="str">
        <f t="shared" si="5"/>
        <v/>
      </c>
      <c r="AR21" s="918"/>
      <c r="AS21" s="918"/>
      <c r="AT21" s="903"/>
      <c r="AU21" s="904"/>
      <c r="AV21" s="900" t="str">
        <f>IF($AX$7="","",IF(Y21="■",HLOOKUP($AX$7,別紙mast!$D$4:$K$7,3,FALSE),""))</f>
        <v/>
      </c>
      <c r="AW21" s="905"/>
      <c r="AX21" s="896"/>
      <c r="AY21" s="906"/>
      <c r="AZ21" s="907" t="str">
        <f>IF($AX$7="","",IF(Y21="■",HLOOKUP($AX$7,別紙mast!$D$4:$K$7,4,FALSE),""))</f>
        <v/>
      </c>
      <c r="BA21" s="908"/>
      <c r="BB21" s="212" t="s">
        <v>28</v>
      </c>
      <c r="BC21" s="212" t="s">
        <v>28</v>
      </c>
      <c r="BD21" s="212" t="s">
        <v>28</v>
      </c>
      <c r="BE21" s="546"/>
      <c r="BF21" s="887"/>
      <c r="BG21" s="887"/>
      <c r="BH21" s="896"/>
      <c r="BI21" s="909"/>
      <c r="BJ21" s="897"/>
      <c r="BK21" s="896"/>
      <c r="BL21" s="897"/>
      <c r="BM21" s="898"/>
      <c r="BN21" s="329" t="str">
        <f t="shared" si="6"/>
        <v>□</v>
      </c>
      <c r="BO21" s="899" t="str">
        <f>IF($AX$7="","",IF(OR(AF21="■",AG21="■",AH21="■",AI21="■",AJ21="■"),HLOOKUP($AX$7,別紙mast!$D$4:$K$8,5,FALSE),""))</f>
        <v/>
      </c>
      <c r="BP21" s="900"/>
      <c r="BQ21" s="375" t="str">
        <f t="shared" si="7"/>
        <v/>
      </c>
      <c r="BR21" s="901"/>
      <c r="BS21" s="901"/>
      <c r="BT21" s="901"/>
      <c r="BU21" s="901"/>
      <c r="BV21" s="901"/>
      <c r="BW21" s="901"/>
      <c r="BX21" s="901"/>
      <c r="BY21" s="901"/>
      <c r="BZ21" s="901"/>
      <c r="CA21" s="901"/>
      <c r="CB21" s="901"/>
      <c r="CC21" s="902"/>
      <c r="CE21" s="314">
        <v>3</v>
      </c>
      <c r="CF21" s="917" t="str">
        <f t="shared" si="0"/>
        <v/>
      </c>
      <c r="CG21" s="918"/>
      <c r="CH21" s="918"/>
      <c r="CI21" s="1072"/>
      <c r="CJ21" s="1073"/>
      <c r="CK21" s="1074"/>
      <c r="CL21" s="1072"/>
      <c r="CM21" s="1074"/>
      <c r="CN21" s="1082"/>
      <c r="CO21" s="1072"/>
      <c r="CP21" s="1074"/>
      <c r="CQ21" s="1082"/>
      <c r="CR21" s="1014" t="str">
        <f t="shared" si="8"/>
        <v/>
      </c>
      <c r="CS21" s="1015"/>
      <c r="CT21" s="1016"/>
      <c r="CU21" s="1014" t="str">
        <f t="shared" si="9"/>
        <v/>
      </c>
      <c r="CV21" s="1016"/>
      <c r="CW21" s="1016"/>
      <c r="CX21" s="1066" t="str">
        <f t="shared" si="1"/>
        <v/>
      </c>
      <c r="CY21" s="944"/>
      <c r="CZ21" s="1070" t="str">
        <f t="shared" si="2"/>
        <v/>
      </c>
      <c r="DA21" s="1071"/>
      <c r="DB21" s="900" t="str">
        <f>IF(OR($AX$7="",CF21=""),"",HLOOKUP($AX$7,別紙mast!$D$4:$K$8,5,FALSE))</f>
        <v/>
      </c>
      <c r="DC21" s="900"/>
      <c r="DD21" s="370" t="str">
        <f t="shared" si="10"/>
        <v/>
      </c>
      <c r="DE21" s="1059" t="str">
        <f t="shared" si="11"/>
        <v/>
      </c>
      <c r="DF21" s="1059"/>
      <c r="DG21" s="1059"/>
      <c r="DH21" s="1059" t="str">
        <f t="shared" si="12"/>
        <v/>
      </c>
      <c r="DI21" s="1059"/>
      <c r="DJ21" s="1060"/>
      <c r="DK21" s="1059" t="str">
        <f t="shared" si="3"/>
        <v/>
      </c>
      <c r="DL21" s="1059"/>
      <c r="DM21" s="1114"/>
    </row>
    <row r="22" spans="2:133" ht="19.5" customHeight="1" x14ac:dyDescent="0.15">
      <c r="B22" s="314">
        <v>4</v>
      </c>
      <c r="C22" s="886"/>
      <c r="D22" s="887"/>
      <c r="E22" s="887"/>
      <c r="F22" s="916"/>
      <c r="G22" s="916"/>
      <c r="H22" s="916"/>
      <c r="I22" s="916"/>
      <c r="J22" s="916"/>
      <c r="K22" s="887"/>
      <c r="L22" s="887"/>
      <c r="M22" s="887"/>
      <c r="N22" s="910"/>
      <c r="O22" s="910"/>
      <c r="P22" s="910"/>
      <c r="Q22" s="910"/>
      <c r="R22" s="211" t="s">
        <v>28</v>
      </c>
      <c r="S22" s="433" t="s">
        <v>28</v>
      </c>
      <c r="T22" s="433" t="s">
        <v>28</v>
      </c>
      <c r="U22" s="332" t="s">
        <v>28</v>
      </c>
      <c r="V22" s="911"/>
      <c r="W22" s="912"/>
      <c r="X22" s="913"/>
      <c r="Y22" s="211" t="s">
        <v>28</v>
      </c>
      <c r="Z22" s="329" t="str">
        <f t="shared" ref="Z22:Z83" si="13">IF($C22="","□",IF(Y22="■","□","■"))</f>
        <v>□</v>
      </c>
      <c r="AA22" s="211" t="s">
        <v>28</v>
      </c>
      <c r="AB22" s="324" t="s">
        <v>28</v>
      </c>
      <c r="AC22" s="211" t="s">
        <v>28</v>
      </c>
      <c r="AD22" s="914"/>
      <c r="AE22" s="915"/>
      <c r="AF22" s="211" t="s">
        <v>28</v>
      </c>
      <c r="AG22" s="214" t="s">
        <v>28</v>
      </c>
      <c r="AH22" s="214" t="s">
        <v>28</v>
      </c>
      <c r="AI22" s="214" t="s">
        <v>28</v>
      </c>
      <c r="AJ22" s="214" t="s">
        <v>28</v>
      </c>
      <c r="AK22" s="329" t="str">
        <f t="shared" si="4"/>
        <v>□</v>
      </c>
      <c r="AL22" s="211" t="s">
        <v>28</v>
      </c>
      <c r="AM22" s="214" t="s">
        <v>28</v>
      </c>
      <c r="AN22" s="224" t="s">
        <v>28</v>
      </c>
      <c r="AP22" s="314">
        <v>4</v>
      </c>
      <c r="AQ22" s="917" t="str">
        <f t="shared" si="5"/>
        <v/>
      </c>
      <c r="AR22" s="918"/>
      <c r="AS22" s="918"/>
      <c r="AT22" s="903"/>
      <c r="AU22" s="904"/>
      <c r="AV22" s="900" t="str">
        <f>IF($AX$7="","",IF(Y22="■",HLOOKUP($AX$7,別紙mast!$D$4:$K$7,3,FALSE),""))</f>
        <v/>
      </c>
      <c r="AW22" s="905"/>
      <c r="AX22" s="896"/>
      <c r="AY22" s="906"/>
      <c r="AZ22" s="907" t="str">
        <f>IF($AX$7="","",IF(Y22="■",HLOOKUP($AX$7,別紙mast!$D$4:$K$7,4,FALSE),""))</f>
        <v/>
      </c>
      <c r="BA22" s="908"/>
      <c r="BB22" s="212" t="s">
        <v>28</v>
      </c>
      <c r="BC22" s="212" t="s">
        <v>28</v>
      </c>
      <c r="BD22" s="212" t="s">
        <v>28</v>
      </c>
      <c r="BE22" s="546"/>
      <c r="BF22" s="887"/>
      <c r="BG22" s="887"/>
      <c r="BH22" s="896"/>
      <c r="BI22" s="909"/>
      <c r="BJ22" s="897"/>
      <c r="BK22" s="896"/>
      <c r="BL22" s="897"/>
      <c r="BM22" s="898"/>
      <c r="BN22" s="329" t="str">
        <f t="shared" si="6"/>
        <v>□</v>
      </c>
      <c r="BO22" s="899" t="str">
        <f>IF($AX$7="","",IF(OR(AF22="■",AG22="■",AH22="■",AI22="■",AJ22="■"),HLOOKUP($AX$7,別紙mast!$D$4:$K$8,5,FALSE),""))</f>
        <v/>
      </c>
      <c r="BP22" s="900"/>
      <c r="BQ22" s="375" t="str">
        <f t="shared" si="7"/>
        <v/>
      </c>
      <c r="BR22" s="901"/>
      <c r="BS22" s="901"/>
      <c r="BT22" s="901"/>
      <c r="BU22" s="901"/>
      <c r="BV22" s="901"/>
      <c r="BW22" s="901"/>
      <c r="BX22" s="901"/>
      <c r="BY22" s="901"/>
      <c r="BZ22" s="901"/>
      <c r="CA22" s="901"/>
      <c r="CB22" s="901"/>
      <c r="CC22" s="902"/>
      <c r="CE22" s="314">
        <v>4</v>
      </c>
      <c r="CF22" s="917" t="str">
        <f t="shared" si="0"/>
        <v/>
      </c>
      <c r="CG22" s="918"/>
      <c r="CH22" s="918"/>
      <c r="CI22" s="1072"/>
      <c r="CJ22" s="1073"/>
      <c r="CK22" s="1074"/>
      <c r="CL22" s="1072"/>
      <c r="CM22" s="1074"/>
      <c r="CN22" s="1082"/>
      <c r="CO22" s="1072"/>
      <c r="CP22" s="1074"/>
      <c r="CQ22" s="1082"/>
      <c r="CR22" s="1014" t="str">
        <f t="shared" si="8"/>
        <v/>
      </c>
      <c r="CS22" s="1015"/>
      <c r="CT22" s="1016"/>
      <c r="CU22" s="1014" t="str">
        <f t="shared" si="9"/>
        <v/>
      </c>
      <c r="CV22" s="1016"/>
      <c r="CW22" s="1016"/>
      <c r="CX22" s="1066" t="str">
        <f t="shared" si="1"/>
        <v/>
      </c>
      <c r="CY22" s="944"/>
      <c r="CZ22" s="1070" t="str">
        <f t="shared" si="2"/>
        <v/>
      </c>
      <c r="DA22" s="1071"/>
      <c r="DB22" s="900" t="str">
        <f>IF(OR($AX$7="",CF22=""),"",HLOOKUP($AX$7,別紙mast!$D$4:$K$8,5,FALSE))</f>
        <v/>
      </c>
      <c r="DC22" s="900"/>
      <c r="DD22" s="370" t="str">
        <f t="shared" si="10"/>
        <v/>
      </c>
      <c r="DE22" s="1059" t="str">
        <f t="shared" si="11"/>
        <v/>
      </c>
      <c r="DF22" s="1059"/>
      <c r="DG22" s="1059"/>
      <c r="DH22" s="1059" t="str">
        <f t="shared" si="12"/>
        <v/>
      </c>
      <c r="DI22" s="1059"/>
      <c r="DJ22" s="1060"/>
      <c r="DK22" s="1059" t="str">
        <f t="shared" si="3"/>
        <v/>
      </c>
      <c r="DL22" s="1059"/>
      <c r="DM22" s="1114"/>
    </row>
    <row r="23" spans="2:133" ht="19.5" customHeight="1" x14ac:dyDescent="0.15">
      <c r="B23" s="314">
        <v>5</v>
      </c>
      <c r="C23" s="886"/>
      <c r="D23" s="887"/>
      <c r="E23" s="887"/>
      <c r="F23" s="916"/>
      <c r="G23" s="916"/>
      <c r="H23" s="916"/>
      <c r="I23" s="916"/>
      <c r="J23" s="916"/>
      <c r="K23" s="887"/>
      <c r="L23" s="887"/>
      <c r="M23" s="887"/>
      <c r="N23" s="910"/>
      <c r="O23" s="910"/>
      <c r="P23" s="910"/>
      <c r="Q23" s="910"/>
      <c r="R23" s="211" t="s">
        <v>28</v>
      </c>
      <c r="S23" s="433" t="s">
        <v>28</v>
      </c>
      <c r="T23" s="433" t="s">
        <v>28</v>
      </c>
      <c r="U23" s="332" t="s">
        <v>28</v>
      </c>
      <c r="V23" s="911"/>
      <c r="W23" s="912"/>
      <c r="X23" s="913"/>
      <c r="Y23" s="211" t="s">
        <v>28</v>
      </c>
      <c r="Z23" s="329" t="str">
        <f t="shared" si="13"/>
        <v>□</v>
      </c>
      <c r="AA23" s="539" t="s">
        <v>28</v>
      </c>
      <c r="AB23" s="324" t="s">
        <v>28</v>
      </c>
      <c r="AC23" s="211" t="s">
        <v>28</v>
      </c>
      <c r="AD23" s="914"/>
      <c r="AE23" s="915"/>
      <c r="AF23" s="211" t="s">
        <v>28</v>
      </c>
      <c r="AG23" s="214" t="s">
        <v>28</v>
      </c>
      <c r="AH23" s="214" t="s">
        <v>28</v>
      </c>
      <c r="AI23" s="214" t="s">
        <v>28</v>
      </c>
      <c r="AJ23" s="214" t="s">
        <v>28</v>
      </c>
      <c r="AK23" s="329" t="str">
        <f t="shared" si="4"/>
        <v>□</v>
      </c>
      <c r="AL23" s="211" t="s">
        <v>28</v>
      </c>
      <c r="AM23" s="214" t="s">
        <v>28</v>
      </c>
      <c r="AN23" s="224" t="s">
        <v>28</v>
      </c>
      <c r="AP23" s="314">
        <v>5</v>
      </c>
      <c r="AQ23" s="917" t="str">
        <f t="shared" si="5"/>
        <v/>
      </c>
      <c r="AR23" s="918"/>
      <c r="AS23" s="918"/>
      <c r="AT23" s="903"/>
      <c r="AU23" s="904"/>
      <c r="AV23" s="900" t="str">
        <f>IF($AX$7="","",IF(Y23="■",HLOOKUP($AX$7,別紙mast!$D$4:$K$7,3,FALSE),""))</f>
        <v/>
      </c>
      <c r="AW23" s="905"/>
      <c r="AX23" s="896"/>
      <c r="AY23" s="906"/>
      <c r="AZ23" s="907" t="str">
        <f>IF($AX$7="","",IF(Y23="■",HLOOKUP($AX$7,別紙mast!$D$4:$K$7,4,FALSE),""))</f>
        <v/>
      </c>
      <c r="BA23" s="908"/>
      <c r="BB23" s="212" t="s">
        <v>28</v>
      </c>
      <c r="BC23" s="212" t="s">
        <v>28</v>
      </c>
      <c r="BD23" s="212" t="s">
        <v>28</v>
      </c>
      <c r="BE23" s="546"/>
      <c r="BF23" s="887"/>
      <c r="BG23" s="887"/>
      <c r="BH23" s="896"/>
      <c r="BI23" s="909"/>
      <c r="BJ23" s="897"/>
      <c r="BK23" s="896"/>
      <c r="BL23" s="897"/>
      <c r="BM23" s="898"/>
      <c r="BN23" s="329" t="str">
        <f t="shared" si="6"/>
        <v>□</v>
      </c>
      <c r="BO23" s="899" t="str">
        <f>IF($AX$7="","",IF(OR(AF23="■",AG23="■",AH23="■",AI23="■",AJ23="■"),HLOOKUP($AX$7,別紙mast!$D$4:$K$8,5,FALSE),""))</f>
        <v/>
      </c>
      <c r="BP23" s="900"/>
      <c r="BQ23" s="375" t="str">
        <f t="shared" si="7"/>
        <v/>
      </c>
      <c r="BR23" s="901"/>
      <c r="BS23" s="901"/>
      <c r="BT23" s="901"/>
      <c r="BU23" s="901"/>
      <c r="BV23" s="901"/>
      <c r="BW23" s="901"/>
      <c r="BX23" s="901"/>
      <c r="BY23" s="901"/>
      <c r="BZ23" s="901"/>
      <c r="CA23" s="901"/>
      <c r="CB23" s="901"/>
      <c r="CC23" s="902"/>
      <c r="CE23" s="314">
        <v>5</v>
      </c>
      <c r="CF23" s="917" t="str">
        <f t="shared" si="0"/>
        <v/>
      </c>
      <c r="CG23" s="918"/>
      <c r="CH23" s="918"/>
      <c r="CI23" s="1072"/>
      <c r="CJ23" s="1073"/>
      <c r="CK23" s="1074"/>
      <c r="CL23" s="1072"/>
      <c r="CM23" s="1074"/>
      <c r="CN23" s="1082"/>
      <c r="CO23" s="1072"/>
      <c r="CP23" s="1074"/>
      <c r="CQ23" s="1082"/>
      <c r="CR23" s="1014" t="str">
        <f t="shared" si="8"/>
        <v/>
      </c>
      <c r="CS23" s="1015"/>
      <c r="CT23" s="1016"/>
      <c r="CU23" s="1014" t="str">
        <f t="shared" si="9"/>
        <v/>
      </c>
      <c r="CV23" s="1016"/>
      <c r="CW23" s="1016"/>
      <c r="CX23" s="1066" t="str">
        <f t="shared" si="1"/>
        <v/>
      </c>
      <c r="CY23" s="944"/>
      <c r="CZ23" s="1070" t="str">
        <f t="shared" si="2"/>
        <v/>
      </c>
      <c r="DA23" s="1071"/>
      <c r="DB23" s="900" t="str">
        <f>IF(OR($AX$7="",CF23=""),"",HLOOKUP($AX$7,別紙mast!$D$4:$K$8,5,FALSE))</f>
        <v/>
      </c>
      <c r="DC23" s="900"/>
      <c r="DD23" s="370" t="str">
        <f t="shared" si="10"/>
        <v/>
      </c>
      <c r="DE23" s="1059" t="str">
        <f t="shared" si="11"/>
        <v/>
      </c>
      <c r="DF23" s="1059"/>
      <c r="DG23" s="1059"/>
      <c r="DH23" s="1059" t="str">
        <f t="shared" si="12"/>
        <v/>
      </c>
      <c r="DI23" s="1059"/>
      <c r="DJ23" s="1060"/>
      <c r="DK23" s="1059" t="str">
        <f t="shared" si="3"/>
        <v/>
      </c>
      <c r="DL23" s="1059"/>
      <c r="DM23" s="1114"/>
    </row>
    <row r="24" spans="2:133" ht="19.5" customHeight="1" x14ac:dyDescent="0.15">
      <c r="B24" s="314">
        <v>6</v>
      </c>
      <c r="C24" s="886"/>
      <c r="D24" s="887"/>
      <c r="E24" s="887"/>
      <c r="F24" s="916"/>
      <c r="G24" s="916"/>
      <c r="H24" s="916"/>
      <c r="I24" s="916"/>
      <c r="J24" s="916"/>
      <c r="K24" s="887"/>
      <c r="L24" s="887"/>
      <c r="M24" s="887"/>
      <c r="N24" s="910"/>
      <c r="O24" s="910"/>
      <c r="P24" s="910"/>
      <c r="Q24" s="910"/>
      <c r="R24" s="211" t="s">
        <v>28</v>
      </c>
      <c r="S24" s="433" t="s">
        <v>28</v>
      </c>
      <c r="T24" s="433" t="s">
        <v>28</v>
      </c>
      <c r="U24" s="332" t="s">
        <v>28</v>
      </c>
      <c r="V24" s="911"/>
      <c r="W24" s="912"/>
      <c r="X24" s="913"/>
      <c r="Y24" s="211" t="s">
        <v>28</v>
      </c>
      <c r="Z24" s="329" t="str">
        <f t="shared" si="13"/>
        <v>□</v>
      </c>
      <c r="AA24" s="211" t="s">
        <v>28</v>
      </c>
      <c r="AB24" s="324" t="s">
        <v>28</v>
      </c>
      <c r="AC24" s="211" t="s">
        <v>28</v>
      </c>
      <c r="AD24" s="914"/>
      <c r="AE24" s="915"/>
      <c r="AF24" s="211" t="s">
        <v>28</v>
      </c>
      <c r="AG24" s="214" t="s">
        <v>28</v>
      </c>
      <c r="AH24" s="214" t="s">
        <v>28</v>
      </c>
      <c r="AI24" s="214" t="s">
        <v>28</v>
      </c>
      <c r="AJ24" s="214" t="s">
        <v>28</v>
      </c>
      <c r="AK24" s="329" t="str">
        <f t="shared" si="4"/>
        <v>□</v>
      </c>
      <c r="AL24" s="211" t="s">
        <v>28</v>
      </c>
      <c r="AM24" s="214" t="s">
        <v>28</v>
      </c>
      <c r="AN24" s="224" t="s">
        <v>28</v>
      </c>
      <c r="AP24" s="314">
        <v>6</v>
      </c>
      <c r="AQ24" s="917" t="str">
        <f t="shared" si="5"/>
        <v/>
      </c>
      <c r="AR24" s="918"/>
      <c r="AS24" s="918"/>
      <c r="AT24" s="903"/>
      <c r="AU24" s="904"/>
      <c r="AV24" s="900" t="str">
        <f>IF($AX$7="","",IF(Y24="■",HLOOKUP($AX$7,別紙mast!$D$4:$K$7,3,FALSE),""))</f>
        <v/>
      </c>
      <c r="AW24" s="905"/>
      <c r="AX24" s="896"/>
      <c r="AY24" s="906"/>
      <c r="AZ24" s="907" t="str">
        <f>IF($AX$7="","",IF(Y24="■",HLOOKUP($AX$7,別紙mast!$D$4:$K$7,4,FALSE),""))</f>
        <v/>
      </c>
      <c r="BA24" s="908"/>
      <c r="BB24" s="212" t="s">
        <v>28</v>
      </c>
      <c r="BC24" s="212" t="s">
        <v>28</v>
      </c>
      <c r="BD24" s="212" t="s">
        <v>28</v>
      </c>
      <c r="BE24" s="546"/>
      <c r="BF24" s="887"/>
      <c r="BG24" s="887"/>
      <c r="BH24" s="896"/>
      <c r="BI24" s="909"/>
      <c r="BJ24" s="897"/>
      <c r="BK24" s="896"/>
      <c r="BL24" s="897"/>
      <c r="BM24" s="898"/>
      <c r="BN24" s="329" t="str">
        <f t="shared" si="6"/>
        <v>□</v>
      </c>
      <c r="BO24" s="899" t="str">
        <f>IF($AX$7="","",IF(OR(AF24="■",AG24="■",AH24="■",AI24="■",AJ24="■"),HLOOKUP($AX$7,別紙mast!$D$4:$K$8,5,FALSE),""))</f>
        <v/>
      </c>
      <c r="BP24" s="900"/>
      <c r="BQ24" s="375" t="str">
        <f t="shared" si="7"/>
        <v/>
      </c>
      <c r="BR24" s="901"/>
      <c r="BS24" s="901"/>
      <c r="BT24" s="901"/>
      <c r="BU24" s="901"/>
      <c r="BV24" s="901"/>
      <c r="BW24" s="901"/>
      <c r="BX24" s="901"/>
      <c r="BY24" s="901"/>
      <c r="BZ24" s="901"/>
      <c r="CA24" s="901"/>
      <c r="CB24" s="901"/>
      <c r="CC24" s="902"/>
      <c r="CE24" s="314">
        <v>6</v>
      </c>
      <c r="CF24" s="917" t="str">
        <f t="shared" si="0"/>
        <v/>
      </c>
      <c r="CG24" s="918"/>
      <c r="CH24" s="918"/>
      <c r="CI24" s="1072"/>
      <c r="CJ24" s="1073"/>
      <c r="CK24" s="1074"/>
      <c r="CL24" s="1072"/>
      <c r="CM24" s="1074"/>
      <c r="CN24" s="1082"/>
      <c r="CO24" s="1072"/>
      <c r="CP24" s="1074"/>
      <c r="CQ24" s="1082"/>
      <c r="CR24" s="1014" t="str">
        <f t="shared" si="8"/>
        <v/>
      </c>
      <c r="CS24" s="1015"/>
      <c r="CT24" s="1016"/>
      <c r="CU24" s="1014" t="str">
        <f t="shared" si="9"/>
        <v/>
      </c>
      <c r="CV24" s="1016"/>
      <c r="CW24" s="1016"/>
      <c r="CX24" s="1066" t="str">
        <f t="shared" si="1"/>
        <v/>
      </c>
      <c r="CY24" s="944"/>
      <c r="CZ24" s="1070" t="str">
        <f t="shared" si="2"/>
        <v/>
      </c>
      <c r="DA24" s="1071"/>
      <c r="DB24" s="900" t="str">
        <f>IF(OR($AX$7="",CF24=""),"",HLOOKUP($AX$7,別紙mast!$D$4:$K$8,5,FALSE))</f>
        <v/>
      </c>
      <c r="DC24" s="900"/>
      <c r="DD24" s="370" t="str">
        <f t="shared" si="10"/>
        <v/>
      </c>
      <c r="DE24" s="1059" t="str">
        <f t="shared" si="11"/>
        <v/>
      </c>
      <c r="DF24" s="1059"/>
      <c r="DG24" s="1059"/>
      <c r="DH24" s="1059" t="str">
        <f t="shared" si="12"/>
        <v/>
      </c>
      <c r="DI24" s="1059"/>
      <c r="DJ24" s="1060"/>
      <c r="DK24" s="1059" t="str">
        <f t="shared" si="3"/>
        <v/>
      </c>
      <c r="DL24" s="1059"/>
      <c r="DM24" s="1114"/>
    </row>
    <row r="25" spans="2:133" ht="19.5" customHeight="1" x14ac:dyDescent="0.15">
      <c r="B25" s="314">
        <v>7</v>
      </c>
      <c r="C25" s="886"/>
      <c r="D25" s="887"/>
      <c r="E25" s="887"/>
      <c r="F25" s="916"/>
      <c r="G25" s="916"/>
      <c r="H25" s="916"/>
      <c r="I25" s="916"/>
      <c r="J25" s="916"/>
      <c r="K25" s="887"/>
      <c r="L25" s="887"/>
      <c r="M25" s="887"/>
      <c r="N25" s="910"/>
      <c r="O25" s="910"/>
      <c r="P25" s="910"/>
      <c r="Q25" s="910"/>
      <c r="R25" s="211" t="s">
        <v>28</v>
      </c>
      <c r="S25" s="433" t="s">
        <v>28</v>
      </c>
      <c r="T25" s="433" t="s">
        <v>28</v>
      </c>
      <c r="U25" s="332" t="s">
        <v>28</v>
      </c>
      <c r="V25" s="911"/>
      <c r="W25" s="912"/>
      <c r="X25" s="913"/>
      <c r="Y25" s="211" t="s">
        <v>28</v>
      </c>
      <c r="Z25" s="329" t="str">
        <f t="shared" si="13"/>
        <v>□</v>
      </c>
      <c r="AA25" s="211" t="s">
        <v>28</v>
      </c>
      <c r="AB25" s="324" t="s">
        <v>28</v>
      </c>
      <c r="AC25" s="211" t="s">
        <v>28</v>
      </c>
      <c r="AD25" s="914"/>
      <c r="AE25" s="915"/>
      <c r="AF25" s="211" t="s">
        <v>28</v>
      </c>
      <c r="AG25" s="214" t="s">
        <v>28</v>
      </c>
      <c r="AH25" s="214" t="s">
        <v>28</v>
      </c>
      <c r="AI25" s="214" t="s">
        <v>28</v>
      </c>
      <c r="AJ25" s="214" t="s">
        <v>28</v>
      </c>
      <c r="AK25" s="329" t="str">
        <f t="shared" si="4"/>
        <v>□</v>
      </c>
      <c r="AL25" s="211" t="s">
        <v>28</v>
      </c>
      <c r="AM25" s="214" t="s">
        <v>28</v>
      </c>
      <c r="AN25" s="224" t="s">
        <v>28</v>
      </c>
      <c r="AP25" s="314">
        <v>7</v>
      </c>
      <c r="AQ25" s="917" t="str">
        <f t="shared" si="5"/>
        <v/>
      </c>
      <c r="AR25" s="918"/>
      <c r="AS25" s="918"/>
      <c r="AT25" s="903"/>
      <c r="AU25" s="904"/>
      <c r="AV25" s="900" t="str">
        <f>IF($AX$7="","",IF(Y25="■",HLOOKUP($AX$7,別紙mast!$D$4:$K$7,3,FALSE),""))</f>
        <v/>
      </c>
      <c r="AW25" s="905"/>
      <c r="AX25" s="896"/>
      <c r="AY25" s="906"/>
      <c r="AZ25" s="907" t="str">
        <f>IF($AX$7="","",IF(Y25="■",HLOOKUP($AX$7,別紙mast!$D$4:$K$7,4,FALSE),""))</f>
        <v/>
      </c>
      <c r="BA25" s="908"/>
      <c r="BB25" s="212" t="s">
        <v>28</v>
      </c>
      <c r="BC25" s="212" t="s">
        <v>28</v>
      </c>
      <c r="BD25" s="212" t="s">
        <v>28</v>
      </c>
      <c r="BE25" s="546"/>
      <c r="BF25" s="887"/>
      <c r="BG25" s="887"/>
      <c r="BH25" s="896"/>
      <c r="BI25" s="909"/>
      <c r="BJ25" s="897"/>
      <c r="BK25" s="896"/>
      <c r="BL25" s="897"/>
      <c r="BM25" s="898"/>
      <c r="BN25" s="329" t="str">
        <f t="shared" si="6"/>
        <v>□</v>
      </c>
      <c r="BO25" s="899" t="str">
        <f>IF($AX$7="","",IF(OR(AF25="■",AG25="■",AH25="■",AI25="■",AJ25="■"),HLOOKUP($AX$7,別紙mast!$D$4:$K$8,5,FALSE),""))</f>
        <v/>
      </c>
      <c r="BP25" s="900"/>
      <c r="BQ25" s="375" t="str">
        <f t="shared" si="7"/>
        <v/>
      </c>
      <c r="BR25" s="901"/>
      <c r="BS25" s="901"/>
      <c r="BT25" s="901"/>
      <c r="BU25" s="901"/>
      <c r="BV25" s="901"/>
      <c r="BW25" s="901"/>
      <c r="BX25" s="901"/>
      <c r="BY25" s="901"/>
      <c r="BZ25" s="901"/>
      <c r="CA25" s="901"/>
      <c r="CB25" s="901"/>
      <c r="CC25" s="902"/>
      <c r="CE25" s="314">
        <v>7</v>
      </c>
      <c r="CF25" s="917" t="str">
        <f t="shared" si="0"/>
        <v/>
      </c>
      <c r="CG25" s="918"/>
      <c r="CH25" s="918"/>
      <c r="CI25" s="1072"/>
      <c r="CJ25" s="1073"/>
      <c r="CK25" s="1074"/>
      <c r="CL25" s="1072"/>
      <c r="CM25" s="1074"/>
      <c r="CN25" s="1082"/>
      <c r="CO25" s="1072"/>
      <c r="CP25" s="1074"/>
      <c r="CQ25" s="1082"/>
      <c r="CR25" s="1014" t="str">
        <f t="shared" si="8"/>
        <v/>
      </c>
      <c r="CS25" s="1015"/>
      <c r="CT25" s="1016"/>
      <c r="CU25" s="1014" t="str">
        <f t="shared" si="9"/>
        <v/>
      </c>
      <c r="CV25" s="1016"/>
      <c r="CW25" s="1016"/>
      <c r="CX25" s="1066" t="str">
        <f t="shared" si="1"/>
        <v/>
      </c>
      <c r="CY25" s="944"/>
      <c r="CZ25" s="1070" t="str">
        <f t="shared" si="2"/>
        <v/>
      </c>
      <c r="DA25" s="1071"/>
      <c r="DB25" s="900" t="str">
        <f>IF(OR($AX$7="",CF25=""),"",HLOOKUP($AX$7,別紙mast!$D$4:$K$8,5,FALSE))</f>
        <v/>
      </c>
      <c r="DC25" s="900"/>
      <c r="DD25" s="370" t="str">
        <f t="shared" si="10"/>
        <v/>
      </c>
      <c r="DE25" s="1059" t="str">
        <f t="shared" si="11"/>
        <v/>
      </c>
      <c r="DF25" s="1059"/>
      <c r="DG25" s="1059"/>
      <c r="DH25" s="1059" t="str">
        <f t="shared" si="12"/>
        <v/>
      </c>
      <c r="DI25" s="1059"/>
      <c r="DJ25" s="1060"/>
      <c r="DK25" s="1059" t="str">
        <f t="shared" si="3"/>
        <v/>
      </c>
      <c r="DL25" s="1059"/>
      <c r="DM25" s="1114"/>
    </row>
    <row r="26" spans="2:133" ht="19.5" customHeight="1" x14ac:dyDescent="0.15">
      <c r="B26" s="314">
        <v>8</v>
      </c>
      <c r="C26" s="886"/>
      <c r="D26" s="887"/>
      <c r="E26" s="887"/>
      <c r="F26" s="916"/>
      <c r="G26" s="916"/>
      <c r="H26" s="916"/>
      <c r="I26" s="916"/>
      <c r="J26" s="916"/>
      <c r="K26" s="887"/>
      <c r="L26" s="887"/>
      <c r="M26" s="887"/>
      <c r="N26" s="910"/>
      <c r="O26" s="910"/>
      <c r="P26" s="910"/>
      <c r="Q26" s="910"/>
      <c r="R26" s="211" t="s">
        <v>28</v>
      </c>
      <c r="S26" s="433" t="s">
        <v>28</v>
      </c>
      <c r="T26" s="433" t="s">
        <v>28</v>
      </c>
      <c r="U26" s="332" t="s">
        <v>28</v>
      </c>
      <c r="V26" s="911"/>
      <c r="W26" s="912"/>
      <c r="X26" s="913"/>
      <c r="Y26" s="211" t="s">
        <v>28</v>
      </c>
      <c r="Z26" s="329" t="str">
        <f t="shared" si="13"/>
        <v>□</v>
      </c>
      <c r="AA26" s="211" t="s">
        <v>28</v>
      </c>
      <c r="AB26" s="324" t="s">
        <v>28</v>
      </c>
      <c r="AC26" s="211" t="s">
        <v>28</v>
      </c>
      <c r="AD26" s="914"/>
      <c r="AE26" s="915"/>
      <c r="AF26" s="211" t="s">
        <v>28</v>
      </c>
      <c r="AG26" s="214" t="s">
        <v>28</v>
      </c>
      <c r="AH26" s="214" t="s">
        <v>28</v>
      </c>
      <c r="AI26" s="214" t="s">
        <v>28</v>
      </c>
      <c r="AJ26" s="214" t="s">
        <v>28</v>
      </c>
      <c r="AK26" s="329" t="str">
        <f t="shared" si="4"/>
        <v>□</v>
      </c>
      <c r="AL26" s="211" t="s">
        <v>28</v>
      </c>
      <c r="AM26" s="214" t="s">
        <v>28</v>
      </c>
      <c r="AN26" s="224" t="s">
        <v>28</v>
      </c>
      <c r="AP26" s="314">
        <v>8</v>
      </c>
      <c r="AQ26" s="917" t="str">
        <f t="shared" si="5"/>
        <v/>
      </c>
      <c r="AR26" s="918"/>
      <c r="AS26" s="918"/>
      <c r="AT26" s="903"/>
      <c r="AU26" s="904"/>
      <c r="AV26" s="900" t="str">
        <f>IF($AX$7="","",IF(Y26="■",HLOOKUP($AX$7,別紙mast!$D$4:$K$7,3,FALSE),""))</f>
        <v/>
      </c>
      <c r="AW26" s="905"/>
      <c r="AX26" s="896"/>
      <c r="AY26" s="906"/>
      <c r="AZ26" s="907" t="str">
        <f>IF($AX$7="","",IF(Y26="■",HLOOKUP($AX$7,別紙mast!$D$4:$K$7,4,FALSE),""))</f>
        <v/>
      </c>
      <c r="BA26" s="908"/>
      <c r="BB26" s="212" t="s">
        <v>28</v>
      </c>
      <c r="BC26" s="212" t="s">
        <v>28</v>
      </c>
      <c r="BD26" s="212" t="s">
        <v>28</v>
      </c>
      <c r="BE26" s="546"/>
      <c r="BF26" s="887"/>
      <c r="BG26" s="887"/>
      <c r="BH26" s="896"/>
      <c r="BI26" s="909"/>
      <c r="BJ26" s="897"/>
      <c r="BK26" s="896"/>
      <c r="BL26" s="897"/>
      <c r="BM26" s="898"/>
      <c r="BN26" s="329" t="str">
        <f t="shared" si="6"/>
        <v>□</v>
      </c>
      <c r="BO26" s="899" t="str">
        <f>IF($AX$7="","",IF(OR(AF26="■",AG26="■",AH26="■",AI26="■",AJ26="■"),HLOOKUP($AX$7,別紙mast!$D$4:$K$8,5,FALSE),""))</f>
        <v/>
      </c>
      <c r="BP26" s="900"/>
      <c r="BQ26" s="375" t="str">
        <f t="shared" si="7"/>
        <v/>
      </c>
      <c r="BR26" s="901"/>
      <c r="BS26" s="901"/>
      <c r="BT26" s="901"/>
      <c r="BU26" s="901"/>
      <c r="BV26" s="901"/>
      <c r="BW26" s="901"/>
      <c r="BX26" s="901"/>
      <c r="BY26" s="901"/>
      <c r="BZ26" s="901"/>
      <c r="CA26" s="901"/>
      <c r="CB26" s="901"/>
      <c r="CC26" s="902"/>
      <c r="CE26" s="314">
        <v>8</v>
      </c>
      <c r="CF26" s="917" t="str">
        <f t="shared" si="0"/>
        <v/>
      </c>
      <c r="CG26" s="918"/>
      <c r="CH26" s="918"/>
      <c r="CI26" s="1072"/>
      <c r="CJ26" s="1073"/>
      <c r="CK26" s="1074"/>
      <c r="CL26" s="1072"/>
      <c r="CM26" s="1074"/>
      <c r="CN26" s="1082"/>
      <c r="CO26" s="1072"/>
      <c r="CP26" s="1074"/>
      <c r="CQ26" s="1082"/>
      <c r="CR26" s="1014" t="str">
        <f t="shared" si="8"/>
        <v/>
      </c>
      <c r="CS26" s="1015"/>
      <c r="CT26" s="1016"/>
      <c r="CU26" s="1014" t="str">
        <f t="shared" si="9"/>
        <v/>
      </c>
      <c r="CV26" s="1016"/>
      <c r="CW26" s="1016"/>
      <c r="CX26" s="1066" t="str">
        <f t="shared" si="1"/>
        <v/>
      </c>
      <c r="CY26" s="944"/>
      <c r="CZ26" s="1070" t="str">
        <f t="shared" si="2"/>
        <v/>
      </c>
      <c r="DA26" s="1071"/>
      <c r="DB26" s="900" t="str">
        <f>IF(OR($AX$7="",CF26=""),"",HLOOKUP($AX$7,別紙mast!$D$4:$K$8,5,FALSE))</f>
        <v/>
      </c>
      <c r="DC26" s="900"/>
      <c r="DD26" s="370" t="str">
        <f t="shared" si="10"/>
        <v/>
      </c>
      <c r="DE26" s="1059" t="str">
        <f t="shared" si="11"/>
        <v/>
      </c>
      <c r="DF26" s="1059"/>
      <c r="DG26" s="1059"/>
      <c r="DH26" s="1059" t="str">
        <f t="shared" si="12"/>
        <v/>
      </c>
      <c r="DI26" s="1059"/>
      <c r="DJ26" s="1060"/>
      <c r="DK26" s="1059" t="str">
        <f t="shared" si="3"/>
        <v/>
      </c>
      <c r="DL26" s="1059"/>
      <c r="DM26" s="1114"/>
    </row>
    <row r="27" spans="2:133" ht="19.5" customHeight="1" x14ac:dyDescent="0.15">
      <c r="B27" s="314">
        <v>9</v>
      </c>
      <c r="C27" s="886"/>
      <c r="D27" s="887"/>
      <c r="E27" s="887"/>
      <c r="F27" s="916"/>
      <c r="G27" s="916"/>
      <c r="H27" s="916"/>
      <c r="I27" s="916"/>
      <c r="J27" s="916"/>
      <c r="K27" s="887"/>
      <c r="L27" s="887"/>
      <c r="M27" s="887"/>
      <c r="N27" s="910"/>
      <c r="O27" s="910"/>
      <c r="P27" s="910"/>
      <c r="Q27" s="910"/>
      <c r="R27" s="211" t="s">
        <v>28</v>
      </c>
      <c r="S27" s="433" t="s">
        <v>28</v>
      </c>
      <c r="T27" s="433" t="s">
        <v>28</v>
      </c>
      <c r="U27" s="332" t="s">
        <v>28</v>
      </c>
      <c r="V27" s="911"/>
      <c r="W27" s="912"/>
      <c r="X27" s="913"/>
      <c r="Y27" s="211" t="s">
        <v>28</v>
      </c>
      <c r="Z27" s="329" t="str">
        <f t="shared" si="13"/>
        <v>□</v>
      </c>
      <c r="AA27" s="211" t="s">
        <v>28</v>
      </c>
      <c r="AB27" s="324" t="s">
        <v>28</v>
      </c>
      <c r="AC27" s="211" t="s">
        <v>28</v>
      </c>
      <c r="AD27" s="914"/>
      <c r="AE27" s="915"/>
      <c r="AF27" s="211" t="s">
        <v>28</v>
      </c>
      <c r="AG27" s="214" t="s">
        <v>28</v>
      </c>
      <c r="AH27" s="214" t="s">
        <v>28</v>
      </c>
      <c r="AI27" s="214" t="s">
        <v>28</v>
      </c>
      <c r="AJ27" s="214" t="s">
        <v>28</v>
      </c>
      <c r="AK27" s="329" t="str">
        <f t="shared" si="4"/>
        <v>□</v>
      </c>
      <c r="AL27" s="211" t="s">
        <v>28</v>
      </c>
      <c r="AM27" s="214" t="s">
        <v>28</v>
      </c>
      <c r="AN27" s="224" t="s">
        <v>28</v>
      </c>
      <c r="AP27" s="314">
        <v>9</v>
      </c>
      <c r="AQ27" s="917" t="str">
        <f t="shared" si="5"/>
        <v/>
      </c>
      <c r="AR27" s="918"/>
      <c r="AS27" s="918"/>
      <c r="AT27" s="903"/>
      <c r="AU27" s="904"/>
      <c r="AV27" s="900" t="str">
        <f>IF($AX$7="","",IF(Y27="■",HLOOKUP($AX$7,別紙mast!$D$4:$K$7,3,FALSE),""))</f>
        <v/>
      </c>
      <c r="AW27" s="905"/>
      <c r="AX27" s="896"/>
      <c r="AY27" s="906"/>
      <c r="AZ27" s="907" t="str">
        <f>IF($AX$7="","",IF(Y27="■",HLOOKUP($AX$7,別紙mast!$D$4:$K$7,4,FALSE),""))</f>
        <v/>
      </c>
      <c r="BA27" s="908"/>
      <c r="BB27" s="212" t="s">
        <v>28</v>
      </c>
      <c r="BC27" s="212" t="s">
        <v>28</v>
      </c>
      <c r="BD27" s="212" t="s">
        <v>28</v>
      </c>
      <c r="BE27" s="546"/>
      <c r="BF27" s="887"/>
      <c r="BG27" s="887"/>
      <c r="BH27" s="896"/>
      <c r="BI27" s="909"/>
      <c r="BJ27" s="897"/>
      <c r="BK27" s="896"/>
      <c r="BL27" s="897"/>
      <c r="BM27" s="898"/>
      <c r="BN27" s="329" t="str">
        <f t="shared" si="6"/>
        <v>□</v>
      </c>
      <c r="BO27" s="899" t="str">
        <f>IF($AX$7="","",IF(OR(AF27="■",AG27="■",AH27="■",AI27="■",AJ27="■"),HLOOKUP($AX$7,別紙mast!$D$4:$K$8,5,FALSE),""))</f>
        <v/>
      </c>
      <c r="BP27" s="900"/>
      <c r="BQ27" s="375" t="str">
        <f t="shared" si="7"/>
        <v/>
      </c>
      <c r="BR27" s="901"/>
      <c r="BS27" s="901"/>
      <c r="BT27" s="901"/>
      <c r="BU27" s="901"/>
      <c r="BV27" s="901"/>
      <c r="BW27" s="901"/>
      <c r="BX27" s="901"/>
      <c r="BY27" s="901"/>
      <c r="BZ27" s="901"/>
      <c r="CA27" s="901"/>
      <c r="CB27" s="901"/>
      <c r="CC27" s="902"/>
      <c r="CE27" s="314">
        <v>9</v>
      </c>
      <c r="CF27" s="917" t="str">
        <f t="shared" si="0"/>
        <v/>
      </c>
      <c r="CG27" s="918"/>
      <c r="CH27" s="918"/>
      <c r="CI27" s="1072"/>
      <c r="CJ27" s="1073"/>
      <c r="CK27" s="1074"/>
      <c r="CL27" s="1072"/>
      <c r="CM27" s="1074"/>
      <c r="CN27" s="1082"/>
      <c r="CO27" s="1072"/>
      <c r="CP27" s="1074"/>
      <c r="CQ27" s="1082"/>
      <c r="CR27" s="1014" t="str">
        <f t="shared" si="8"/>
        <v/>
      </c>
      <c r="CS27" s="1015"/>
      <c r="CT27" s="1016"/>
      <c r="CU27" s="1014" t="str">
        <f t="shared" si="9"/>
        <v/>
      </c>
      <c r="CV27" s="1016"/>
      <c r="CW27" s="1016"/>
      <c r="CX27" s="1066" t="str">
        <f t="shared" si="1"/>
        <v/>
      </c>
      <c r="CY27" s="944"/>
      <c r="CZ27" s="1070" t="str">
        <f t="shared" si="2"/>
        <v/>
      </c>
      <c r="DA27" s="1071"/>
      <c r="DB27" s="900" t="str">
        <f>IF(OR($AX$7="",CF27=""),"",HLOOKUP($AX$7,別紙mast!$D$4:$K$8,5,FALSE))</f>
        <v/>
      </c>
      <c r="DC27" s="900"/>
      <c r="DD27" s="370" t="str">
        <f t="shared" si="10"/>
        <v/>
      </c>
      <c r="DE27" s="1059" t="str">
        <f t="shared" si="11"/>
        <v/>
      </c>
      <c r="DF27" s="1059"/>
      <c r="DG27" s="1059"/>
      <c r="DH27" s="1059" t="str">
        <f t="shared" si="12"/>
        <v/>
      </c>
      <c r="DI27" s="1059"/>
      <c r="DJ27" s="1060"/>
      <c r="DK27" s="1059" t="str">
        <f t="shared" si="3"/>
        <v/>
      </c>
      <c r="DL27" s="1059"/>
      <c r="DM27" s="1114"/>
    </row>
    <row r="28" spans="2:133" ht="19.5" customHeight="1" x14ac:dyDescent="0.15">
      <c r="B28" s="314">
        <v>10</v>
      </c>
      <c r="C28" s="886"/>
      <c r="D28" s="887"/>
      <c r="E28" s="887"/>
      <c r="F28" s="916"/>
      <c r="G28" s="916"/>
      <c r="H28" s="916"/>
      <c r="I28" s="916"/>
      <c r="J28" s="916"/>
      <c r="K28" s="887"/>
      <c r="L28" s="887"/>
      <c r="M28" s="887"/>
      <c r="N28" s="910"/>
      <c r="O28" s="910"/>
      <c r="P28" s="910"/>
      <c r="Q28" s="910"/>
      <c r="R28" s="211" t="s">
        <v>28</v>
      </c>
      <c r="S28" s="433" t="s">
        <v>28</v>
      </c>
      <c r="T28" s="433" t="s">
        <v>28</v>
      </c>
      <c r="U28" s="332" t="s">
        <v>28</v>
      </c>
      <c r="V28" s="911"/>
      <c r="W28" s="912"/>
      <c r="X28" s="913"/>
      <c r="Y28" s="211" t="s">
        <v>28</v>
      </c>
      <c r="Z28" s="329" t="str">
        <f t="shared" si="13"/>
        <v>□</v>
      </c>
      <c r="AA28" s="211" t="s">
        <v>28</v>
      </c>
      <c r="AB28" s="324" t="s">
        <v>28</v>
      </c>
      <c r="AC28" s="211" t="s">
        <v>28</v>
      </c>
      <c r="AD28" s="914"/>
      <c r="AE28" s="915"/>
      <c r="AF28" s="211" t="s">
        <v>28</v>
      </c>
      <c r="AG28" s="214" t="s">
        <v>28</v>
      </c>
      <c r="AH28" s="214" t="s">
        <v>28</v>
      </c>
      <c r="AI28" s="214" t="s">
        <v>28</v>
      </c>
      <c r="AJ28" s="214" t="s">
        <v>28</v>
      </c>
      <c r="AK28" s="329" t="str">
        <f t="shared" si="4"/>
        <v>□</v>
      </c>
      <c r="AL28" s="211" t="s">
        <v>28</v>
      </c>
      <c r="AM28" s="214" t="s">
        <v>28</v>
      </c>
      <c r="AN28" s="224" t="s">
        <v>28</v>
      </c>
      <c r="AP28" s="314">
        <v>10</v>
      </c>
      <c r="AQ28" s="917" t="str">
        <f t="shared" si="5"/>
        <v/>
      </c>
      <c r="AR28" s="918"/>
      <c r="AS28" s="918"/>
      <c r="AT28" s="903"/>
      <c r="AU28" s="904"/>
      <c r="AV28" s="900" t="str">
        <f>IF($AX$7="","",IF(Y28="■",HLOOKUP($AX$7,別紙mast!$D$4:$K$7,3,FALSE),""))</f>
        <v/>
      </c>
      <c r="AW28" s="905"/>
      <c r="AX28" s="896"/>
      <c r="AY28" s="906"/>
      <c r="AZ28" s="907" t="str">
        <f>IF($AX$7="","",IF(Y28="■",HLOOKUP($AX$7,別紙mast!$D$4:$K$7,4,FALSE),""))</f>
        <v/>
      </c>
      <c r="BA28" s="908"/>
      <c r="BB28" s="212" t="s">
        <v>28</v>
      </c>
      <c r="BC28" s="212" t="s">
        <v>28</v>
      </c>
      <c r="BD28" s="212" t="s">
        <v>28</v>
      </c>
      <c r="BE28" s="546"/>
      <c r="BF28" s="887"/>
      <c r="BG28" s="887"/>
      <c r="BH28" s="896"/>
      <c r="BI28" s="909"/>
      <c r="BJ28" s="897"/>
      <c r="BK28" s="896"/>
      <c r="BL28" s="897"/>
      <c r="BM28" s="898"/>
      <c r="BN28" s="329" t="str">
        <f t="shared" si="6"/>
        <v>□</v>
      </c>
      <c r="BO28" s="899" t="str">
        <f>IF($AX$7="","",IF(OR(AF28="■",AG28="■",AH28="■",AI28="■",AJ28="■"),HLOOKUP($AX$7,別紙mast!$D$4:$K$8,5,FALSE),""))</f>
        <v/>
      </c>
      <c r="BP28" s="900"/>
      <c r="BQ28" s="375" t="str">
        <f t="shared" si="7"/>
        <v/>
      </c>
      <c r="BR28" s="901"/>
      <c r="BS28" s="901"/>
      <c r="BT28" s="901"/>
      <c r="BU28" s="901"/>
      <c r="BV28" s="901"/>
      <c r="BW28" s="901"/>
      <c r="BX28" s="901"/>
      <c r="BY28" s="901"/>
      <c r="BZ28" s="901"/>
      <c r="CA28" s="901"/>
      <c r="CB28" s="901"/>
      <c r="CC28" s="902"/>
      <c r="CE28" s="314">
        <v>10</v>
      </c>
      <c r="CF28" s="917" t="str">
        <f t="shared" si="0"/>
        <v/>
      </c>
      <c r="CG28" s="918"/>
      <c r="CH28" s="918"/>
      <c r="CI28" s="1072"/>
      <c r="CJ28" s="1073"/>
      <c r="CK28" s="1074"/>
      <c r="CL28" s="1072"/>
      <c r="CM28" s="1074"/>
      <c r="CN28" s="1082"/>
      <c r="CO28" s="1072"/>
      <c r="CP28" s="1074"/>
      <c r="CQ28" s="1082"/>
      <c r="CR28" s="1014" t="str">
        <f t="shared" si="8"/>
        <v/>
      </c>
      <c r="CS28" s="1015"/>
      <c r="CT28" s="1016"/>
      <c r="CU28" s="1014" t="str">
        <f t="shared" si="9"/>
        <v/>
      </c>
      <c r="CV28" s="1016"/>
      <c r="CW28" s="1016"/>
      <c r="CX28" s="1066" t="str">
        <f t="shared" si="1"/>
        <v/>
      </c>
      <c r="CY28" s="944"/>
      <c r="CZ28" s="1070" t="str">
        <f t="shared" si="2"/>
        <v/>
      </c>
      <c r="DA28" s="1071"/>
      <c r="DB28" s="900" t="str">
        <f>IF(OR($AX$7="",CF28=""),"",HLOOKUP($AX$7,別紙mast!$D$4:$K$8,5,FALSE))</f>
        <v/>
      </c>
      <c r="DC28" s="900"/>
      <c r="DD28" s="370" t="str">
        <f t="shared" si="10"/>
        <v/>
      </c>
      <c r="DE28" s="1059" t="str">
        <f t="shared" si="11"/>
        <v/>
      </c>
      <c r="DF28" s="1059"/>
      <c r="DG28" s="1059"/>
      <c r="DH28" s="1059" t="str">
        <f t="shared" si="12"/>
        <v/>
      </c>
      <c r="DI28" s="1059"/>
      <c r="DJ28" s="1060"/>
      <c r="DK28" s="1059" t="str">
        <f t="shared" si="3"/>
        <v/>
      </c>
      <c r="DL28" s="1059"/>
      <c r="DM28" s="1114"/>
    </row>
    <row r="29" spans="2:133" ht="19.5" customHeight="1" x14ac:dyDescent="0.15">
      <c r="B29" s="314">
        <v>11</v>
      </c>
      <c r="C29" s="886"/>
      <c r="D29" s="887"/>
      <c r="E29" s="887"/>
      <c r="F29" s="916"/>
      <c r="G29" s="916"/>
      <c r="H29" s="916"/>
      <c r="I29" s="916"/>
      <c r="J29" s="916"/>
      <c r="K29" s="887"/>
      <c r="L29" s="887"/>
      <c r="M29" s="887"/>
      <c r="N29" s="910"/>
      <c r="O29" s="910"/>
      <c r="P29" s="910"/>
      <c r="Q29" s="910"/>
      <c r="R29" s="211" t="s">
        <v>28</v>
      </c>
      <c r="S29" s="433" t="s">
        <v>28</v>
      </c>
      <c r="T29" s="433" t="s">
        <v>28</v>
      </c>
      <c r="U29" s="332" t="s">
        <v>28</v>
      </c>
      <c r="V29" s="911"/>
      <c r="W29" s="912"/>
      <c r="X29" s="913"/>
      <c r="Y29" s="211" t="s">
        <v>28</v>
      </c>
      <c r="Z29" s="329" t="str">
        <f t="shared" si="13"/>
        <v>□</v>
      </c>
      <c r="AA29" s="211" t="s">
        <v>28</v>
      </c>
      <c r="AB29" s="324" t="s">
        <v>28</v>
      </c>
      <c r="AC29" s="211" t="s">
        <v>28</v>
      </c>
      <c r="AD29" s="914"/>
      <c r="AE29" s="915"/>
      <c r="AF29" s="211" t="s">
        <v>28</v>
      </c>
      <c r="AG29" s="214" t="s">
        <v>28</v>
      </c>
      <c r="AH29" s="214" t="s">
        <v>28</v>
      </c>
      <c r="AI29" s="214" t="s">
        <v>28</v>
      </c>
      <c r="AJ29" s="214" t="s">
        <v>28</v>
      </c>
      <c r="AK29" s="329" t="str">
        <f t="shared" si="4"/>
        <v>□</v>
      </c>
      <c r="AL29" s="211" t="s">
        <v>28</v>
      </c>
      <c r="AM29" s="214" t="s">
        <v>28</v>
      </c>
      <c r="AN29" s="224" t="s">
        <v>28</v>
      </c>
      <c r="AP29" s="314">
        <v>11</v>
      </c>
      <c r="AQ29" s="917" t="str">
        <f t="shared" si="5"/>
        <v/>
      </c>
      <c r="AR29" s="918"/>
      <c r="AS29" s="918"/>
      <c r="AT29" s="903"/>
      <c r="AU29" s="904"/>
      <c r="AV29" s="900" t="str">
        <f>IF($AX$7="","",IF(Y29="■",HLOOKUP($AX$7,別紙mast!$D$4:$K$7,3,FALSE),""))</f>
        <v/>
      </c>
      <c r="AW29" s="905"/>
      <c r="AX29" s="896"/>
      <c r="AY29" s="906"/>
      <c r="AZ29" s="907" t="str">
        <f>IF($AX$7="","",IF(Y29="■",HLOOKUP($AX$7,別紙mast!$D$4:$K$7,4,FALSE),""))</f>
        <v/>
      </c>
      <c r="BA29" s="908"/>
      <c r="BB29" s="212" t="s">
        <v>28</v>
      </c>
      <c r="BC29" s="212" t="s">
        <v>28</v>
      </c>
      <c r="BD29" s="212" t="s">
        <v>28</v>
      </c>
      <c r="BE29" s="546"/>
      <c r="BF29" s="887"/>
      <c r="BG29" s="887"/>
      <c r="BH29" s="896"/>
      <c r="BI29" s="909"/>
      <c r="BJ29" s="897"/>
      <c r="BK29" s="896"/>
      <c r="BL29" s="897"/>
      <c r="BM29" s="898"/>
      <c r="BN29" s="329" t="str">
        <f t="shared" si="6"/>
        <v>□</v>
      </c>
      <c r="BO29" s="899" t="str">
        <f>IF($AX$7="","",IF(OR(AF29="■",AG29="■",AH29="■",AI29="■",AJ29="■"),HLOOKUP($AX$7,別紙mast!$D$4:$K$8,5,FALSE),""))</f>
        <v/>
      </c>
      <c r="BP29" s="900"/>
      <c r="BQ29" s="375" t="str">
        <f t="shared" si="7"/>
        <v/>
      </c>
      <c r="BR29" s="901"/>
      <c r="BS29" s="901"/>
      <c r="BT29" s="901"/>
      <c r="BU29" s="901"/>
      <c r="BV29" s="901"/>
      <c r="BW29" s="901"/>
      <c r="BX29" s="901"/>
      <c r="BY29" s="901"/>
      <c r="BZ29" s="901"/>
      <c r="CA29" s="901"/>
      <c r="CB29" s="901"/>
      <c r="CC29" s="902"/>
      <c r="CE29" s="314">
        <v>11</v>
      </c>
      <c r="CF29" s="917" t="str">
        <f t="shared" si="0"/>
        <v/>
      </c>
      <c r="CG29" s="918"/>
      <c r="CH29" s="918"/>
      <c r="CI29" s="1072"/>
      <c r="CJ29" s="1073"/>
      <c r="CK29" s="1074"/>
      <c r="CL29" s="1072"/>
      <c r="CM29" s="1074"/>
      <c r="CN29" s="1082"/>
      <c r="CO29" s="1072"/>
      <c r="CP29" s="1074"/>
      <c r="CQ29" s="1082"/>
      <c r="CR29" s="1014" t="str">
        <f t="shared" si="8"/>
        <v/>
      </c>
      <c r="CS29" s="1015"/>
      <c r="CT29" s="1016"/>
      <c r="CU29" s="1014" t="str">
        <f t="shared" si="9"/>
        <v/>
      </c>
      <c r="CV29" s="1016"/>
      <c r="CW29" s="1016"/>
      <c r="CX29" s="1066" t="str">
        <f t="shared" si="1"/>
        <v/>
      </c>
      <c r="CY29" s="944"/>
      <c r="CZ29" s="1070" t="str">
        <f t="shared" si="2"/>
        <v/>
      </c>
      <c r="DA29" s="1071"/>
      <c r="DB29" s="900" t="str">
        <f>IF(OR($AX$7="",CF29=""),"",HLOOKUP($AX$7,別紙mast!$D$4:$K$8,5,FALSE))</f>
        <v/>
      </c>
      <c r="DC29" s="900"/>
      <c r="DD29" s="370" t="str">
        <f t="shared" si="10"/>
        <v/>
      </c>
      <c r="DE29" s="1059" t="str">
        <f t="shared" si="11"/>
        <v/>
      </c>
      <c r="DF29" s="1059"/>
      <c r="DG29" s="1059"/>
      <c r="DH29" s="1059" t="str">
        <f t="shared" si="12"/>
        <v/>
      </c>
      <c r="DI29" s="1059"/>
      <c r="DJ29" s="1060"/>
      <c r="DK29" s="1059" t="str">
        <f t="shared" si="3"/>
        <v/>
      </c>
      <c r="DL29" s="1059"/>
      <c r="DM29" s="1114"/>
    </row>
    <row r="30" spans="2:133" ht="19.5" customHeight="1" x14ac:dyDescent="0.15">
      <c r="B30" s="314">
        <v>12</v>
      </c>
      <c r="C30" s="886"/>
      <c r="D30" s="887"/>
      <c r="E30" s="887"/>
      <c r="F30" s="916"/>
      <c r="G30" s="916"/>
      <c r="H30" s="916"/>
      <c r="I30" s="916"/>
      <c r="J30" s="916"/>
      <c r="K30" s="887"/>
      <c r="L30" s="887"/>
      <c r="M30" s="887"/>
      <c r="N30" s="910"/>
      <c r="O30" s="910"/>
      <c r="P30" s="910"/>
      <c r="Q30" s="910"/>
      <c r="R30" s="211" t="s">
        <v>28</v>
      </c>
      <c r="S30" s="433" t="s">
        <v>28</v>
      </c>
      <c r="T30" s="433" t="s">
        <v>28</v>
      </c>
      <c r="U30" s="332" t="s">
        <v>28</v>
      </c>
      <c r="V30" s="911"/>
      <c r="W30" s="912"/>
      <c r="X30" s="913"/>
      <c r="Y30" s="211" t="s">
        <v>28</v>
      </c>
      <c r="Z30" s="329" t="str">
        <f t="shared" si="13"/>
        <v>□</v>
      </c>
      <c r="AA30" s="211" t="s">
        <v>28</v>
      </c>
      <c r="AB30" s="324" t="s">
        <v>28</v>
      </c>
      <c r="AC30" s="211" t="s">
        <v>28</v>
      </c>
      <c r="AD30" s="914"/>
      <c r="AE30" s="915"/>
      <c r="AF30" s="211" t="s">
        <v>28</v>
      </c>
      <c r="AG30" s="214" t="s">
        <v>28</v>
      </c>
      <c r="AH30" s="214" t="s">
        <v>28</v>
      </c>
      <c r="AI30" s="214" t="s">
        <v>28</v>
      </c>
      <c r="AJ30" s="214" t="s">
        <v>28</v>
      </c>
      <c r="AK30" s="329" t="str">
        <f t="shared" si="4"/>
        <v>□</v>
      </c>
      <c r="AL30" s="211" t="s">
        <v>28</v>
      </c>
      <c r="AM30" s="214" t="s">
        <v>28</v>
      </c>
      <c r="AN30" s="224" t="s">
        <v>28</v>
      </c>
      <c r="AP30" s="314">
        <v>12</v>
      </c>
      <c r="AQ30" s="917" t="str">
        <f t="shared" si="5"/>
        <v/>
      </c>
      <c r="AR30" s="918"/>
      <c r="AS30" s="918"/>
      <c r="AT30" s="903"/>
      <c r="AU30" s="904"/>
      <c r="AV30" s="900" t="str">
        <f>IF($AX$7="","",IF(Y30="■",HLOOKUP($AX$7,別紙mast!$D$4:$K$7,3,FALSE),""))</f>
        <v/>
      </c>
      <c r="AW30" s="905"/>
      <c r="AX30" s="896"/>
      <c r="AY30" s="906"/>
      <c r="AZ30" s="907" t="str">
        <f>IF($AX$7="","",IF(Y30="■",HLOOKUP($AX$7,別紙mast!$D$4:$K$7,4,FALSE),""))</f>
        <v/>
      </c>
      <c r="BA30" s="908"/>
      <c r="BB30" s="212" t="s">
        <v>28</v>
      </c>
      <c r="BC30" s="212" t="s">
        <v>28</v>
      </c>
      <c r="BD30" s="212" t="s">
        <v>28</v>
      </c>
      <c r="BE30" s="546"/>
      <c r="BF30" s="887"/>
      <c r="BG30" s="887"/>
      <c r="BH30" s="896"/>
      <c r="BI30" s="909"/>
      <c r="BJ30" s="897"/>
      <c r="BK30" s="896"/>
      <c r="BL30" s="897"/>
      <c r="BM30" s="898"/>
      <c r="BN30" s="329" t="str">
        <f t="shared" si="6"/>
        <v>□</v>
      </c>
      <c r="BO30" s="899" t="str">
        <f>IF($AX$7="","",IF(OR(AF30="■",AG30="■",AH30="■",AI30="■",AJ30="■"),HLOOKUP($AX$7,別紙mast!$D$4:$K$8,5,FALSE),""))</f>
        <v/>
      </c>
      <c r="BP30" s="900"/>
      <c r="BQ30" s="375" t="str">
        <f t="shared" si="7"/>
        <v/>
      </c>
      <c r="BR30" s="901"/>
      <c r="BS30" s="901"/>
      <c r="BT30" s="901"/>
      <c r="BU30" s="901"/>
      <c r="BV30" s="901"/>
      <c r="BW30" s="901"/>
      <c r="BX30" s="901"/>
      <c r="BY30" s="901"/>
      <c r="BZ30" s="901"/>
      <c r="CA30" s="901"/>
      <c r="CB30" s="901"/>
      <c r="CC30" s="902"/>
      <c r="CE30" s="314">
        <v>12</v>
      </c>
      <c r="CF30" s="917" t="str">
        <f t="shared" si="0"/>
        <v/>
      </c>
      <c r="CG30" s="918"/>
      <c r="CH30" s="918"/>
      <c r="CI30" s="1072"/>
      <c r="CJ30" s="1073"/>
      <c r="CK30" s="1074"/>
      <c r="CL30" s="1072"/>
      <c r="CM30" s="1074"/>
      <c r="CN30" s="1082"/>
      <c r="CO30" s="1072"/>
      <c r="CP30" s="1074"/>
      <c r="CQ30" s="1082"/>
      <c r="CR30" s="1014" t="str">
        <f t="shared" si="8"/>
        <v/>
      </c>
      <c r="CS30" s="1015"/>
      <c r="CT30" s="1016"/>
      <c r="CU30" s="1014" t="str">
        <f t="shared" si="9"/>
        <v/>
      </c>
      <c r="CV30" s="1016"/>
      <c r="CW30" s="1016"/>
      <c r="CX30" s="1066" t="str">
        <f t="shared" si="1"/>
        <v/>
      </c>
      <c r="CY30" s="944"/>
      <c r="CZ30" s="1070" t="str">
        <f t="shared" si="2"/>
        <v/>
      </c>
      <c r="DA30" s="1071"/>
      <c r="DB30" s="900" t="str">
        <f>IF(OR($AX$7="",CF30=""),"",HLOOKUP($AX$7,別紙mast!$D$4:$K$8,5,FALSE))</f>
        <v/>
      </c>
      <c r="DC30" s="900"/>
      <c r="DD30" s="370" t="str">
        <f t="shared" si="10"/>
        <v/>
      </c>
      <c r="DE30" s="1059" t="str">
        <f t="shared" si="11"/>
        <v/>
      </c>
      <c r="DF30" s="1059"/>
      <c r="DG30" s="1059"/>
      <c r="DH30" s="1059" t="str">
        <f t="shared" si="12"/>
        <v/>
      </c>
      <c r="DI30" s="1059"/>
      <c r="DJ30" s="1060"/>
      <c r="DK30" s="1059" t="str">
        <f t="shared" si="3"/>
        <v/>
      </c>
      <c r="DL30" s="1059"/>
      <c r="DM30" s="1114"/>
    </row>
    <row r="31" spans="2:133" ht="19.5" customHeight="1" x14ac:dyDescent="0.15">
      <c r="B31" s="314">
        <v>13</v>
      </c>
      <c r="C31" s="886"/>
      <c r="D31" s="887"/>
      <c r="E31" s="887"/>
      <c r="F31" s="916"/>
      <c r="G31" s="916"/>
      <c r="H31" s="916"/>
      <c r="I31" s="916"/>
      <c r="J31" s="916"/>
      <c r="K31" s="887"/>
      <c r="L31" s="887"/>
      <c r="M31" s="887"/>
      <c r="N31" s="910"/>
      <c r="O31" s="910"/>
      <c r="P31" s="910"/>
      <c r="Q31" s="910"/>
      <c r="R31" s="211" t="s">
        <v>28</v>
      </c>
      <c r="S31" s="433" t="s">
        <v>28</v>
      </c>
      <c r="T31" s="433" t="s">
        <v>28</v>
      </c>
      <c r="U31" s="332" t="s">
        <v>28</v>
      </c>
      <c r="V31" s="911"/>
      <c r="W31" s="912"/>
      <c r="X31" s="913"/>
      <c r="Y31" s="211" t="s">
        <v>28</v>
      </c>
      <c r="Z31" s="329" t="str">
        <f t="shared" si="13"/>
        <v>□</v>
      </c>
      <c r="AA31" s="211" t="s">
        <v>28</v>
      </c>
      <c r="AB31" s="324" t="s">
        <v>28</v>
      </c>
      <c r="AC31" s="211" t="s">
        <v>28</v>
      </c>
      <c r="AD31" s="914"/>
      <c r="AE31" s="915"/>
      <c r="AF31" s="211" t="s">
        <v>28</v>
      </c>
      <c r="AG31" s="214" t="s">
        <v>28</v>
      </c>
      <c r="AH31" s="214" t="s">
        <v>28</v>
      </c>
      <c r="AI31" s="214" t="s">
        <v>28</v>
      </c>
      <c r="AJ31" s="214" t="s">
        <v>28</v>
      </c>
      <c r="AK31" s="329" t="str">
        <f t="shared" si="4"/>
        <v>□</v>
      </c>
      <c r="AL31" s="211" t="s">
        <v>28</v>
      </c>
      <c r="AM31" s="214" t="s">
        <v>28</v>
      </c>
      <c r="AN31" s="224" t="s">
        <v>28</v>
      </c>
      <c r="AP31" s="314">
        <v>13</v>
      </c>
      <c r="AQ31" s="917" t="str">
        <f t="shared" si="5"/>
        <v/>
      </c>
      <c r="AR31" s="918"/>
      <c r="AS31" s="918"/>
      <c r="AT31" s="903"/>
      <c r="AU31" s="904"/>
      <c r="AV31" s="900" t="str">
        <f>IF($AX$7="","",IF(Y31="■",HLOOKUP($AX$7,別紙mast!$D$4:$K$7,3,FALSE),""))</f>
        <v/>
      </c>
      <c r="AW31" s="905"/>
      <c r="AX31" s="896"/>
      <c r="AY31" s="906"/>
      <c r="AZ31" s="907" t="str">
        <f>IF($AX$7="","",IF(Y31="■",HLOOKUP($AX$7,別紙mast!$D$4:$K$7,4,FALSE),""))</f>
        <v/>
      </c>
      <c r="BA31" s="908"/>
      <c r="BB31" s="212" t="s">
        <v>28</v>
      </c>
      <c r="BC31" s="212" t="s">
        <v>28</v>
      </c>
      <c r="BD31" s="212" t="s">
        <v>28</v>
      </c>
      <c r="BE31" s="546"/>
      <c r="BF31" s="887"/>
      <c r="BG31" s="887"/>
      <c r="BH31" s="896"/>
      <c r="BI31" s="909"/>
      <c r="BJ31" s="897"/>
      <c r="BK31" s="896"/>
      <c r="BL31" s="897"/>
      <c r="BM31" s="898"/>
      <c r="BN31" s="329" t="str">
        <f t="shared" si="6"/>
        <v>□</v>
      </c>
      <c r="BO31" s="899" t="str">
        <f>IF($AX$7="","",IF(OR(AF31="■",AG31="■",AH31="■",AI31="■",AJ31="■"),HLOOKUP($AX$7,別紙mast!$D$4:$K$8,5,FALSE),""))</f>
        <v/>
      </c>
      <c r="BP31" s="900"/>
      <c r="BQ31" s="375" t="str">
        <f t="shared" si="7"/>
        <v/>
      </c>
      <c r="BR31" s="901"/>
      <c r="BS31" s="901"/>
      <c r="BT31" s="901"/>
      <c r="BU31" s="901"/>
      <c r="BV31" s="901"/>
      <c r="BW31" s="901"/>
      <c r="BX31" s="901"/>
      <c r="BY31" s="901"/>
      <c r="BZ31" s="901"/>
      <c r="CA31" s="901"/>
      <c r="CB31" s="901"/>
      <c r="CC31" s="902"/>
      <c r="CE31" s="314">
        <v>13</v>
      </c>
      <c r="CF31" s="917" t="str">
        <f t="shared" si="0"/>
        <v/>
      </c>
      <c r="CG31" s="918"/>
      <c r="CH31" s="918"/>
      <c r="CI31" s="1072"/>
      <c r="CJ31" s="1073"/>
      <c r="CK31" s="1074"/>
      <c r="CL31" s="1072"/>
      <c r="CM31" s="1074"/>
      <c r="CN31" s="1082"/>
      <c r="CO31" s="1072"/>
      <c r="CP31" s="1074"/>
      <c r="CQ31" s="1082"/>
      <c r="CR31" s="1014" t="str">
        <f t="shared" si="8"/>
        <v/>
      </c>
      <c r="CS31" s="1015"/>
      <c r="CT31" s="1016"/>
      <c r="CU31" s="1014" t="str">
        <f t="shared" si="9"/>
        <v/>
      </c>
      <c r="CV31" s="1016"/>
      <c r="CW31" s="1016"/>
      <c r="CX31" s="1066" t="str">
        <f t="shared" si="1"/>
        <v/>
      </c>
      <c r="CY31" s="944"/>
      <c r="CZ31" s="1070" t="str">
        <f t="shared" si="2"/>
        <v/>
      </c>
      <c r="DA31" s="1071"/>
      <c r="DB31" s="900" t="str">
        <f>IF(OR($AX$7="",CF31=""),"",HLOOKUP($AX$7,別紙mast!$D$4:$K$8,5,FALSE))</f>
        <v/>
      </c>
      <c r="DC31" s="900"/>
      <c r="DD31" s="370" t="str">
        <f t="shared" si="10"/>
        <v/>
      </c>
      <c r="DE31" s="1059" t="str">
        <f t="shared" si="11"/>
        <v/>
      </c>
      <c r="DF31" s="1059"/>
      <c r="DG31" s="1059"/>
      <c r="DH31" s="1059" t="str">
        <f t="shared" si="12"/>
        <v/>
      </c>
      <c r="DI31" s="1059"/>
      <c r="DJ31" s="1060"/>
      <c r="DK31" s="1059" t="str">
        <f t="shared" si="3"/>
        <v/>
      </c>
      <c r="DL31" s="1059"/>
      <c r="DM31" s="1114"/>
    </row>
    <row r="32" spans="2:133" ht="19.5" customHeight="1" x14ac:dyDescent="0.15">
      <c r="B32" s="314">
        <v>14</v>
      </c>
      <c r="C32" s="886"/>
      <c r="D32" s="887"/>
      <c r="E32" s="887"/>
      <c r="F32" s="916"/>
      <c r="G32" s="916"/>
      <c r="H32" s="916"/>
      <c r="I32" s="916"/>
      <c r="J32" s="916"/>
      <c r="K32" s="887"/>
      <c r="L32" s="887"/>
      <c r="M32" s="887"/>
      <c r="N32" s="910"/>
      <c r="O32" s="910"/>
      <c r="P32" s="910"/>
      <c r="Q32" s="910"/>
      <c r="R32" s="211" t="s">
        <v>28</v>
      </c>
      <c r="S32" s="433" t="s">
        <v>28</v>
      </c>
      <c r="T32" s="433" t="s">
        <v>28</v>
      </c>
      <c r="U32" s="332" t="s">
        <v>28</v>
      </c>
      <c r="V32" s="911"/>
      <c r="W32" s="912"/>
      <c r="X32" s="913"/>
      <c r="Y32" s="211" t="s">
        <v>28</v>
      </c>
      <c r="Z32" s="329" t="str">
        <f t="shared" si="13"/>
        <v>□</v>
      </c>
      <c r="AA32" s="211" t="s">
        <v>28</v>
      </c>
      <c r="AB32" s="324" t="s">
        <v>28</v>
      </c>
      <c r="AC32" s="211" t="s">
        <v>28</v>
      </c>
      <c r="AD32" s="914"/>
      <c r="AE32" s="915"/>
      <c r="AF32" s="211" t="s">
        <v>28</v>
      </c>
      <c r="AG32" s="214" t="s">
        <v>28</v>
      </c>
      <c r="AH32" s="214" t="s">
        <v>28</v>
      </c>
      <c r="AI32" s="214" t="s">
        <v>28</v>
      </c>
      <c r="AJ32" s="214" t="s">
        <v>28</v>
      </c>
      <c r="AK32" s="329" t="str">
        <f t="shared" si="4"/>
        <v>□</v>
      </c>
      <c r="AL32" s="211" t="s">
        <v>28</v>
      </c>
      <c r="AM32" s="214" t="s">
        <v>28</v>
      </c>
      <c r="AN32" s="224" t="s">
        <v>28</v>
      </c>
      <c r="AP32" s="314">
        <v>14</v>
      </c>
      <c r="AQ32" s="917" t="str">
        <f t="shared" si="5"/>
        <v/>
      </c>
      <c r="AR32" s="918"/>
      <c r="AS32" s="918"/>
      <c r="AT32" s="903"/>
      <c r="AU32" s="904"/>
      <c r="AV32" s="900" t="str">
        <f>IF($AX$7="","",IF(Y32="■",HLOOKUP($AX$7,別紙mast!$D$4:$K$7,3,FALSE),""))</f>
        <v/>
      </c>
      <c r="AW32" s="905"/>
      <c r="AX32" s="896"/>
      <c r="AY32" s="906"/>
      <c r="AZ32" s="907" t="str">
        <f>IF($AX$7="","",IF(Y32="■",HLOOKUP($AX$7,別紙mast!$D$4:$K$7,4,FALSE),""))</f>
        <v/>
      </c>
      <c r="BA32" s="908"/>
      <c r="BB32" s="212" t="s">
        <v>28</v>
      </c>
      <c r="BC32" s="212" t="s">
        <v>28</v>
      </c>
      <c r="BD32" s="212" t="s">
        <v>28</v>
      </c>
      <c r="BE32" s="546"/>
      <c r="BF32" s="887"/>
      <c r="BG32" s="887"/>
      <c r="BH32" s="896"/>
      <c r="BI32" s="909"/>
      <c r="BJ32" s="897"/>
      <c r="BK32" s="896"/>
      <c r="BL32" s="897"/>
      <c r="BM32" s="898"/>
      <c r="BN32" s="329" t="str">
        <f t="shared" si="6"/>
        <v>□</v>
      </c>
      <c r="BO32" s="899" t="str">
        <f>IF($AX$7="","",IF(OR(AF32="■",AG32="■",AH32="■",AI32="■",AJ32="■"),HLOOKUP($AX$7,別紙mast!$D$4:$K$8,5,FALSE),""))</f>
        <v/>
      </c>
      <c r="BP32" s="900"/>
      <c r="BQ32" s="375" t="str">
        <f t="shared" si="7"/>
        <v/>
      </c>
      <c r="BR32" s="901"/>
      <c r="BS32" s="901"/>
      <c r="BT32" s="901"/>
      <c r="BU32" s="901"/>
      <c r="BV32" s="901"/>
      <c r="BW32" s="901"/>
      <c r="BX32" s="901"/>
      <c r="BY32" s="901"/>
      <c r="BZ32" s="901"/>
      <c r="CA32" s="901"/>
      <c r="CB32" s="901"/>
      <c r="CC32" s="902"/>
      <c r="CE32" s="314">
        <v>14</v>
      </c>
      <c r="CF32" s="917" t="str">
        <f t="shared" si="0"/>
        <v/>
      </c>
      <c r="CG32" s="918"/>
      <c r="CH32" s="918"/>
      <c r="CI32" s="1072"/>
      <c r="CJ32" s="1073"/>
      <c r="CK32" s="1074"/>
      <c r="CL32" s="1072"/>
      <c r="CM32" s="1074"/>
      <c r="CN32" s="1082"/>
      <c r="CO32" s="1072"/>
      <c r="CP32" s="1074"/>
      <c r="CQ32" s="1082"/>
      <c r="CR32" s="1014" t="str">
        <f t="shared" si="8"/>
        <v/>
      </c>
      <c r="CS32" s="1015"/>
      <c r="CT32" s="1016"/>
      <c r="CU32" s="1014" t="str">
        <f t="shared" si="9"/>
        <v/>
      </c>
      <c r="CV32" s="1016"/>
      <c r="CW32" s="1016"/>
      <c r="CX32" s="1066" t="str">
        <f t="shared" si="1"/>
        <v/>
      </c>
      <c r="CY32" s="944"/>
      <c r="CZ32" s="1070" t="str">
        <f t="shared" si="2"/>
        <v/>
      </c>
      <c r="DA32" s="1071"/>
      <c r="DB32" s="900" t="str">
        <f>IF(OR($AX$7="",CF32=""),"",HLOOKUP($AX$7,別紙mast!$D$4:$K$8,5,FALSE))</f>
        <v/>
      </c>
      <c r="DC32" s="900"/>
      <c r="DD32" s="370" t="str">
        <f t="shared" si="10"/>
        <v/>
      </c>
      <c r="DE32" s="1059" t="str">
        <f t="shared" si="11"/>
        <v/>
      </c>
      <c r="DF32" s="1059"/>
      <c r="DG32" s="1059"/>
      <c r="DH32" s="1059" t="str">
        <f t="shared" si="12"/>
        <v/>
      </c>
      <c r="DI32" s="1059"/>
      <c r="DJ32" s="1060"/>
      <c r="DK32" s="1059" t="str">
        <f t="shared" si="3"/>
        <v/>
      </c>
      <c r="DL32" s="1059"/>
      <c r="DM32" s="1114"/>
    </row>
    <row r="33" spans="2:117" ht="19.5" customHeight="1" x14ac:dyDescent="0.15">
      <c r="B33" s="314">
        <v>15</v>
      </c>
      <c r="C33" s="886"/>
      <c r="D33" s="887"/>
      <c r="E33" s="887"/>
      <c r="F33" s="916"/>
      <c r="G33" s="916"/>
      <c r="H33" s="916"/>
      <c r="I33" s="916"/>
      <c r="J33" s="916"/>
      <c r="K33" s="887"/>
      <c r="L33" s="887"/>
      <c r="M33" s="887"/>
      <c r="N33" s="910"/>
      <c r="O33" s="910"/>
      <c r="P33" s="910"/>
      <c r="Q33" s="910"/>
      <c r="R33" s="211" t="s">
        <v>28</v>
      </c>
      <c r="S33" s="433" t="s">
        <v>28</v>
      </c>
      <c r="T33" s="433" t="s">
        <v>28</v>
      </c>
      <c r="U33" s="332" t="s">
        <v>28</v>
      </c>
      <c r="V33" s="911"/>
      <c r="W33" s="912"/>
      <c r="X33" s="913"/>
      <c r="Y33" s="211" t="s">
        <v>28</v>
      </c>
      <c r="Z33" s="329" t="str">
        <f t="shared" si="13"/>
        <v>□</v>
      </c>
      <c r="AA33" s="211" t="s">
        <v>28</v>
      </c>
      <c r="AB33" s="324" t="s">
        <v>28</v>
      </c>
      <c r="AC33" s="211" t="s">
        <v>28</v>
      </c>
      <c r="AD33" s="914"/>
      <c r="AE33" s="915"/>
      <c r="AF33" s="211" t="s">
        <v>28</v>
      </c>
      <c r="AG33" s="214" t="s">
        <v>28</v>
      </c>
      <c r="AH33" s="214" t="s">
        <v>28</v>
      </c>
      <c r="AI33" s="214" t="s">
        <v>28</v>
      </c>
      <c r="AJ33" s="214" t="s">
        <v>28</v>
      </c>
      <c r="AK33" s="329" t="str">
        <f t="shared" si="4"/>
        <v>□</v>
      </c>
      <c r="AL33" s="211" t="s">
        <v>28</v>
      </c>
      <c r="AM33" s="214" t="s">
        <v>28</v>
      </c>
      <c r="AN33" s="224" t="s">
        <v>28</v>
      </c>
      <c r="AP33" s="314">
        <v>15</v>
      </c>
      <c r="AQ33" s="917" t="str">
        <f t="shared" si="5"/>
        <v/>
      </c>
      <c r="AR33" s="918"/>
      <c r="AS33" s="918"/>
      <c r="AT33" s="903"/>
      <c r="AU33" s="904"/>
      <c r="AV33" s="900" t="str">
        <f>IF($AX$7="","",IF(Y33="■",HLOOKUP($AX$7,別紙mast!$D$4:$K$7,3,FALSE),""))</f>
        <v/>
      </c>
      <c r="AW33" s="905"/>
      <c r="AX33" s="896"/>
      <c r="AY33" s="906"/>
      <c r="AZ33" s="907" t="str">
        <f>IF($AX$7="","",IF(Y33="■",HLOOKUP($AX$7,別紙mast!$D$4:$K$7,4,FALSE),""))</f>
        <v/>
      </c>
      <c r="BA33" s="908"/>
      <c r="BB33" s="212" t="s">
        <v>28</v>
      </c>
      <c r="BC33" s="212" t="s">
        <v>28</v>
      </c>
      <c r="BD33" s="212" t="s">
        <v>28</v>
      </c>
      <c r="BE33" s="546"/>
      <c r="BF33" s="887"/>
      <c r="BG33" s="887"/>
      <c r="BH33" s="896"/>
      <c r="BI33" s="909"/>
      <c r="BJ33" s="897"/>
      <c r="BK33" s="896"/>
      <c r="BL33" s="897"/>
      <c r="BM33" s="898"/>
      <c r="BN33" s="329" t="str">
        <f t="shared" si="6"/>
        <v>□</v>
      </c>
      <c r="BO33" s="899" t="str">
        <f>IF($AX$7="","",IF(OR(AF33="■",AG33="■",AH33="■",AI33="■",AJ33="■"),HLOOKUP($AX$7,別紙mast!$D$4:$K$8,5,FALSE),""))</f>
        <v/>
      </c>
      <c r="BP33" s="900"/>
      <c r="BQ33" s="375" t="str">
        <f t="shared" si="7"/>
        <v/>
      </c>
      <c r="BR33" s="901"/>
      <c r="BS33" s="901"/>
      <c r="BT33" s="901"/>
      <c r="BU33" s="901"/>
      <c r="BV33" s="901"/>
      <c r="BW33" s="901"/>
      <c r="BX33" s="901"/>
      <c r="BY33" s="901"/>
      <c r="BZ33" s="901"/>
      <c r="CA33" s="901"/>
      <c r="CB33" s="901"/>
      <c r="CC33" s="902"/>
      <c r="CE33" s="314">
        <v>15</v>
      </c>
      <c r="CF33" s="917" t="str">
        <f t="shared" si="0"/>
        <v/>
      </c>
      <c r="CG33" s="918"/>
      <c r="CH33" s="918"/>
      <c r="CI33" s="1072"/>
      <c r="CJ33" s="1073"/>
      <c r="CK33" s="1074"/>
      <c r="CL33" s="1072"/>
      <c r="CM33" s="1074"/>
      <c r="CN33" s="1082"/>
      <c r="CO33" s="1072"/>
      <c r="CP33" s="1074"/>
      <c r="CQ33" s="1082"/>
      <c r="CR33" s="1014" t="str">
        <f t="shared" si="8"/>
        <v/>
      </c>
      <c r="CS33" s="1015"/>
      <c r="CT33" s="1016"/>
      <c r="CU33" s="1014" t="str">
        <f t="shared" si="9"/>
        <v/>
      </c>
      <c r="CV33" s="1016"/>
      <c r="CW33" s="1016"/>
      <c r="CX33" s="1066" t="str">
        <f t="shared" si="1"/>
        <v/>
      </c>
      <c r="CY33" s="944"/>
      <c r="CZ33" s="1070" t="str">
        <f t="shared" si="2"/>
        <v/>
      </c>
      <c r="DA33" s="1071"/>
      <c r="DB33" s="900" t="str">
        <f>IF(OR($AX$7="",CF33=""),"",HLOOKUP($AX$7,別紙mast!$D$4:$K$8,5,FALSE))</f>
        <v/>
      </c>
      <c r="DC33" s="900"/>
      <c r="DD33" s="370" t="str">
        <f t="shared" si="10"/>
        <v/>
      </c>
      <c r="DE33" s="1059" t="str">
        <f t="shared" si="11"/>
        <v/>
      </c>
      <c r="DF33" s="1059"/>
      <c r="DG33" s="1059"/>
      <c r="DH33" s="1059" t="str">
        <f t="shared" si="12"/>
        <v/>
      </c>
      <c r="DI33" s="1059"/>
      <c r="DJ33" s="1060"/>
      <c r="DK33" s="1059" t="str">
        <f t="shared" si="3"/>
        <v/>
      </c>
      <c r="DL33" s="1059"/>
      <c r="DM33" s="1114"/>
    </row>
    <row r="34" spans="2:117" ht="19.5" customHeight="1" x14ac:dyDescent="0.15">
      <c r="B34" s="314">
        <v>16</v>
      </c>
      <c r="C34" s="886"/>
      <c r="D34" s="887"/>
      <c r="E34" s="887"/>
      <c r="F34" s="916"/>
      <c r="G34" s="916"/>
      <c r="H34" s="916"/>
      <c r="I34" s="916"/>
      <c r="J34" s="916"/>
      <c r="K34" s="887"/>
      <c r="L34" s="887"/>
      <c r="M34" s="887"/>
      <c r="N34" s="910"/>
      <c r="O34" s="910"/>
      <c r="P34" s="910"/>
      <c r="Q34" s="910"/>
      <c r="R34" s="211" t="s">
        <v>28</v>
      </c>
      <c r="S34" s="433" t="s">
        <v>28</v>
      </c>
      <c r="T34" s="433" t="s">
        <v>28</v>
      </c>
      <c r="U34" s="332" t="s">
        <v>28</v>
      </c>
      <c r="V34" s="911"/>
      <c r="W34" s="912"/>
      <c r="X34" s="913"/>
      <c r="Y34" s="211" t="s">
        <v>28</v>
      </c>
      <c r="Z34" s="329" t="str">
        <f t="shared" si="13"/>
        <v>□</v>
      </c>
      <c r="AA34" s="211" t="s">
        <v>28</v>
      </c>
      <c r="AB34" s="324" t="s">
        <v>28</v>
      </c>
      <c r="AC34" s="211" t="s">
        <v>28</v>
      </c>
      <c r="AD34" s="914"/>
      <c r="AE34" s="915"/>
      <c r="AF34" s="211" t="s">
        <v>28</v>
      </c>
      <c r="AG34" s="214" t="s">
        <v>28</v>
      </c>
      <c r="AH34" s="214" t="s">
        <v>28</v>
      </c>
      <c r="AI34" s="214" t="s">
        <v>28</v>
      </c>
      <c r="AJ34" s="214" t="s">
        <v>28</v>
      </c>
      <c r="AK34" s="329" t="str">
        <f t="shared" si="4"/>
        <v>□</v>
      </c>
      <c r="AL34" s="211" t="s">
        <v>28</v>
      </c>
      <c r="AM34" s="214" t="s">
        <v>28</v>
      </c>
      <c r="AN34" s="224" t="s">
        <v>28</v>
      </c>
      <c r="AP34" s="314">
        <v>16</v>
      </c>
      <c r="AQ34" s="917" t="str">
        <f t="shared" si="5"/>
        <v/>
      </c>
      <c r="AR34" s="918"/>
      <c r="AS34" s="918"/>
      <c r="AT34" s="903"/>
      <c r="AU34" s="904"/>
      <c r="AV34" s="900" t="str">
        <f>IF($AX$7="","",IF(Y34="■",HLOOKUP($AX$7,別紙mast!$D$4:$K$7,3,FALSE),""))</f>
        <v/>
      </c>
      <c r="AW34" s="905"/>
      <c r="AX34" s="896"/>
      <c r="AY34" s="906"/>
      <c r="AZ34" s="907" t="str">
        <f>IF($AX$7="","",IF(Y34="■",HLOOKUP($AX$7,別紙mast!$D$4:$K$7,4,FALSE),""))</f>
        <v/>
      </c>
      <c r="BA34" s="908"/>
      <c r="BB34" s="212" t="s">
        <v>28</v>
      </c>
      <c r="BC34" s="212" t="s">
        <v>28</v>
      </c>
      <c r="BD34" s="212" t="s">
        <v>28</v>
      </c>
      <c r="BE34" s="546"/>
      <c r="BF34" s="887"/>
      <c r="BG34" s="887"/>
      <c r="BH34" s="896"/>
      <c r="BI34" s="909"/>
      <c r="BJ34" s="897"/>
      <c r="BK34" s="896"/>
      <c r="BL34" s="897"/>
      <c r="BM34" s="898"/>
      <c r="BN34" s="329" t="str">
        <f t="shared" si="6"/>
        <v>□</v>
      </c>
      <c r="BO34" s="899" t="str">
        <f>IF($AX$7="","",IF(OR(AF34="■",AG34="■",AH34="■",AI34="■",AJ34="■"),HLOOKUP($AX$7,別紙mast!$D$4:$K$8,5,FALSE),""))</f>
        <v/>
      </c>
      <c r="BP34" s="900"/>
      <c r="BQ34" s="375" t="str">
        <f t="shared" si="7"/>
        <v/>
      </c>
      <c r="BR34" s="901"/>
      <c r="BS34" s="901"/>
      <c r="BT34" s="901"/>
      <c r="BU34" s="901"/>
      <c r="BV34" s="901"/>
      <c r="BW34" s="901"/>
      <c r="BX34" s="901"/>
      <c r="BY34" s="901"/>
      <c r="BZ34" s="901"/>
      <c r="CA34" s="901"/>
      <c r="CB34" s="901"/>
      <c r="CC34" s="902"/>
      <c r="CE34" s="314">
        <v>16</v>
      </c>
      <c r="CF34" s="917" t="str">
        <f t="shared" si="0"/>
        <v/>
      </c>
      <c r="CG34" s="918"/>
      <c r="CH34" s="918"/>
      <c r="CI34" s="1072"/>
      <c r="CJ34" s="1073"/>
      <c r="CK34" s="1074"/>
      <c r="CL34" s="1072"/>
      <c r="CM34" s="1074"/>
      <c r="CN34" s="1082"/>
      <c r="CO34" s="1072"/>
      <c r="CP34" s="1074"/>
      <c r="CQ34" s="1082"/>
      <c r="CR34" s="1014" t="str">
        <f t="shared" si="8"/>
        <v/>
      </c>
      <c r="CS34" s="1015"/>
      <c r="CT34" s="1016"/>
      <c r="CU34" s="1014" t="str">
        <f t="shared" si="9"/>
        <v/>
      </c>
      <c r="CV34" s="1016"/>
      <c r="CW34" s="1016"/>
      <c r="CX34" s="1066" t="str">
        <f t="shared" si="1"/>
        <v/>
      </c>
      <c r="CY34" s="944"/>
      <c r="CZ34" s="1070" t="str">
        <f t="shared" si="2"/>
        <v/>
      </c>
      <c r="DA34" s="1071"/>
      <c r="DB34" s="900" t="str">
        <f>IF(OR($AX$7="",CF34=""),"",HLOOKUP($AX$7,別紙mast!$D$4:$K$8,5,FALSE))</f>
        <v/>
      </c>
      <c r="DC34" s="900"/>
      <c r="DD34" s="370" t="str">
        <f t="shared" si="10"/>
        <v/>
      </c>
      <c r="DE34" s="1059" t="str">
        <f t="shared" si="11"/>
        <v/>
      </c>
      <c r="DF34" s="1059"/>
      <c r="DG34" s="1059"/>
      <c r="DH34" s="1059" t="str">
        <f t="shared" si="12"/>
        <v/>
      </c>
      <c r="DI34" s="1059"/>
      <c r="DJ34" s="1060"/>
      <c r="DK34" s="1059" t="str">
        <f t="shared" si="3"/>
        <v/>
      </c>
      <c r="DL34" s="1059"/>
      <c r="DM34" s="1114"/>
    </row>
    <row r="35" spans="2:117" ht="19.5" customHeight="1" x14ac:dyDescent="0.15">
      <c r="B35" s="314">
        <v>17</v>
      </c>
      <c r="C35" s="886"/>
      <c r="D35" s="887"/>
      <c r="E35" s="887"/>
      <c r="F35" s="916"/>
      <c r="G35" s="916"/>
      <c r="H35" s="916"/>
      <c r="I35" s="916"/>
      <c r="J35" s="916"/>
      <c r="K35" s="887"/>
      <c r="L35" s="887"/>
      <c r="M35" s="887"/>
      <c r="N35" s="910"/>
      <c r="O35" s="910"/>
      <c r="P35" s="910"/>
      <c r="Q35" s="910"/>
      <c r="R35" s="211" t="s">
        <v>28</v>
      </c>
      <c r="S35" s="433" t="s">
        <v>28</v>
      </c>
      <c r="T35" s="433" t="s">
        <v>28</v>
      </c>
      <c r="U35" s="332" t="s">
        <v>28</v>
      </c>
      <c r="V35" s="911"/>
      <c r="W35" s="912"/>
      <c r="X35" s="913"/>
      <c r="Y35" s="211" t="s">
        <v>28</v>
      </c>
      <c r="Z35" s="329" t="str">
        <f t="shared" si="13"/>
        <v>□</v>
      </c>
      <c r="AA35" s="211" t="s">
        <v>28</v>
      </c>
      <c r="AB35" s="324" t="s">
        <v>28</v>
      </c>
      <c r="AC35" s="211" t="s">
        <v>28</v>
      </c>
      <c r="AD35" s="914"/>
      <c r="AE35" s="915"/>
      <c r="AF35" s="211" t="s">
        <v>28</v>
      </c>
      <c r="AG35" s="214" t="s">
        <v>28</v>
      </c>
      <c r="AH35" s="214" t="s">
        <v>28</v>
      </c>
      <c r="AI35" s="214" t="s">
        <v>28</v>
      </c>
      <c r="AJ35" s="214" t="s">
        <v>28</v>
      </c>
      <c r="AK35" s="329" t="str">
        <f t="shared" si="4"/>
        <v>□</v>
      </c>
      <c r="AL35" s="211" t="s">
        <v>28</v>
      </c>
      <c r="AM35" s="214" t="s">
        <v>28</v>
      </c>
      <c r="AN35" s="224" t="s">
        <v>28</v>
      </c>
      <c r="AP35" s="314">
        <v>17</v>
      </c>
      <c r="AQ35" s="917" t="str">
        <f t="shared" si="5"/>
        <v/>
      </c>
      <c r="AR35" s="918"/>
      <c r="AS35" s="918"/>
      <c r="AT35" s="903"/>
      <c r="AU35" s="904"/>
      <c r="AV35" s="900" t="str">
        <f>IF($AX$7="","",IF(Y35="■",HLOOKUP($AX$7,別紙mast!$D$4:$K$7,3,FALSE),""))</f>
        <v/>
      </c>
      <c r="AW35" s="905"/>
      <c r="AX35" s="896"/>
      <c r="AY35" s="906"/>
      <c r="AZ35" s="907" t="str">
        <f>IF($AX$7="","",IF(Y35="■",HLOOKUP($AX$7,別紙mast!$D$4:$K$7,4,FALSE),""))</f>
        <v/>
      </c>
      <c r="BA35" s="908"/>
      <c r="BB35" s="212" t="s">
        <v>28</v>
      </c>
      <c r="BC35" s="212" t="s">
        <v>28</v>
      </c>
      <c r="BD35" s="212" t="s">
        <v>28</v>
      </c>
      <c r="BE35" s="546"/>
      <c r="BF35" s="887"/>
      <c r="BG35" s="887"/>
      <c r="BH35" s="896"/>
      <c r="BI35" s="909"/>
      <c r="BJ35" s="897"/>
      <c r="BK35" s="896"/>
      <c r="BL35" s="897"/>
      <c r="BM35" s="898"/>
      <c r="BN35" s="329" t="str">
        <f t="shared" si="6"/>
        <v>□</v>
      </c>
      <c r="BO35" s="899" t="str">
        <f>IF($AX$7="","",IF(OR(AF35="■",AG35="■",AH35="■",AI35="■",AJ35="■"),HLOOKUP($AX$7,別紙mast!$D$4:$K$8,5,FALSE),""))</f>
        <v/>
      </c>
      <c r="BP35" s="900"/>
      <c r="BQ35" s="375" t="str">
        <f t="shared" si="7"/>
        <v/>
      </c>
      <c r="BR35" s="901"/>
      <c r="BS35" s="901"/>
      <c r="BT35" s="901"/>
      <c r="BU35" s="901"/>
      <c r="BV35" s="901"/>
      <c r="BW35" s="901"/>
      <c r="BX35" s="901"/>
      <c r="BY35" s="901"/>
      <c r="BZ35" s="901"/>
      <c r="CA35" s="901"/>
      <c r="CB35" s="901"/>
      <c r="CC35" s="902"/>
      <c r="CE35" s="314">
        <v>17</v>
      </c>
      <c r="CF35" s="917" t="str">
        <f t="shared" si="0"/>
        <v/>
      </c>
      <c r="CG35" s="918"/>
      <c r="CH35" s="918"/>
      <c r="CI35" s="1072"/>
      <c r="CJ35" s="1073"/>
      <c r="CK35" s="1074"/>
      <c r="CL35" s="1072"/>
      <c r="CM35" s="1074"/>
      <c r="CN35" s="1082"/>
      <c r="CO35" s="1072"/>
      <c r="CP35" s="1074"/>
      <c r="CQ35" s="1082"/>
      <c r="CR35" s="1014" t="str">
        <f t="shared" si="8"/>
        <v/>
      </c>
      <c r="CS35" s="1015"/>
      <c r="CT35" s="1016"/>
      <c r="CU35" s="1014" t="str">
        <f t="shared" si="9"/>
        <v/>
      </c>
      <c r="CV35" s="1016"/>
      <c r="CW35" s="1016"/>
      <c r="CX35" s="1066" t="str">
        <f t="shared" si="1"/>
        <v/>
      </c>
      <c r="CY35" s="944"/>
      <c r="CZ35" s="1070" t="str">
        <f t="shared" si="2"/>
        <v/>
      </c>
      <c r="DA35" s="1071"/>
      <c r="DB35" s="900" t="str">
        <f>IF(OR($AX$7="",CF35=""),"",HLOOKUP($AX$7,別紙mast!$D$4:$K$8,5,FALSE))</f>
        <v/>
      </c>
      <c r="DC35" s="900"/>
      <c r="DD35" s="370" t="str">
        <f t="shared" si="10"/>
        <v/>
      </c>
      <c r="DE35" s="1059" t="str">
        <f t="shared" si="11"/>
        <v/>
      </c>
      <c r="DF35" s="1059"/>
      <c r="DG35" s="1059"/>
      <c r="DH35" s="1059" t="str">
        <f t="shared" si="12"/>
        <v/>
      </c>
      <c r="DI35" s="1059"/>
      <c r="DJ35" s="1060"/>
      <c r="DK35" s="1059" t="str">
        <f t="shared" si="3"/>
        <v/>
      </c>
      <c r="DL35" s="1059"/>
      <c r="DM35" s="1114"/>
    </row>
    <row r="36" spans="2:117" ht="19.5" customHeight="1" x14ac:dyDescent="0.15">
      <c r="B36" s="314">
        <v>18</v>
      </c>
      <c r="C36" s="886"/>
      <c r="D36" s="887"/>
      <c r="E36" s="887"/>
      <c r="F36" s="916"/>
      <c r="G36" s="916"/>
      <c r="H36" s="916"/>
      <c r="I36" s="916"/>
      <c r="J36" s="916"/>
      <c r="K36" s="887"/>
      <c r="L36" s="887"/>
      <c r="M36" s="887"/>
      <c r="N36" s="910"/>
      <c r="O36" s="910"/>
      <c r="P36" s="910"/>
      <c r="Q36" s="910"/>
      <c r="R36" s="211" t="s">
        <v>28</v>
      </c>
      <c r="S36" s="433" t="s">
        <v>28</v>
      </c>
      <c r="T36" s="433" t="s">
        <v>28</v>
      </c>
      <c r="U36" s="332" t="s">
        <v>28</v>
      </c>
      <c r="V36" s="911"/>
      <c r="W36" s="912"/>
      <c r="X36" s="913"/>
      <c r="Y36" s="211" t="s">
        <v>28</v>
      </c>
      <c r="Z36" s="329" t="str">
        <f t="shared" si="13"/>
        <v>□</v>
      </c>
      <c r="AA36" s="211" t="s">
        <v>28</v>
      </c>
      <c r="AB36" s="324" t="s">
        <v>28</v>
      </c>
      <c r="AC36" s="211" t="s">
        <v>28</v>
      </c>
      <c r="AD36" s="914"/>
      <c r="AE36" s="915"/>
      <c r="AF36" s="211" t="s">
        <v>28</v>
      </c>
      <c r="AG36" s="214" t="s">
        <v>28</v>
      </c>
      <c r="AH36" s="214" t="s">
        <v>28</v>
      </c>
      <c r="AI36" s="214" t="s">
        <v>28</v>
      </c>
      <c r="AJ36" s="214" t="s">
        <v>28</v>
      </c>
      <c r="AK36" s="329" t="str">
        <f t="shared" si="4"/>
        <v>□</v>
      </c>
      <c r="AL36" s="211" t="s">
        <v>28</v>
      </c>
      <c r="AM36" s="214" t="s">
        <v>28</v>
      </c>
      <c r="AN36" s="224" t="s">
        <v>28</v>
      </c>
      <c r="AP36" s="314">
        <v>18</v>
      </c>
      <c r="AQ36" s="917" t="str">
        <f t="shared" si="5"/>
        <v/>
      </c>
      <c r="AR36" s="918"/>
      <c r="AS36" s="918"/>
      <c r="AT36" s="903"/>
      <c r="AU36" s="904"/>
      <c r="AV36" s="900" t="str">
        <f>IF($AX$7="","",IF(Y36="■",HLOOKUP($AX$7,別紙mast!$D$4:$K$7,3,FALSE),""))</f>
        <v/>
      </c>
      <c r="AW36" s="905"/>
      <c r="AX36" s="896"/>
      <c r="AY36" s="906"/>
      <c r="AZ36" s="907" t="str">
        <f>IF($AX$7="","",IF(Y36="■",HLOOKUP($AX$7,別紙mast!$D$4:$K$7,4,FALSE),""))</f>
        <v/>
      </c>
      <c r="BA36" s="908"/>
      <c r="BB36" s="212" t="s">
        <v>28</v>
      </c>
      <c r="BC36" s="212" t="s">
        <v>28</v>
      </c>
      <c r="BD36" s="212" t="s">
        <v>28</v>
      </c>
      <c r="BE36" s="546"/>
      <c r="BF36" s="887"/>
      <c r="BG36" s="887"/>
      <c r="BH36" s="896"/>
      <c r="BI36" s="909"/>
      <c r="BJ36" s="897"/>
      <c r="BK36" s="896"/>
      <c r="BL36" s="897"/>
      <c r="BM36" s="898"/>
      <c r="BN36" s="329" t="str">
        <f t="shared" si="6"/>
        <v>□</v>
      </c>
      <c r="BO36" s="899" t="str">
        <f>IF($AX$7="","",IF(OR(AF36="■",AG36="■",AH36="■",AI36="■",AJ36="■"),HLOOKUP($AX$7,別紙mast!$D$4:$K$8,5,FALSE),""))</f>
        <v/>
      </c>
      <c r="BP36" s="900"/>
      <c r="BQ36" s="375" t="str">
        <f t="shared" si="7"/>
        <v/>
      </c>
      <c r="BR36" s="901"/>
      <c r="BS36" s="901"/>
      <c r="BT36" s="901"/>
      <c r="BU36" s="901"/>
      <c r="BV36" s="901"/>
      <c r="BW36" s="901"/>
      <c r="BX36" s="901"/>
      <c r="BY36" s="901"/>
      <c r="BZ36" s="901"/>
      <c r="CA36" s="901"/>
      <c r="CB36" s="901"/>
      <c r="CC36" s="902"/>
      <c r="CE36" s="314">
        <v>18</v>
      </c>
      <c r="CF36" s="917" t="str">
        <f t="shared" si="0"/>
        <v/>
      </c>
      <c r="CG36" s="918"/>
      <c r="CH36" s="918"/>
      <c r="CI36" s="1072"/>
      <c r="CJ36" s="1073"/>
      <c r="CK36" s="1074"/>
      <c r="CL36" s="1072"/>
      <c r="CM36" s="1074"/>
      <c r="CN36" s="1082"/>
      <c r="CO36" s="1072"/>
      <c r="CP36" s="1074"/>
      <c r="CQ36" s="1082"/>
      <c r="CR36" s="1014" t="str">
        <f t="shared" si="8"/>
        <v/>
      </c>
      <c r="CS36" s="1015"/>
      <c r="CT36" s="1016"/>
      <c r="CU36" s="1014" t="str">
        <f t="shared" si="9"/>
        <v/>
      </c>
      <c r="CV36" s="1016"/>
      <c r="CW36" s="1016"/>
      <c r="CX36" s="1066" t="str">
        <f t="shared" si="1"/>
        <v/>
      </c>
      <c r="CY36" s="944"/>
      <c r="CZ36" s="1070" t="str">
        <f t="shared" si="2"/>
        <v/>
      </c>
      <c r="DA36" s="1071"/>
      <c r="DB36" s="900" t="str">
        <f>IF(OR($AX$7="",CF36=""),"",HLOOKUP($AX$7,別紙mast!$D$4:$K$8,5,FALSE))</f>
        <v/>
      </c>
      <c r="DC36" s="900"/>
      <c r="DD36" s="370" t="str">
        <f t="shared" si="10"/>
        <v/>
      </c>
      <c r="DE36" s="1059" t="str">
        <f t="shared" si="11"/>
        <v/>
      </c>
      <c r="DF36" s="1059"/>
      <c r="DG36" s="1059"/>
      <c r="DH36" s="1059" t="str">
        <f t="shared" si="12"/>
        <v/>
      </c>
      <c r="DI36" s="1059"/>
      <c r="DJ36" s="1060"/>
      <c r="DK36" s="1059" t="str">
        <f t="shared" si="3"/>
        <v/>
      </c>
      <c r="DL36" s="1059"/>
      <c r="DM36" s="1114"/>
    </row>
    <row r="37" spans="2:117" ht="19.5" customHeight="1" x14ac:dyDescent="0.15">
      <c r="B37" s="314">
        <v>19</v>
      </c>
      <c r="C37" s="886"/>
      <c r="D37" s="887"/>
      <c r="E37" s="887"/>
      <c r="F37" s="916"/>
      <c r="G37" s="916"/>
      <c r="H37" s="916"/>
      <c r="I37" s="916"/>
      <c r="J37" s="916"/>
      <c r="K37" s="887"/>
      <c r="L37" s="887"/>
      <c r="M37" s="887"/>
      <c r="N37" s="910"/>
      <c r="O37" s="910"/>
      <c r="P37" s="910"/>
      <c r="Q37" s="910"/>
      <c r="R37" s="211" t="s">
        <v>28</v>
      </c>
      <c r="S37" s="433" t="s">
        <v>28</v>
      </c>
      <c r="T37" s="433" t="s">
        <v>28</v>
      </c>
      <c r="U37" s="332" t="s">
        <v>28</v>
      </c>
      <c r="V37" s="911"/>
      <c r="W37" s="912"/>
      <c r="X37" s="913"/>
      <c r="Y37" s="211" t="s">
        <v>28</v>
      </c>
      <c r="Z37" s="329" t="str">
        <f t="shared" si="13"/>
        <v>□</v>
      </c>
      <c r="AA37" s="211" t="s">
        <v>28</v>
      </c>
      <c r="AB37" s="324" t="s">
        <v>28</v>
      </c>
      <c r="AC37" s="211" t="s">
        <v>28</v>
      </c>
      <c r="AD37" s="914"/>
      <c r="AE37" s="915"/>
      <c r="AF37" s="211" t="s">
        <v>28</v>
      </c>
      <c r="AG37" s="214" t="s">
        <v>28</v>
      </c>
      <c r="AH37" s="214" t="s">
        <v>28</v>
      </c>
      <c r="AI37" s="214" t="s">
        <v>28</v>
      </c>
      <c r="AJ37" s="214" t="s">
        <v>28</v>
      </c>
      <c r="AK37" s="329" t="str">
        <f t="shared" si="4"/>
        <v>□</v>
      </c>
      <c r="AL37" s="211" t="s">
        <v>28</v>
      </c>
      <c r="AM37" s="214" t="s">
        <v>28</v>
      </c>
      <c r="AN37" s="224" t="s">
        <v>28</v>
      </c>
      <c r="AP37" s="314">
        <v>19</v>
      </c>
      <c r="AQ37" s="917" t="str">
        <f t="shared" si="5"/>
        <v/>
      </c>
      <c r="AR37" s="918"/>
      <c r="AS37" s="918"/>
      <c r="AT37" s="903"/>
      <c r="AU37" s="904"/>
      <c r="AV37" s="900" t="str">
        <f>IF($AX$7="","",IF(Y37="■",HLOOKUP($AX$7,別紙mast!$D$4:$K$7,3,FALSE),""))</f>
        <v/>
      </c>
      <c r="AW37" s="905"/>
      <c r="AX37" s="896"/>
      <c r="AY37" s="906"/>
      <c r="AZ37" s="907" t="str">
        <f>IF($AX$7="","",IF(Y37="■",HLOOKUP($AX$7,別紙mast!$D$4:$K$7,4,FALSE),""))</f>
        <v/>
      </c>
      <c r="BA37" s="908"/>
      <c r="BB37" s="212" t="s">
        <v>28</v>
      </c>
      <c r="BC37" s="212" t="s">
        <v>28</v>
      </c>
      <c r="BD37" s="212" t="s">
        <v>28</v>
      </c>
      <c r="BE37" s="546"/>
      <c r="BF37" s="887"/>
      <c r="BG37" s="887"/>
      <c r="BH37" s="896"/>
      <c r="BI37" s="909"/>
      <c r="BJ37" s="897"/>
      <c r="BK37" s="896"/>
      <c r="BL37" s="897"/>
      <c r="BM37" s="898"/>
      <c r="BN37" s="329" t="str">
        <f t="shared" si="6"/>
        <v>□</v>
      </c>
      <c r="BO37" s="899" t="str">
        <f>IF($AX$7="","",IF(OR(AF37="■",AG37="■",AH37="■",AI37="■",AJ37="■"),HLOOKUP($AX$7,別紙mast!$D$4:$K$8,5,FALSE),""))</f>
        <v/>
      </c>
      <c r="BP37" s="900"/>
      <c r="BQ37" s="375" t="str">
        <f t="shared" si="7"/>
        <v/>
      </c>
      <c r="BR37" s="901"/>
      <c r="BS37" s="901"/>
      <c r="BT37" s="901"/>
      <c r="BU37" s="901"/>
      <c r="BV37" s="901"/>
      <c r="BW37" s="901"/>
      <c r="BX37" s="901"/>
      <c r="BY37" s="901"/>
      <c r="BZ37" s="901"/>
      <c r="CA37" s="901"/>
      <c r="CB37" s="901"/>
      <c r="CC37" s="902"/>
      <c r="CE37" s="314">
        <v>19</v>
      </c>
      <c r="CF37" s="917" t="str">
        <f t="shared" si="0"/>
        <v/>
      </c>
      <c r="CG37" s="918"/>
      <c r="CH37" s="918"/>
      <c r="CI37" s="1072"/>
      <c r="CJ37" s="1073"/>
      <c r="CK37" s="1074"/>
      <c r="CL37" s="1072"/>
      <c r="CM37" s="1074"/>
      <c r="CN37" s="1082"/>
      <c r="CO37" s="1072"/>
      <c r="CP37" s="1074"/>
      <c r="CQ37" s="1082"/>
      <c r="CR37" s="1014" t="str">
        <f t="shared" si="8"/>
        <v/>
      </c>
      <c r="CS37" s="1015"/>
      <c r="CT37" s="1016"/>
      <c r="CU37" s="1014" t="str">
        <f t="shared" si="9"/>
        <v/>
      </c>
      <c r="CV37" s="1016"/>
      <c r="CW37" s="1016"/>
      <c r="CX37" s="1066" t="str">
        <f t="shared" si="1"/>
        <v/>
      </c>
      <c r="CY37" s="944"/>
      <c r="CZ37" s="1070" t="str">
        <f t="shared" si="2"/>
        <v/>
      </c>
      <c r="DA37" s="1071"/>
      <c r="DB37" s="900" t="str">
        <f>IF(OR($AX$7="",CF37=""),"",HLOOKUP($AX$7,別紙mast!$D$4:$K$8,5,FALSE))</f>
        <v/>
      </c>
      <c r="DC37" s="900"/>
      <c r="DD37" s="370" t="str">
        <f t="shared" si="10"/>
        <v/>
      </c>
      <c r="DE37" s="1059" t="str">
        <f t="shared" si="11"/>
        <v/>
      </c>
      <c r="DF37" s="1059"/>
      <c r="DG37" s="1059"/>
      <c r="DH37" s="1059" t="str">
        <f t="shared" si="12"/>
        <v/>
      </c>
      <c r="DI37" s="1059"/>
      <c r="DJ37" s="1060"/>
      <c r="DK37" s="1059" t="str">
        <f t="shared" si="3"/>
        <v/>
      </c>
      <c r="DL37" s="1059"/>
      <c r="DM37" s="1114"/>
    </row>
    <row r="38" spans="2:117" ht="19.5" customHeight="1" x14ac:dyDescent="0.15">
      <c r="B38" s="314">
        <v>20</v>
      </c>
      <c r="C38" s="886"/>
      <c r="D38" s="887"/>
      <c r="E38" s="887"/>
      <c r="F38" s="916"/>
      <c r="G38" s="916"/>
      <c r="H38" s="916"/>
      <c r="I38" s="916"/>
      <c r="J38" s="916"/>
      <c r="K38" s="887"/>
      <c r="L38" s="887"/>
      <c r="M38" s="887"/>
      <c r="N38" s="910"/>
      <c r="O38" s="910"/>
      <c r="P38" s="910"/>
      <c r="Q38" s="910"/>
      <c r="R38" s="211" t="s">
        <v>28</v>
      </c>
      <c r="S38" s="433" t="s">
        <v>28</v>
      </c>
      <c r="T38" s="433" t="s">
        <v>28</v>
      </c>
      <c r="U38" s="332" t="s">
        <v>28</v>
      </c>
      <c r="V38" s="911"/>
      <c r="W38" s="912"/>
      <c r="X38" s="913"/>
      <c r="Y38" s="211" t="s">
        <v>28</v>
      </c>
      <c r="Z38" s="329" t="str">
        <f t="shared" si="13"/>
        <v>□</v>
      </c>
      <c r="AA38" s="211" t="s">
        <v>28</v>
      </c>
      <c r="AB38" s="324" t="s">
        <v>28</v>
      </c>
      <c r="AC38" s="211" t="s">
        <v>28</v>
      </c>
      <c r="AD38" s="914"/>
      <c r="AE38" s="915"/>
      <c r="AF38" s="211" t="s">
        <v>28</v>
      </c>
      <c r="AG38" s="214" t="s">
        <v>28</v>
      </c>
      <c r="AH38" s="214" t="s">
        <v>28</v>
      </c>
      <c r="AI38" s="214" t="s">
        <v>28</v>
      </c>
      <c r="AJ38" s="214" t="s">
        <v>28</v>
      </c>
      <c r="AK38" s="329" t="str">
        <f t="shared" si="4"/>
        <v>□</v>
      </c>
      <c r="AL38" s="211" t="s">
        <v>28</v>
      </c>
      <c r="AM38" s="214" t="s">
        <v>28</v>
      </c>
      <c r="AN38" s="224" t="s">
        <v>28</v>
      </c>
      <c r="AP38" s="314">
        <v>20</v>
      </c>
      <c r="AQ38" s="917" t="str">
        <f t="shared" si="5"/>
        <v/>
      </c>
      <c r="AR38" s="918"/>
      <c r="AS38" s="918"/>
      <c r="AT38" s="903"/>
      <c r="AU38" s="904"/>
      <c r="AV38" s="900" t="str">
        <f>IF($AX$7="","",IF(Y38="■",HLOOKUP($AX$7,別紙mast!$D$4:$K$7,3,FALSE),""))</f>
        <v/>
      </c>
      <c r="AW38" s="905"/>
      <c r="AX38" s="896"/>
      <c r="AY38" s="906"/>
      <c r="AZ38" s="907" t="str">
        <f>IF($AX$7="","",IF(Y38="■",HLOOKUP($AX$7,別紙mast!$D$4:$K$7,4,FALSE),""))</f>
        <v/>
      </c>
      <c r="BA38" s="908"/>
      <c r="BB38" s="212" t="s">
        <v>28</v>
      </c>
      <c r="BC38" s="212" t="s">
        <v>28</v>
      </c>
      <c r="BD38" s="212" t="s">
        <v>28</v>
      </c>
      <c r="BE38" s="546"/>
      <c r="BF38" s="887"/>
      <c r="BG38" s="887"/>
      <c r="BH38" s="896"/>
      <c r="BI38" s="909"/>
      <c r="BJ38" s="897"/>
      <c r="BK38" s="896"/>
      <c r="BL38" s="897"/>
      <c r="BM38" s="898"/>
      <c r="BN38" s="329" t="str">
        <f t="shared" si="6"/>
        <v>□</v>
      </c>
      <c r="BO38" s="899" t="str">
        <f>IF($AX$7="","",IF(OR(AF38="■",AG38="■",AH38="■",AI38="■",AJ38="■"),HLOOKUP($AX$7,別紙mast!$D$4:$K$8,5,FALSE),""))</f>
        <v/>
      </c>
      <c r="BP38" s="900"/>
      <c r="BQ38" s="375" t="str">
        <f t="shared" si="7"/>
        <v/>
      </c>
      <c r="BR38" s="901"/>
      <c r="BS38" s="901"/>
      <c r="BT38" s="901"/>
      <c r="BU38" s="901"/>
      <c r="BV38" s="901"/>
      <c r="BW38" s="901"/>
      <c r="BX38" s="901"/>
      <c r="BY38" s="901"/>
      <c r="BZ38" s="901"/>
      <c r="CA38" s="901"/>
      <c r="CB38" s="901"/>
      <c r="CC38" s="902"/>
      <c r="CE38" s="314">
        <v>20</v>
      </c>
      <c r="CF38" s="917" t="str">
        <f t="shared" si="0"/>
        <v/>
      </c>
      <c r="CG38" s="918"/>
      <c r="CH38" s="918"/>
      <c r="CI38" s="1072"/>
      <c r="CJ38" s="1073"/>
      <c r="CK38" s="1074"/>
      <c r="CL38" s="1072"/>
      <c r="CM38" s="1074"/>
      <c r="CN38" s="1082"/>
      <c r="CO38" s="1072"/>
      <c r="CP38" s="1074"/>
      <c r="CQ38" s="1082"/>
      <c r="CR38" s="1014" t="str">
        <f t="shared" si="8"/>
        <v/>
      </c>
      <c r="CS38" s="1015"/>
      <c r="CT38" s="1016"/>
      <c r="CU38" s="1014" t="str">
        <f t="shared" si="9"/>
        <v/>
      </c>
      <c r="CV38" s="1016"/>
      <c r="CW38" s="1016"/>
      <c r="CX38" s="1066" t="str">
        <f t="shared" si="1"/>
        <v/>
      </c>
      <c r="CY38" s="944"/>
      <c r="CZ38" s="1070" t="str">
        <f t="shared" si="2"/>
        <v/>
      </c>
      <c r="DA38" s="1071"/>
      <c r="DB38" s="900" t="str">
        <f>IF(OR($AX$7="",CF38=""),"",HLOOKUP($AX$7,別紙mast!$D$4:$K$8,5,FALSE))</f>
        <v/>
      </c>
      <c r="DC38" s="900"/>
      <c r="DD38" s="370" t="str">
        <f t="shared" si="10"/>
        <v/>
      </c>
      <c r="DE38" s="1059" t="str">
        <f t="shared" si="11"/>
        <v/>
      </c>
      <c r="DF38" s="1059"/>
      <c r="DG38" s="1059"/>
      <c r="DH38" s="1059" t="str">
        <f t="shared" si="12"/>
        <v/>
      </c>
      <c r="DI38" s="1059"/>
      <c r="DJ38" s="1060"/>
      <c r="DK38" s="1059" t="str">
        <f t="shared" si="3"/>
        <v/>
      </c>
      <c r="DL38" s="1059"/>
      <c r="DM38" s="1114"/>
    </row>
    <row r="39" spans="2:117" ht="19.5" customHeight="1" x14ac:dyDescent="0.15">
      <c r="B39" s="315">
        <v>21</v>
      </c>
      <c r="C39" s="886"/>
      <c r="D39" s="887"/>
      <c r="E39" s="887"/>
      <c r="F39" s="1039"/>
      <c r="G39" s="1039"/>
      <c r="H39" s="1039"/>
      <c r="I39" s="1039"/>
      <c r="J39" s="1039"/>
      <c r="K39" s="928"/>
      <c r="L39" s="928"/>
      <c r="M39" s="928"/>
      <c r="N39" s="932"/>
      <c r="O39" s="932"/>
      <c r="P39" s="932"/>
      <c r="Q39" s="932"/>
      <c r="R39" s="220" t="s">
        <v>28</v>
      </c>
      <c r="S39" s="433" t="s">
        <v>28</v>
      </c>
      <c r="T39" s="433" t="s">
        <v>28</v>
      </c>
      <c r="U39" s="332" t="s">
        <v>28</v>
      </c>
      <c r="V39" s="933"/>
      <c r="W39" s="934"/>
      <c r="X39" s="935"/>
      <c r="Y39" s="220" t="s">
        <v>28</v>
      </c>
      <c r="Z39" s="330" t="str">
        <f t="shared" si="13"/>
        <v>□</v>
      </c>
      <c r="AA39" s="220" t="s">
        <v>28</v>
      </c>
      <c r="AB39" s="325" t="s">
        <v>28</v>
      </c>
      <c r="AC39" s="220" t="s">
        <v>28</v>
      </c>
      <c r="AD39" s="936"/>
      <c r="AE39" s="937"/>
      <c r="AF39" s="220" t="s">
        <v>28</v>
      </c>
      <c r="AG39" s="223" t="s">
        <v>28</v>
      </c>
      <c r="AH39" s="223" t="s">
        <v>28</v>
      </c>
      <c r="AI39" s="223" t="s">
        <v>28</v>
      </c>
      <c r="AJ39" s="223" t="s">
        <v>28</v>
      </c>
      <c r="AK39" s="329" t="str">
        <f t="shared" si="4"/>
        <v>□</v>
      </c>
      <c r="AL39" s="222" t="s">
        <v>28</v>
      </c>
      <c r="AM39" s="223" t="s">
        <v>28</v>
      </c>
      <c r="AN39" s="229" t="s">
        <v>28</v>
      </c>
      <c r="AP39" s="315">
        <v>21</v>
      </c>
      <c r="AQ39" s="940" t="str">
        <f t="shared" si="5"/>
        <v/>
      </c>
      <c r="AR39" s="941"/>
      <c r="AS39" s="941"/>
      <c r="AT39" s="938"/>
      <c r="AU39" s="939"/>
      <c r="AV39" s="920" t="str">
        <f>IF($AX$7="","",IF(Y39="■",HLOOKUP($AX$7,別紙mast!$D$4:$K$7,3,FALSE),""))</f>
        <v/>
      </c>
      <c r="AW39" s="923"/>
      <c r="AX39" s="924"/>
      <c r="AY39" s="925"/>
      <c r="AZ39" s="926" t="str">
        <f>IF($AX$7="","",IF(Y39="■",HLOOKUP($AX$7,別紙mast!$D$4:$K$7,4,FALSE),""))</f>
        <v/>
      </c>
      <c r="BA39" s="927"/>
      <c r="BB39" s="221" t="s">
        <v>28</v>
      </c>
      <c r="BC39" s="221" t="s">
        <v>28</v>
      </c>
      <c r="BD39" s="221" t="s">
        <v>28</v>
      </c>
      <c r="BE39" s="547"/>
      <c r="BF39" s="928"/>
      <c r="BG39" s="928"/>
      <c r="BH39" s="924"/>
      <c r="BI39" s="929"/>
      <c r="BJ39" s="930"/>
      <c r="BK39" s="924"/>
      <c r="BL39" s="930"/>
      <c r="BM39" s="931"/>
      <c r="BN39" s="330" t="str">
        <f t="shared" si="6"/>
        <v>□</v>
      </c>
      <c r="BO39" s="919" t="str">
        <f>IF($AX$7="","",IF(OR(AF39="■",AG39="■",AH39="■",AI39="■",AJ39="■"),HLOOKUP($AX$7,別紙mast!$D$4:$K$8,5,FALSE),""))</f>
        <v/>
      </c>
      <c r="BP39" s="920"/>
      <c r="BQ39" s="376" t="str">
        <f t="shared" si="7"/>
        <v/>
      </c>
      <c r="BR39" s="921"/>
      <c r="BS39" s="921"/>
      <c r="BT39" s="921"/>
      <c r="BU39" s="921"/>
      <c r="BV39" s="921"/>
      <c r="BW39" s="921"/>
      <c r="BX39" s="921"/>
      <c r="BY39" s="921"/>
      <c r="BZ39" s="921"/>
      <c r="CA39" s="921"/>
      <c r="CB39" s="921"/>
      <c r="CC39" s="922"/>
      <c r="CE39" s="315">
        <v>21</v>
      </c>
      <c r="CF39" s="940" t="str">
        <f t="shared" si="0"/>
        <v/>
      </c>
      <c r="CG39" s="941"/>
      <c r="CH39" s="941"/>
      <c r="CI39" s="1092"/>
      <c r="CJ39" s="1093"/>
      <c r="CK39" s="1094"/>
      <c r="CL39" s="1092"/>
      <c r="CM39" s="1094"/>
      <c r="CN39" s="1095"/>
      <c r="CO39" s="1092"/>
      <c r="CP39" s="1094"/>
      <c r="CQ39" s="1095"/>
      <c r="CR39" s="1077" t="str">
        <f t="shared" si="8"/>
        <v/>
      </c>
      <c r="CS39" s="1078"/>
      <c r="CT39" s="1079"/>
      <c r="CU39" s="1077" t="str">
        <f t="shared" si="9"/>
        <v/>
      </c>
      <c r="CV39" s="1079"/>
      <c r="CW39" s="1079"/>
      <c r="CX39" s="1118" t="str">
        <f t="shared" si="1"/>
        <v/>
      </c>
      <c r="CY39" s="1119"/>
      <c r="CZ39" s="1075" t="str">
        <f t="shared" si="2"/>
        <v/>
      </c>
      <c r="DA39" s="1076"/>
      <c r="DB39" s="920" t="str">
        <f>IF(OR($AX$7="",CF39=""),"",HLOOKUP($AX$7,別紙mast!$D$4:$K$8,5,FALSE))</f>
        <v/>
      </c>
      <c r="DC39" s="920"/>
      <c r="DD39" s="371" t="str">
        <f t="shared" si="10"/>
        <v/>
      </c>
      <c r="DE39" s="1080" t="str">
        <f t="shared" si="11"/>
        <v/>
      </c>
      <c r="DF39" s="1080"/>
      <c r="DG39" s="1080"/>
      <c r="DH39" s="1080" t="str">
        <f t="shared" si="12"/>
        <v/>
      </c>
      <c r="DI39" s="1080"/>
      <c r="DJ39" s="1081"/>
      <c r="DK39" s="1080" t="str">
        <f t="shared" si="3"/>
        <v/>
      </c>
      <c r="DL39" s="1080"/>
      <c r="DM39" s="1117"/>
    </row>
    <row r="40" spans="2:117" ht="19.5" customHeight="1" x14ac:dyDescent="0.15">
      <c r="B40" s="314">
        <v>22</v>
      </c>
      <c r="C40" s="886"/>
      <c r="D40" s="887"/>
      <c r="E40" s="887"/>
      <c r="F40" s="916"/>
      <c r="G40" s="916"/>
      <c r="H40" s="916"/>
      <c r="I40" s="916"/>
      <c r="J40" s="916"/>
      <c r="K40" s="887"/>
      <c r="L40" s="887"/>
      <c r="M40" s="887"/>
      <c r="N40" s="910"/>
      <c r="O40" s="910"/>
      <c r="P40" s="910"/>
      <c r="Q40" s="910"/>
      <c r="R40" s="211" t="s">
        <v>28</v>
      </c>
      <c r="S40" s="433" t="s">
        <v>28</v>
      </c>
      <c r="T40" s="433" t="s">
        <v>28</v>
      </c>
      <c r="U40" s="332" t="s">
        <v>28</v>
      </c>
      <c r="V40" s="911"/>
      <c r="W40" s="912"/>
      <c r="X40" s="913"/>
      <c r="Y40" s="211" t="s">
        <v>28</v>
      </c>
      <c r="Z40" s="329" t="str">
        <f t="shared" si="13"/>
        <v>□</v>
      </c>
      <c r="AA40" s="211" t="s">
        <v>28</v>
      </c>
      <c r="AB40" s="324" t="s">
        <v>28</v>
      </c>
      <c r="AC40" s="211" t="s">
        <v>28</v>
      </c>
      <c r="AD40" s="914"/>
      <c r="AE40" s="915"/>
      <c r="AF40" s="211" t="s">
        <v>28</v>
      </c>
      <c r="AG40" s="214" t="s">
        <v>28</v>
      </c>
      <c r="AH40" s="214" t="s">
        <v>28</v>
      </c>
      <c r="AI40" s="214" t="s">
        <v>28</v>
      </c>
      <c r="AJ40" s="214" t="s">
        <v>28</v>
      </c>
      <c r="AK40" s="329" t="str">
        <f t="shared" si="4"/>
        <v>□</v>
      </c>
      <c r="AL40" s="211" t="s">
        <v>28</v>
      </c>
      <c r="AM40" s="214" t="s">
        <v>28</v>
      </c>
      <c r="AN40" s="224" t="s">
        <v>28</v>
      </c>
      <c r="AP40" s="314">
        <v>22</v>
      </c>
      <c r="AQ40" s="917" t="str">
        <f t="shared" si="5"/>
        <v/>
      </c>
      <c r="AR40" s="918"/>
      <c r="AS40" s="918"/>
      <c r="AT40" s="903"/>
      <c r="AU40" s="904"/>
      <c r="AV40" s="900" t="str">
        <f>IF($AX$7="","",IF(Y40="■",HLOOKUP($AX$7,別紙mast!$D$4:$K$7,3,FALSE),""))</f>
        <v/>
      </c>
      <c r="AW40" s="905"/>
      <c r="AX40" s="896"/>
      <c r="AY40" s="906"/>
      <c r="AZ40" s="907" t="str">
        <f>IF($AX$7="","",IF(Y40="■",HLOOKUP($AX$7,別紙mast!$D$4:$K$7,4,FALSE),""))</f>
        <v/>
      </c>
      <c r="BA40" s="908"/>
      <c r="BB40" s="212" t="s">
        <v>28</v>
      </c>
      <c r="BC40" s="212" t="s">
        <v>28</v>
      </c>
      <c r="BD40" s="212" t="s">
        <v>28</v>
      </c>
      <c r="BE40" s="546"/>
      <c r="BF40" s="887"/>
      <c r="BG40" s="887"/>
      <c r="BH40" s="896"/>
      <c r="BI40" s="909"/>
      <c r="BJ40" s="897"/>
      <c r="BK40" s="896"/>
      <c r="BL40" s="897"/>
      <c r="BM40" s="898"/>
      <c r="BN40" s="329" t="str">
        <f t="shared" si="6"/>
        <v>□</v>
      </c>
      <c r="BO40" s="899" t="str">
        <f>IF($AX$7="","",IF(OR(AF40="■",AG40="■",AH40="■",AI40="■",AJ40="■"),HLOOKUP($AX$7,別紙mast!$D$4:$K$8,5,FALSE),""))</f>
        <v/>
      </c>
      <c r="BP40" s="900"/>
      <c r="BQ40" s="375" t="str">
        <f t="shared" si="7"/>
        <v/>
      </c>
      <c r="BR40" s="901"/>
      <c r="BS40" s="901"/>
      <c r="BT40" s="901"/>
      <c r="BU40" s="901"/>
      <c r="BV40" s="901"/>
      <c r="BW40" s="901"/>
      <c r="BX40" s="901"/>
      <c r="BY40" s="901"/>
      <c r="BZ40" s="901"/>
      <c r="CA40" s="901"/>
      <c r="CB40" s="901"/>
      <c r="CC40" s="902"/>
      <c r="CE40" s="314">
        <v>22</v>
      </c>
      <c r="CF40" s="917" t="str">
        <f t="shared" si="0"/>
        <v/>
      </c>
      <c r="CG40" s="918"/>
      <c r="CH40" s="918"/>
      <c r="CI40" s="1072"/>
      <c r="CJ40" s="1073"/>
      <c r="CK40" s="1074"/>
      <c r="CL40" s="1072"/>
      <c r="CM40" s="1074"/>
      <c r="CN40" s="1082"/>
      <c r="CO40" s="1072"/>
      <c r="CP40" s="1074"/>
      <c r="CQ40" s="1082"/>
      <c r="CR40" s="1014" t="str">
        <f t="shared" si="8"/>
        <v/>
      </c>
      <c r="CS40" s="1015"/>
      <c r="CT40" s="1016"/>
      <c r="CU40" s="1014" t="str">
        <f t="shared" si="9"/>
        <v/>
      </c>
      <c r="CV40" s="1016"/>
      <c r="CW40" s="1016"/>
      <c r="CX40" s="1066" t="str">
        <f t="shared" si="1"/>
        <v/>
      </c>
      <c r="CY40" s="944"/>
      <c r="CZ40" s="1070" t="str">
        <f t="shared" si="2"/>
        <v/>
      </c>
      <c r="DA40" s="1071"/>
      <c r="DB40" s="900" t="str">
        <f>IF(OR($AX$7="",CF40=""),"",HLOOKUP($AX$7,別紙mast!$D$4:$K$8,5,FALSE))</f>
        <v/>
      </c>
      <c r="DC40" s="900"/>
      <c r="DD40" s="370" t="str">
        <f t="shared" si="10"/>
        <v/>
      </c>
      <c r="DE40" s="1059" t="str">
        <f t="shared" si="11"/>
        <v/>
      </c>
      <c r="DF40" s="1059"/>
      <c r="DG40" s="1059"/>
      <c r="DH40" s="1059" t="str">
        <f t="shared" si="12"/>
        <v/>
      </c>
      <c r="DI40" s="1059"/>
      <c r="DJ40" s="1060"/>
      <c r="DK40" s="1059" t="str">
        <f t="shared" si="3"/>
        <v/>
      </c>
      <c r="DL40" s="1059"/>
      <c r="DM40" s="1114"/>
    </row>
    <row r="41" spans="2:117" ht="19.5" customHeight="1" x14ac:dyDescent="0.15">
      <c r="B41" s="314">
        <v>23</v>
      </c>
      <c r="C41" s="886"/>
      <c r="D41" s="887"/>
      <c r="E41" s="887"/>
      <c r="F41" s="916"/>
      <c r="G41" s="916"/>
      <c r="H41" s="916"/>
      <c r="I41" s="916"/>
      <c r="J41" s="916"/>
      <c r="K41" s="887"/>
      <c r="L41" s="887"/>
      <c r="M41" s="887"/>
      <c r="N41" s="910"/>
      <c r="O41" s="910"/>
      <c r="P41" s="910"/>
      <c r="Q41" s="910"/>
      <c r="R41" s="211" t="s">
        <v>28</v>
      </c>
      <c r="S41" s="433" t="s">
        <v>28</v>
      </c>
      <c r="T41" s="433" t="s">
        <v>28</v>
      </c>
      <c r="U41" s="332" t="s">
        <v>28</v>
      </c>
      <c r="V41" s="911"/>
      <c r="W41" s="912"/>
      <c r="X41" s="913"/>
      <c r="Y41" s="211" t="s">
        <v>28</v>
      </c>
      <c r="Z41" s="329" t="str">
        <f t="shared" si="13"/>
        <v>□</v>
      </c>
      <c r="AA41" s="211" t="s">
        <v>28</v>
      </c>
      <c r="AB41" s="324" t="s">
        <v>28</v>
      </c>
      <c r="AC41" s="211" t="s">
        <v>28</v>
      </c>
      <c r="AD41" s="914"/>
      <c r="AE41" s="915"/>
      <c r="AF41" s="211" t="s">
        <v>28</v>
      </c>
      <c r="AG41" s="214" t="s">
        <v>28</v>
      </c>
      <c r="AH41" s="214" t="s">
        <v>28</v>
      </c>
      <c r="AI41" s="214" t="s">
        <v>28</v>
      </c>
      <c r="AJ41" s="214" t="s">
        <v>28</v>
      </c>
      <c r="AK41" s="329" t="str">
        <f t="shared" si="4"/>
        <v>□</v>
      </c>
      <c r="AL41" s="211" t="s">
        <v>28</v>
      </c>
      <c r="AM41" s="214" t="s">
        <v>28</v>
      </c>
      <c r="AN41" s="224" t="s">
        <v>28</v>
      </c>
      <c r="AP41" s="314">
        <v>23</v>
      </c>
      <c r="AQ41" s="917" t="str">
        <f t="shared" si="5"/>
        <v/>
      </c>
      <c r="AR41" s="918"/>
      <c r="AS41" s="918"/>
      <c r="AT41" s="903"/>
      <c r="AU41" s="904"/>
      <c r="AV41" s="900" t="str">
        <f>IF($AX$7="","",IF(Y41="■",HLOOKUP($AX$7,別紙mast!$D$4:$K$7,3,FALSE),""))</f>
        <v/>
      </c>
      <c r="AW41" s="905"/>
      <c r="AX41" s="896"/>
      <c r="AY41" s="906"/>
      <c r="AZ41" s="907" t="str">
        <f>IF($AX$7="","",IF(Y41="■",HLOOKUP($AX$7,別紙mast!$D$4:$K$7,4,FALSE),""))</f>
        <v/>
      </c>
      <c r="BA41" s="908"/>
      <c r="BB41" s="212" t="s">
        <v>28</v>
      </c>
      <c r="BC41" s="212" t="s">
        <v>28</v>
      </c>
      <c r="BD41" s="212" t="s">
        <v>28</v>
      </c>
      <c r="BE41" s="546"/>
      <c r="BF41" s="887"/>
      <c r="BG41" s="887"/>
      <c r="BH41" s="896"/>
      <c r="BI41" s="909"/>
      <c r="BJ41" s="897"/>
      <c r="BK41" s="896"/>
      <c r="BL41" s="897"/>
      <c r="BM41" s="898"/>
      <c r="BN41" s="329" t="str">
        <f t="shared" si="6"/>
        <v>□</v>
      </c>
      <c r="BO41" s="899" t="str">
        <f>IF($AX$7="","",IF(OR(AF41="■",AG41="■",AH41="■",AI41="■",AJ41="■"),HLOOKUP($AX$7,別紙mast!$D$4:$K$8,5,FALSE),""))</f>
        <v/>
      </c>
      <c r="BP41" s="900"/>
      <c r="BQ41" s="375" t="str">
        <f t="shared" si="7"/>
        <v/>
      </c>
      <c r="BR41" s="901"/>
      <c r="BS41" s="901"/>
      <c r="BT41" s="901"/>
      <c r="BU41" s="901"/>
      <c r="BV41" s="901"/>
      <c r="BW41" s="901"/>
      <c r="BX41" s="901"/>
      <c r="BY41" s="901"/>
      <c r="BZ41" s="901"/>
      <c r="CA41" s="901"/>
      <c r="CB41" s="901"/>
      <c r="CC41" s="902"/>
      <c r="CE41" s="314">
        <v>23</v>
      </c>
      <c r="CF41" s="917" t="str">
        <f t="shared" si="0"/>
        <v/>
      </c>
      <c r="CG41" s="918"/>
      <c r="CH41" s="918"/>
      <c r="CI41" s="1072"/>
      <c r="CJ41" s="1073"/>
      <c r="CK41" s="1074"/>
      <c r="CL41" s="1072"/>
      <c r="CM41" s="1074"/>
      <c r="CN41" s="1082"/>
      <c r="CO41" s="1072"/>
      <c r="CP41" s="1074"/>
      <c r="CQ41" s="1082"/>
      <c r="CR41" s="1014" t="str">
        <f t="shared" si="8"/>
        <v/>
      </c>
      <c r="CS41" s="1015"/>
      <c r="CT41" s="1016"/>
      <c r="CU41" s="1014" t="str">
        <f t="shared" si="9"/>
        <v/>
      </c>
      <c r="CV41" s="1016"/>
      <c r="CW41" s="1016"/>
      <c r="CX41" s="1066" t="str">
        <f t="shared" si="1"/>
        <v/>
      </c>
      <c r="CY41" s="944"/>
      <c r="CZ41" s="1070" t="str">
        <f t="shared" si="2"/>
        <v/>
      </c>
      <c r="DA41" s="1071"/>
      <c r="DB41" s="900" t="str">
        <f>IF(OR($AX$7="",CF41=""),"",HLOOKUP($AX$7,別紙mast!$D$4:$K$8,5,FALSE))</f>
        <v/>
      </c>
      <c r="DC41" s="900"/>
      <c r="DD41" s="370" t="str">
        <f t="shared" si="10"/>
        <v/>
      </c>
      <c r="DE41" s="1059" t="str">
        <f t="shared" si="11"/>
        <v/>
      </c>
      <c r="DF41" s="1059"/>
      <c r="DG41" s="1059"/>
      <c r="DH41" s="1059" t="str">
        <f t="shared" si="12"/>
        <v/>
      </c>
      <c r="DI41" s="1059"/>
      <c r="DJ41" s="1060"/>
      <c r="DK41" s="1059" t="str">
        <f t="shared" si="3"/>
        <v/>
      </c>
      <c r="DL41" s="1059"/>
      <c r="DM41" s="1114"/>
    </row>
    <row r="42" spans="2:117" ht="19.5" customHeight="1" x14ac:dyDescent="0.15">
      <c r="B42" s="314">
        <v>24</v>
      </c>
      <c r="C42" s="886"/>
      <c r="D42" s="887"/>
      <c r="E42" s="887"/>
      <c r="F42" s="916"/>
      <c r="G42" s="916"/>
      <c r="H42" s="916"/>
      <c r="I42" s="916"/>
      <c r="J42" s="916"/>
      <c r="K42" s="887"/>
      <c r="L42" s="887"/>
      <c r="M42" s="887"/>
      <c r="N42" s="910"/>
      <c r="O42" s="910"/>
      <c r="P42" s="910"/>
      <c r="Q42" s="910"/>
      <c r="R42" s="211" t="s">
        <v>28</v>
      </c>
      <c r="S42" s="433" t="s">
        <v>28</v>
      </c>
      <c r="T42" s="433" t="s">
        <v>28</v>
      </c>
      <c r="U42" s="332" t="s">
        <v>28</v>
      </c>
      <c r="V42" s="911"/>
      <c r="W42" s="912"/>
      <c r="X42" s="913"/>
      <c r="Y42" s="211" t="s">
        <v>28</v>
      </c>
      <c r="Z42" s="329" t="str">
        <f t="shared" si="13"/>
        <v>□</v>
      </c>
      <c r="AA42" s="211" t="s">
        <v>28</v>
      </c>
      <c r="AB42" s="324" t="s">
        <v>28</v>
      </c>
      <c r="AC42" s="211" t="s">
        <v>28</v>
      </c>
      <c r="AD42" s="914"/>
      <c r="AE42" s="915"/>
      <c r="AF42" s="211" t="s">
        <v>28</v>
      </c>
      <c r="AG42" s="214" t="s">
        <v>28</v>
      </c>
      <c r="AH42" s="214" t="s">
        <v>28</v>
      </c>
      <c r="AI42" s="214" t="s">
        <v>28</v>
      </c>
      <c r="AJ42" s="214" t="s">
        <v>28</v>
      </c>
      <c r="AK42" s="329" t="str">
        <f t="shared" si="4"/>
        <v>□</v>
      </c>
      <c r="AL42" s="211" t="s">
        <v>28</v>
      </c>
      <c r="AM42" s="214" t="s">
        <v>28</v>
      </c>
      <c r="AN42" s="224" t="s">
        <v>28</v>
      </c>
      <c r="AP42" s="314">
        <v>24</v>
      </c>
      <c r="AQ42" s="917" t="str">
        <f t="shared" si="5"/>
        <v/>
      </c>
      <c r="AR42" s="918"/>
      <c r="AS42" s="918"/>
      <c r="AT42" s="903"/>
      <c r="AU42" s="904"/>
      <c r="AV42" s="900" t="str">
        <f>IF($AX$7="","",IF(Y42="■",HLOOKUP($AX$7,別紙mast!$D$4:$K$7,3,FALSE),""))</f>
        <v/>
      </c>
      <c r="AW42" s="905"/>
      <c r="AX42" s="896"/>
      <c r="AY42" s="906"/>
      <c r="AZ42" s="907" t="str">
        <f>IF($AX$7="","",IF(Y42="■",HLOOKUP($AX$7,別紙mast!$D$4:$K$7,4,FALSE),""))</f>
        <v/>
      </c>
      <c r="BA42" s="908"/>
      <c r="BB42" s="212" t="s">
        <v>28</v>
      </c>
      <c r="BC42" s="212" t="s">
        <v>28</v>
      </c>
      <c r="BD42" s="212" t="s">
        <v>28</v>
      </c>
      <c r="BE42" s="546"/>
      <c r="BF42" s="887"/>
      <c r="BG42" s="887"/>
      <c r="BH42" s="896"/>
      <c r="BI42" s="909"/>
      <c r="BJ42" s="897"/>
      <c r="BK42" s="896"/>
      <c r="BL42" s="897"/>
      <c r="BM42" s="898"/>
      <c r="BN42" s="329" t="str">
        <f t="shared" si="6"/>
        <v>□</v>
      </c>
      <c r="BO42" s="899" t="str">
        <f>IF($AX$7="","",IF(OR(AF42="■",AG42="■",AH42="■",AI42="■",AJ42="■"),HLOOKUP($AX$7,別紙mast!$D$4:$K$8,5,FALSE),""))</f>
        <v/>
      </c>
      <c r="BP42" s="900"/>
      <c r="BQ42" s="375" t="str">
        <f t="shared" si="7"/>
        <v/>
      </c>
      <c r="BR42" s="901"/>
      <c r="BS42" s="901"/>
      <c r="BT42" s="901"/>
      <c r="BU42" s="901"/>
      <c r="BV42" s="901"/>
      <c r="BW42" s="901"/>
      <c r="BX42" s="901"/>
      <c r="BY42" s="901"/>
      <c r="BZ42" s="901"/>
      <c r="CA42" s="901"/>
      <c r="CB42" s="901"/>
      <c r="CC42" s="902"/>
      <c r="CE42" s="314">
        <v>24</v>
      </c>
      <c r="CF42" s="917" t="str">
        <f t="shared" si="0"/>
        <v/>
      </c>
      <c r="CG42" s="918"/>
      <c r="CH42" s="918"/>
      <c r="CI42" s="1072"/>
      <c r="CJ42" s="1073"/>
      <c r="CK42" s="1074"/>
      <c r="CL42" s="1072"/>
      <c r="CM42" s="1074"/>
      <c r="CN42" s="1082"/>
      <c r="CO42" s="1072"/>
      <c r="CP42" s="1074"/>
      <c r="CQ42" s="1082"/>
      <c r="CR42" s="1014" t="str">
        <f t="shared" si="8"/>
        <v/>
      </c>
      <c r="CS42" s="1015"/>
      <c r="CT42" s="1016"/>
      <c r="CU42" s="1014" t="str">
        <f t="shared" si="9"/>
        <v/>
      </c>
      <c r="CV42" s="1016"/>
      <c r="CW42" s="1016"/>
      <c r="CX42" s="1066" t="str">
        <f t="shared" si="1"/>
        <v/>
      </c>
      <c r="CY42" s="944"/>
      <c r="CZ42" s="1070" t="str">
        <f t="shared" si="2"/>
        <v/>
      </c>
      <c r="DA42" s="1071"/>
      <c r="DB42" s="900" t="str">
        <f>IF(OR($AX$7="",CF42=""),"",HLOOKUP($AX$7,別紙mast!$D$4:$K$8,5,FALSE))</f>
        <v/>
      </c>
      <c r="DC42" s="900"/>
      <c r="DD42" s="370" t="str">
        <f t="shared" si="10"/>
        <v/>
      </c>
      <c r="DE42" s="1059" t="str">
        <f t="shared" si="11"/>
        <v/>
      </c>
      <c r="DF42" s="1059"/>
      <c r="DG42" s="1059"/>
      <c r="DH42" s="1059" t="str">
        <f t="shared" si="12"/>
        <v/>
      </c>
      <c r="DI42" s="1059"/>
      <c r="DJ42" s="1060"/>
      <c r="DK42" s="1059" t="str">
        <f t="shared" si="3"/>
        <v/>
      </c>
      <c r="DL42" s="1059"/>
      <c r="DM42" s="1114"/>
    </row>
    <row r="43" spans="2:117" ht="19.5" customHeight="1" x14ac:dyDescent="0.15">
      <c r="B43" s="314">
        <v>25</v>
      </c>
      <c r="C43" s="886"/>
      <c r="D43" s="887"/>
      <c r="E43" s="887"/>
      <c r="F43" s="916"/>
      <c r="G43" s="916"/>
      <c r="H43" s="916"/>
      <c r="I43" s="916"/>
      <c r="J43" s="916"/>
      <c r="K43" s="887"/>
      <c r="L43" s="887"/>
      <c r="M43" s="887"/>
      <c r="N43" s="910"/>
      <c r="O43" s="910"/>
      <c r="P43" s="910"/>
      <c r="Q43" s="910"/>
      <c r="R43" s="211" t="s">
        <v>28</v>
      </c>
      <c r="S43" s="433" t="s">
        <v>28</v>
      </c>
      <c r="T43" s="433" t="s">
        <v>28</v>
      </c>
      <c r="U43" s="332" t="s">
        <v>28</v>
      </c>
      <c r="V43" s="911"/>
      <c r="W43" s="912"/>
      <c r="X43" s="913"/>
      <c r="Y43" s="211" t="s">
        <v>28</v>
      </c>
      <c r="Z43" s="329" t="str">
        <f t="shared" si="13"/>
        <v>□</v>
      </c>
      <c r="AA43" s="211" t="s">
        <v>28</v>
      </c>
      <c r="AB43" s="324" t="s">
        <v>28</v>
      </c>
      <c r="AC43" s="211" t="s">
        <v>28</v>
      </c>
      <c r="AD43" s="914"/>
      <c r="AE43" s="915"/>
      <c r="AF43" s="211" t="s">
        <v>28</v>
      </c>
      <c r="AG43" s="214" t="s">
        <v>28</v>
      </c>
      <c r="AH43" s="214" t="s">
        <v>28</v>
      </c>
      <c r="AI43" s="214" t="s">
        <v>28</v>
      </c>
      <c r="AJ43" s="214" t="s">
        <v>28</v>
      </c>
      <c r="AK43" s="329" t="str">
        <f t="shared" si="4"/>
        <v>□</v>
      </c>
      <c r="AL43" s="211" t="s">
        <v>28</v>
      </c>
      <c r="AM43" s="214" t="s">
        <v>28</v>
      </c>
      <c r="AN43" s="224" t="s">
        <v>28</v>
      </c>
      <c r="AP43" s="314">
        <v>25</v>
      </c>
      <c r="AQ43" s="917" t="str">
        <f t="shared" si="5"/>
        <v/>
      </c>
      <c r="AR43" s="918"/>
      <c r="AS43" s="918"/>
      <c r="AT43" s="903"/>
      <c r="AU43" s="904"/>
      <c r="AV43" s="900" t="str">
        <f>IF($AX$7="","",IF(Y43="■",HLOOKUP($AX$7,別紙mast!$D$4:$K$7,3,FALSE),""))</f>
        <v/>
      </c>
      <c r="AW43" s="905"/>
      <c r="AX43" s="896"/>
      <c r="AY43" s="906"/>
      <c r="AZ43" s="907" t="str">
        <f>IF($AX$7="","",IF(Y43="■",HLOOKUP($AX$7,別紙mast!$D$4:$K$7,4,FALSE),""))</f>
        <v/>
      </c>
      <c r="BA43" s="908"/>
      <c r="BB43" s="212" t="s">
        <v>28</v>
      </c>
      <c r="BC43" s="212" t="s">
        <v>28</v>
      </c>
      <c r="BD43" s="212" t="s">
        <v>28</v>
      </c>
      <c r="BE43" s="546"/>
      <c r="BF43" s="887"/>
      <c r="BG43" s="887"/>
      <c r="BH43" s="896"/>
      <c r="BI43" s="909"/>
      <c r="BJ43" s="897"/>
      <c r="BK43" s="896"/>
      <c r="BL43" s="897"/>
      <c r="BM43" s="898"/>
      <c r="BN43" s="329" t="str">
        <f t="shared" si="6"/>
        <v>□</v>
      </c>
      <c r="BO43" s="899" t="str">
        <f>IF($AX$7="","",IF(OR(AF43="■",AG43="■",AH43="■",AI43="■",AJ43="■"),HLOOKUP($AX$7,別紙mast!$D$4:$K$8,5,FALSE),""))</f>
        <v/>
      </c>
      <c r="BP43" s="900"/>
      <c r="BQ43" s="375" t="str">
        <f t="shared" si="7"/>
        <v/>
      </c>
      <c r="BR43" s="901"/>
      <c r="BS43" s="901"/>
      <c r="BT43" s="901"/>
      <c r="BU43" s="901"/>
      <c r="BV43" s="901"/>
      <c r="BW43" s="901"/>
      <c r="BX43" s="901"/>
      <c r="BY43" s="901"/>
      <c r="BZ43" s="901"/>
      <c r="CA43" s="901"/>
      <c r="CB43" s="901"/>
      <c r="CC43" s="902"/>
      <c r="CE43" s="314">
        <v>25</v>
      </c>
      <c r="CF43" s="917" t="str">
        <f t="shared" si="0"/>
        <v/>
      </c>
      <c r="CG43" s="918"/>
      <c r="CH43" s="918"/>
      <c r="CI43" s="1072"/>
      <c r="CJ43" s="1073"/>
      <c r="CK43" s="1074"/>
      <c r="CL43" s="1072"/>
      <c r="CM43" s="1074"/>
      <c r="CN43" s="1082"/>
      <c r="CO43" s="1072"/>
      <c r="CP43" s="1074"/>
      <c r="CQ43" s="1082"/>
      <c r="CR43" s="1014" t="str">
        <f t="shared" si="8"/>
        <v/>
      </c>
      <c r="CS43" s="1015"/>
      <c r="CT43" s="1016"/>
      <c r="CU43" s="1014" t="str">
        <f t="shared" si="9"/>
        <v/>
      </c>
      <c r="CV43" s="1016"/>
      <c r="CW43" s="1016"/>
      <c r="CX43" s="1066" t="str">
        <f t="shared" si="1"/>
        <v/>
      </c>
      <c r="CY43" s="944"/>
      <c r="CZ43" s="1070" t="str">
        <f t="shared" si="2"/>
        <v/>
      </c>
      <c r="DA43" s="1071"/>
      <c r="DB43" s="900" t="str">
        <f>IF(OR($AX$7="",CF43=""),"",HLOOKUP($AX$7,別紙mast!$D$4:$K$8,5,FALSE))</f>
        <v/>
      </c>
      <c r="DC43" s="900"/>
      <c r="DD43" s="370" t="str">
        <f t="shared" si="10"/>
        <v/>
      </c>
      <c r="DE43" s="1059" t="str">
        <f t="shared" si="11"/>
        <v/>
      </c>
      <c r="DF43" s="1059"/>
      <c r="DG43" s="1059"/>
      <c r="DH43" s="1059" t="str">
        <f t="shared" si="12"/>
        <v/>
      </c>
      <c r="DI43" s="1059"/>
      <c r="DJ43" s="1060"/>
      <c r="DK43" s="1059" t="str">
        <f t="shared" si="3"/>
        <v/>
      </c>
      <c r="DL43" s="1059"/>
      <c r="DM43" s="1114"/>
    </row>
    <row r="44" spans="2:117" ht="19.5" customHeight="1" x14ac:dyDescent="0.15">
      <c r="B44" s="314">
        <v>26</v>
      </c>
      <c r="C44" s="886"/>
      <c r="D44" s="887"/>
      <c r="E44" s="887"/>
      <c r="F44" s="916"/>
      <c r="G44" s="916"/>
      <c r="H44" s="916"/>
      <c r="I44" s="916"/>
      <c r="J44" s="916"/>
      <c r="K44" s="887"/>
      <c r="L44" s="887"/>
      <c r="M44" s="887"/>
      <c r="N44" s="910"/>
      <c r="O44" s="910"/>
      <c r="P44" s="910"/>
      <c r="Q44" s="910"/>
      <c r="R44" s="211" t="s">
        <v>28</v>
      </c>
      <c r="S44" s="433" t="s">
        <v>28</v>
      </c>
      <c r="T44" s="433" t="s">
        <v>28</v>
      </c>
      <c r="U44" s="332" t="s">
        <v>28</v>
      </c>
      <c r="V44" s="911"/>
      <c r="W44" s="912"/>
      <c r="X44" s="913"/>
      <c r="Y44" s="211" t="s">
        <v>28</v>
      </c>
      <c r="Z44" s="329" t="str">
        <f t="shared" si="13"/>
        <v>□</v>
      </c>
      <c r="AA44" s="211" t="s">
        <v>28</v>
      </c>
      <c r="AB44" s="324" t="s">
        <v>28</v>
      </c>
      <c r="AC44" s="211" t="s">
        <v>28</v>
      </c>
      <c r="AD44" s="914"/>
      <c r="AE44" s="915"/>
      <c r="AF44" s="211" t="s">
        <v>28</v>
      </c>
      <c r="AG44" s="214" t="s">
        <v>28</v>
      </c>
      <c r="AH44" s="214" t="s">
        <v>28</v>
      </c>
      <c r="AI44" s="214" t="s">
        <v>28</v>
      </c>
      <c r="AJ44" s="214" t="s">
        <v>28</v>
      </c>
      <c r="AK44" s="329" t="str">
        <f t="shared" si="4"/>
        <v>□</v>
      </c>
      <c r="AL44" s="211" t="s">
        <v>28</v>
      </c>
      <c r="AM44" s="214" t="s">
        <v>28</v>
      </c>
      <c r="AN44" s="224" t="s">
        <v>28</v>
      </c>
      <c r="AP44" s="314">
        <v>26</v>
      </c>
      <c r="AQ44" s="917" t="str">
        <f t="shared" si="5"/>
        <v/>
      </c>
      <c r="AR44" s="918"/>
      <c r="AS44" s="918"/>
      <c r="AT44" s="903"/>
      <c r="AU44" s="904"/>
      <c r="AV44" s="900" t="str">
        <f>IF($AX$7="","",IF(Y44="■",HLOOKUP($AX$7,別紙mast!$D$4:$K$7,3,FALSE),""))</f>
        <v/>
      </c>
      <c r="AW44" s="905"/>
      <c r="AX44" s="896"/>
      <c r="AY44" s="906"/>
      <c r="AZ44" s="907" t="str">
        <f>IF($AX$7="","",IF(Y44="■",HLOOKUP($AX$7,別紙mast!$D$4:$K$7,4,FALSE),""))</f>
        <v/>
      </c>
      <c r="BA44" s="908"/>
      <c r="BB44" s="212" t="s">
        <v>28</v>
      </c>
      <c r="BC44" s="212" t="s">
        <v>28</v>
      </c>
      <c r="BD44" s="212" t="s">
        <v>28</v>
      </c>
      <c r="BE44" s="546"/>
      <c r="BF44" s="887"/>
      <c r="BG44" s="887"/>
      <c r="BH44" s="896"/>
      <c r="BI44" s="909"/>
      <c r="BJ44" s="897"/>
      <c r="BK44" s="896"/>
      <c r="BL44" s="897"/>
      <c r="BM44" s="898"/>
      <c r="BN44" s="329" t="str">
        <f t="shared" si="6"/>
        <v>□</v>
      </c>
      <c r="BO44" s="899" t="str">
        <f>IF($AX$7="","",IF(OR(AF44="■",AG44="■",AH44="■",AI44="■",AJ44="■"),HLOOKUP($AX$7,別紙mast!$D$4:$K$8,5,FALSE),""))</f>
        <v/>
      </c>
      <c r="BP44" s="900"/>
      <c r="BQ44" s="375" t="str">
        <f t="shared" si="7"/>
        <v/>
      </c>
      <c r="BR44" s="901"/>
      <c r="BS44" s="901"/>
      <c r="BT44" s="901"/>
      <c r="BU44" s="901"/>
      <c r="BV44" s="901"/>
      <c r="BW44" s="901"/>
      <c r="BX44" s="901"/>
      <c r="BY44" s="901"/>
      <c r="BZ44" s="901"/>
      <c r="CA44" s="901"/>
      <c r="CB44" s="901"/>
      <c r="CC44" s="902"/>
      <c r="CE44" s="314">
        <v>26</v>
      </c>
      <c r="CF44" s="917" t="str">
        <f t="shared" si="0"/>
        <v/>
      </c>
      <c r="CG44" s="918"/>
      <c r="CH44" s="918"/>
      <c r="CI44" s="1072"/>
      <c r="CJ44" s="1073"/>
      <c r="CK44" s="1074"/>
      <c r="CL44" s="1072"/>
      <c r="CM44" s="1074"/>
      <c r="CN44" s="1082"/>
      <c r="CO44" s="1072"/>
      <c r="CP44" s="1074"/>
      <c r="CQ44" s="1082"/>
      <c r="CR44" s="1014" t="str">
        <f t="shared" si="8"/>
        <v/>
      </c>
      <c r="CS44" s="1015"/>
      <c r="CT44" s="1016"/>
      <c r="CU44" s="1014" t="str">
        <f t="shared" si="9"/>
        <v/>
      </c>
      <c r="CV44" s="1016"/>
      <c r="CW44" s="1016"/>
      <c r="CX44" s="1066" t="str">
        <f t="shared" si="1"/>
        <v/>
      </c>
      <c r="CY44" s="944"/>
      <c r="CZ44" s="1070" t="str">
        <f t="shared" si="2"/>
        <v/>
      </c>
      <c r="DA44" s="1071"/>
      <c r="DB44" s="900" t="str">
        <f>IF(OR($AX$7="",CF44=""),"",HLOOKUP($AX$7,別紙mast!$D$4:$K$8,5,FALSE))</f>
        <v/>
      </c>
      <c r="DC44" s="900"/>
      <c r="DD44" s="370" t="str">
        <f t="shared" si="10"/>
        <v/>
      </c>
      <c r="DE44" s="1059" t="str">
        <f t="shared" si="11"/>
        <v/>
      </c>
      <c r="DF44" s="1059"/>
      <c r="DG44" s="1059"/>
      <c r="DH44" s="1059" t="str">
        <f t="shared" si="12"/>
        <v/>
      </c>
      <c r="DI44" s="1059"/>
      <c r="DJ44" s="1060"/>
      <c r="DK44" s="1059" t="str">
        <f t="shared" si="3"/>
        <v/>
      </c>
      <c r="DL44" s="1059"/>
      <c r="DM44" s="1114"/>
    </row>
    <row r="45" spans="2:117" ht="19.5" customHeight="1" x14ac:dyDescent="0.15">
      <c r="B45" s="314">
        <v>27</v>
      </c>
      <c r="C45" s="886"/>
      <c r="D45" s="887"/>
      <c r="E45" s="887"/>
      <c r="F45" s="916"/>
      <c r="G45" s="916"/>
      <c r="H45" s="916"/>
      <c r="I45" s="916"/>
      <c r="J45" s="916"/>
      <c r="K45" s="887"/>
      <c r="L45" s="887"/>
      <c r="M45" s="887"/>
      <c r="N45" s="910"/>
      <c r="O45" s="910"/>
      <c r="P45" s="910"/>
      <c r="Q45" s="910"/>
      <c r="R45" s="211" t="s">
        <v>28</v>
      </c>
      <c r="S45" s="433" t="s">
        <v>28</v>
      </c>
      <c r="T45" s="433" t="s">
        <v>28</v>
      </c>
      <c r="U45" s="332" t="s">
        <v>28</v>
      </c>
      <c r="V45" s="911"/>
      <c r="W45" s="912"/>
      <c r="X45" s="913"/>
      <c r="Y45" s="211" t="s">
        <v>28</v>
      </c>
      <c r="Z45" s="329" t="str">
        <f t="shared" si="13"/>
        <v>□</v>
      </c>
      <c r="AA45" s="211" t="s">
        <v>28</v>
      </c>
      <c r="AB45" s="324" t="s">
        <v>28</v>
      </c>
      <c r="AC45" s="211" t="s">
        <v>28</v>
      </c>
      <c r="AD45" s="914"/>
      <c r="AE45" s="915"/>
      <c r="AF45" s="211" t="s">
        <v>28</v>
      </c>
      <c r="AG45" s="214" t="s">
        <v>28</v>
      </c>
      <c r="AH45" s="214" t="s">
        <v>28</v>
      </c>
      <c r="AI45" s="214" t="s">
        <v>28</v>
      </c>
      <c r="AJ45" s="214" t="s">
        <v>28</v>
      </c>
      <c r="AK45" s="329" t="str">
        <f t="shared" si="4"/>
        <v>□</v>
      </c>
      <c r="AL45" s="211" t="s">
        <v>28</v>
      </c>
      <c r="AM45" s="214" t="s">
        <v>28</v>
      </c>
      <c r="AN45" s="224" t="s">
        <v>28</v>
      </c>
      <c r="AP45" s="314">
        <v>27</v>
      </c>
      <c r="AQ45" s="917" t="str">
        <f t="shared" si="5"/>
        <v/>
      </c>
      <c r="AR45" s="918"/>
      <c r="AS45" s="918"/>
      <c r="AT45" s="903"/>
      <c r="AU45" s="904"/>
      <c r="AV45" s="900" t="str">
        <f>IF($AX$7="","",IF(Y45="■",HLOOKUP($AX$7,別紙mast!$D$4:$K$7,3,FALSE),""))</f>
        <v/>
      </c>
      <c r="AW45" s="905"/>
      <c r="AX45" s="896"/>
      <c r="AY45" s="906"/>
      <c r="AZ45" s="907" t="str">
        <f>IF($AX$7="","",IF(Y45="■",HLOOKUP($AX$7,別紙mast!$D$4:$K$7,4,FALSE),""))</f>
        <v/>
      </c>
      <c r="BA45" s="908"/>
      <c r="BB45" s="212" t="s">
        <v>28</v>
      </c>
      <c r="BC45" s="212" t="s">
        <v>28</v>
      </c>
      <c r="BD45" s="212" t="s">
        <v>28</v>
      </c>
      <c r="BE45" s="546"/>
      <c r="BF45" s="887"/>
      <c r="BG45" s="887"/>
      <c r="BH45" s="896"/>
      <c r="BI45" s="909"/>
      <c r="BJ45" s="897"/>
      <c r="BK45" s="896"/>
      <c r="BL45" s="897"/>
      <c r="BM45" s="898"/>
      <c r="BN45" s="329" t="str">
        <f t="shared" si="6"/>
        <v>□</v>
      </c>
      <c r="BO45" s="899" t="str">
        <f>IF($AX$7="","",IF(OR(AF45="■",AG45="■",AH45="■",AI45="■",AJ45="■"),HLOOKUP($AX$7,別紙mast!$D$4:$K$8,5,FALSE),""))</f>
        <v/>
      </c>
      <c r="BP45" s="900"/>
      <c r="BQ45" s="375" t="str">
        <f t="shared" si="7"/>
        <v/>
      </c>
      <c r="BR45" s="901"/>
      <c r="BS45" s="901"/>
      <c r="BT45" s="901"/>
      <c r="BU45" s="901"/>
      <c r="BV45" s="901"/>
      <c r="BW45" s="901"/>
      <c r="BX45" s="901"/>
      <c r="BY45" s="901"/>
      <c r="BZ45" s="901"/>
      <c r="CA45" s="901"/>
      <c r="CB45" s="901"/>
      <c r="CC45" s="902"/>
      <c r="CE45" s="314">
        <v>27</v>
      </c>
      <c r="CF45" s="917" t="str">
        <f t="shared" si="0"/>
        <v/>
      </c>
      <c r="CG45" s="918"/>
      <c r="CH45" s="918"/>
      <c r="CI45" s="1072"/>
      <c r="CJ45" s="1073"/>
      <c r="CK45" s="1074"/>
      <c r="CL45" s="1072"/>
      <c r="CM45" s="1074"/>
      <c r="CN45" s="1082"/>
      <c r="CO45" s="1072"/>
      <c r="CP45" s="1074"/>
      <c r="CQ45" s="1082"/>
      <c r="CR45" s="1014" t="str">
        <f t="shared" si="8"/>
        <v/>
      </c>
      <c r="CS45" s="1015"/>
      <c r="CT45" s="1016"/>
      <c r="CU45" s="1014" t="str">
        <f t="shared" si="9"/>
        <v/>
      </c>
      <c r="CV45" s="1016"/>
      <c r="CW45" s="1016"/>
      <c r="CX45" s="1066" t="str">
        <f t="shared" si="1"/>
        <v/>
      </c>
      <c r="CY45" s="944"/>
      <c r="CZ45" s="1070" t="str">
        <f t="shared" si="2"/>
        <v/>
      </c>
      <c r="DA45" s="1071"/>
      <c r="DB45" s="900" t="str">
        <f>IF(OR($AX$7="",CF45=""),"",HLOOKUP($AX$7,別紙mast!$D$4:$K$8,5,FALSE))</f>
        <v/>
      </c>
      <c r="DC45" s="900"/>
      <c r="DD45" s="370" t="str">
        <f t="shared" si="10"/>
        <v/>
      </c>
      <c r="DE45" s="1059" t="str">
        <f t="shared" si="11"/>
        <v/>
      </c>
      <c r="DF45" s="1059"/>
      <c r="DG45" s="1059"/>
      <c r="DH45" s="1059" t="str">
        <f t="shared" si="12"/>
        <v/>
      </c>
      <c r="DI45" s="1059"/>
      <c r="DJ45" s="1060"/>
      <c r="DK45" s="1059" t="str">
        <f t="shared" si="3"/>
        <v/>
      </c>
      <c r="DL45" s="1059"/>
      <c r="DM45" s="1114"/>
    </row>
    <row r="46" spans="2:117" ht="19.5" customHeight="1" x14ac:dyDescent="0.15">
      <c r="B46" s="314">
        <v>28</v>
      </c>
      <c r="C46" s="886"/>
      <c r="D46" s="887"/>
      <c r="E46" s="887"/>
      <c r="F46" s="916"/>
      <c r="G46" s="916"/>
      <c r="H46" s="916"/>
      <c r="I46" s="916"/>
      <c r="J46" s="916"/>
      <c r="K46" s="887"/>
      <c r="L46" s="887"/>
      <c r="M46" s="887"/>
      <c r="N46" s="910"/>
      <c r="O46" s="910"/>
      <c r="P46" s="910"/>
      <c r="Q46" s="910"/>
      <c r="R46" s="211" t="s">
        <v>28</v>
      </c>
      <c r="S46" s="433" t="s">
        <v>28</v>
      </c>
      <c r="T46" s="433" t="s">
        <v>28</v>
      </c>
      <c r="U46" s="332" t="s">
        <v>28</v>
      </c>
      <c r="V46" s="911"/>
      <c r="W46" s="912"/>
      <c r="X46" s="913"/>
      <c r="Y46" s="211" t="s">
        <v>28</v>
      </c>
      <c r="Z46" s="329" t="str">
        <f t="shared" si="13"/>
        <v>□</v>
      </c>
      <c r="AA46" s="211" t="s">
        <v>28</v>
      </c>
      <c r="AB46" s="324" t="s">
        <v>28</v>
      </c>
      <c r="AC46" s="211" t="s">
        <v>28</v>
      </c>
      <c r="AD46" s="914"/>
      <c r="AE46" s="915"/>
      <c r="AF46" s="211" t="s">
        <v>28</v>
      </c>
      <c r="AG46" s="214" t="s">
        <v>28</v>
      </c>
      <c r="AH46" s="214" t="s">
        <v>28</v>
      </c>
      <c r="AI46" s="214" t="s">
        <v>28</v>
      </c>
      <c r="AJ46" s="214" t="s">
        <v>28</v>
      </c>
      <c r="AK46" s="329" t="str">
        <f t="shared" si="4"/>
        <v>□</v>
      </c>
      <c r="AL46" s="211" t="s">
        <v>28</v>
      </c>
      <c r="AM46" s="214" t="s">
        <v>28</v>
      </c>
      <c r="AN46" s="224" t="s">
        <v>28</v>
      </c>
      <c r="AP46" s="314">
        <v>28</v>
      </c>
      <c r="AQ46" s="917" t="str">
        <f t="shared" si="5"/>
        <v/>
      </c>
      <c r="AR46" s="918"/>
      <c r="AS46" s="918"/>
      <c r="AT46" s="903"/>
      <c r="AU46" s="904"/>
      <c r="AV46" s="900" t="str">
        <f>IF($AX$7="","",IF(Y46="■",HLOOKUP($AX$7,別紙mast!$D$4:$K$7,3,FALSE),""))</f>
        <v/>
      </c>
      <c r="AW46" s="905"/>
      <c r="AX46" s="896"/>
      <c r="AY46" s="906"/>
      <c r="AZ46" s="907" t="str">
        <f>IF($AX$7="","",IF(Y46="■",HLOOKUP($AX$7,別紙mast!$D$4:$K$7,4,FALSE),""))</f>
        <v/>
      </c>
      <c r="BA46" s="908"/>
      <c r="BB46" s="212" t="s">
        <v>28</v>
      </c>
      <c r="BC46" s="212" t="s">
        <v>28</v>
      </c>
      <c r="BD46" s="212" t="s">
        <v>28</v>
      </c>
      <c r="BE46" s="546"/>
      <c r="BF46" s="887"/>
      <c r="BG46" s="887"/>
      <c r="BH46" s="896"/>
      <c r="BI46" s="909"/>
      <c r="BJ46" s="897"/>
      <c r="BK46" s="896"/>
      <c r="BL46" s="897"/>
      <c r="BM46" s="898"/>
      <c r="BN46" s="329" t="str">
        <f t="shared" si="6"/>
        <v>□</v>
      </c>
      <c r="BO46" s="899" t="str">
        <f>IF($AX$7="","",IF(OR(AF46="■",AG46="■",AH46="■",AI46="■",AJ46="■"),HLOOKUP($AX$7,別紙mast!$D$4:$K$8,5,FALSE),""))</f>
        <v/>
      </c>
      <c r="BP46" s="900"/>
      <c r="BQ46" s="375" t="str">
        <f t="shared" si="7"/>
        <v/>
      </c>
      <c r="BR46" s="901"/>
      <c r="BS46" s="901"/>
      <c r="BT46" s="901"/>
      <c r="BU46" s="901"/>
      <c r="BV46" s="901"/>
      <c r="BW46" s="901"/>
      <c r="BX46" s="901"/>
      <c r="BY46" s="901"/>
      <c r="BZ46" s="901"/>
      <c r="CA46" s="901"/>
      <c r="CB46" s="901"/>
      <c r="CC46" s="902"/>
      <c r="CE46" s="314">
        <v>28</v>
      </c>
      <c r="CF46" s="917" t="str">
        <f t="shared" si="0"/>
        <v/>
      </c>
      <c r="CG46" s="918"/>
      <c r="CH46" s="918"/>
      <c r="CI46" s="1072"/>
      <c r="CJ46" s="1073"/>
      <c r="CK46" s="1074"/>
      <c r="CL46" s="1072"/>
      <c r="CM46" s="1074"/>
      <c r="CN46" s="1082"/>
      <c r="CO46" s="1072"/>
      <c r="CP46" s="1074"/>
      <c r="CQ46" s="1082"/>
      <c r="CR46" s="1014" t="str">
        <f t="shared" si="8"/>
        <v/>
      </c>
      <c r="CS46" s="1015"/>
      <c r="CT46" s="1016"/>
      <c r="CU46" s="1014" t="str">
        <f t="shared" si="9"/>
        <v/>
      </c>
      <c r="CV46" s="1016"/>
      <c r="CW46" s="1016"/>
      <c r="CX46" s="1066" t="str">
        <f t="shared" si="1"/>
        <v/>
      </c>
      <c r="CY46" s="944"/>
      <c r="CZ46" s="1070" t="str">
        <f t="shared" si="2"/>
        <v/>
      </c>
      <c r="DA46" s="1071"/>
      <c r="DB46" s="900" t="str">
        <f>IF(OR($AX$7="",CF46=""),"",HLOOKUP($AX$7,別紙mast!$D$4:$K$8,5,FALSE))</f>
        <v/>
      </c>
      <c r="DC46" s="900"/>
      <c r="DD46" s="370" t="str">
        <f t="shared" si="10"/>
        <v/>
      </c>
      <c r="DE46" s="1059" t="str">
        <f t="shared" si="11"/>
        <v/>
      </c>
      <c r="DF46" s="1059"/>
      <c r="DG46" s="1059"/>
      <c r="DH46" s="1059" t="str">
        <f t="shared" si="12"/>
        <v/>
      </c>
      <c r="DI46" s="1059"/>
      <c r="DJ46" s="1060"/>
      <c r="DK46" s="1059" t="str">
        <f t="shared" si="3"/>
        <v/>
      </c>
      <c r="DL46" s="1059"/>
      <c r="DM46" s="1114"/>
    </row>
    <row r="47" spans="2:117" ht="19.5" customHeight="1" x14ac:dyDescent="0.15">
      <c r="B47" s="314">
        <v>29</v>
      </c>
      <c r="C47" s="886"/>
      <c r="D47" s="887"/>
      <c r="E47" s="887"/>
      <c r="F47" s="916"/>
      <c r="G47" s="916"/>
      <c r="H47" s="916"/>
      <c r="I47" s="916"/>
      <c r="J47" s="916"/>
      <c r="K47" s="887"/>
      <c r="L47" s="887"/>
      <c r="M47" s="887"/>
      <c r="N47" s="910"/>
      <c r="O47" s="910"/>
      <c r="P47" s="910"/>
      <c r="Q47" s="910"/>
      <c r="R47" s="211" t="s">
        <v>28</v>
      </c>
      <c r="S47" s="433" t="s">
        <v>28</v>
      </c>
      <c r="T47" s="433" t="s">
        <v>28</v>
      </c>
      <c r="U47" s="332" t="s">
        <v>28</v>
      </c>
      <c r="V47" s="911"/>
      <c r="W47" s="912"/>
      <c r="X47" s="913"/>
      <c r="Y47" s="211" t="s">
        <v>28</v>
      </c>
      <c r="Z47" s="329" t="str">
        <f t="shared" si="13"/>
        <v>□</v>
      </c>
      <c r="AA47" s="211" t="s">
        <v>28</v>
      </c>
      <c r="AB47" s="324" t="s">
        <v>28</v>
      </c>
      <c r="AC47" s="211" t="s">
        <v>28</v>
      </c>
      <c r="AD47" s="914"/>
      <c r="AE47" s="915"/>
      <c r="AF47" s="211" t="s">
        <v>28</v>
      </c>
      <c r="AG47" s="214" t="s">
        <v>28</v>
      </c>
      <c r="AH47" s="214" t="s">
        <v>28</v>
      </c>
      <c r="AI47" s="214" t="s">
        <v>28</v>
      </c>
      <c r="AJ47" s="214" t="s">
        <v>28</v>
      </c>
      <c r="AK47" s="329" t="str">
        <f t="shared" si="4"/>
        <v>□</v>
      </c>
      <c r="AL47" s="211" t="s">
        <v>28</v>
      </c>
      <c r="AM47" s="214" t="s">
        <v>28</v>
      </c>
      <c r="AN47" s="224" t="s">
        <v>28</v>
      </c>
      <c r="AP47" s="314">
        <v>29</v>
      </c>
      <c r="AQ47" s="917" t="str">
        <f t="shared" si="5"/>
        <v/>
      </c>
      <c r="AR47" s="918"/>
      <c r="AS47" s="918"/>
      <c r="AT47" s="903"/>
      <c r="AU47" s="904"/>
      <c r="AV47" s="900" t="str">
        <f>IF($AX$7="","",IF(Y47="■",HLOOKUP($AX$7,別紙mast!$D$4:$K$7,3,FALSE),""))</f>
        <v/>
      </c>
      <c r="AW47" s="905"/>
      <c r="AX47" s="896"/>
      <c r="AY47" s="906"/>
      <c r="AZ47" s="907" t="str">
        <f>IF($AX$7="","",IF(Y47="■",HLOOKUP($AX$7,別紙mast!$D$4:$K$7,4,FALSE),""))</f>
        <v/>
      </c>
      <c r="BA47" s="908"/>
      <c r="BB47" s="212" t="s">
        <v>28</v>
      </c>
      <c r="BC47" s="212" t="s">
        <v>28</v>
      </c>
      <c r="BD47" s="212" t="s">
        <v>28</v>
      </c>
      <c r="BE47" s="546"/>
      <c r="BF47" s="887"/>
      <c r="BG47" s="887"/>
      <c r="BH47" s="896"/>
      <c r="BI47" s="909"/>
      <c r="BJ47" s="897"/>
      <c r="BK47" s="896"/>
      <c r="BL47" s="897"/>
      <c r="BM47" s="898"/>
      <c r="BN47" s="329" t="str">
        <f t="shared" si="6"/>
        <v>□</v>
      </c>
      <c r="BO47" s="899" t="str">
        <f>IF($AX$7="","",IF(OR(AF47="■",AG47="■",AH47="■",AI47="■",AJ47="■"),HLOOKUP($AX$7,別紙mast!$D$4:$K$8,5,FALSE),""))</f>
        <v/>
      </c>
      <c r="BP47" s="900"/>
      <c r="BQ47" s="375" t="str">
        <f t="shared" si="7"/>
        <v/>
      </c>
      <c r="BR47" s="901"/>
      <c r="BS47" s="901"/>
      <c r="BT47" s="901"/>
      <c r="BU47" s="901"/>
      <c r="BV47" s="901"/>
      <c r="BW47" s="901"/>
      <c r="BX47" s="901"/>
      <c r="BY47" s="901"/>
      <c r="BZ47" s="901"/>
      <c r="CA47" s="901"/>
      <c r="CB47" s="901"/>
      <c r="CC47" s="902"/>
      <c r="CE47" s="314">
        <v>29</v>
      </c>
      <c r="CF47" s="917" t="str">
        <f t="shared" si="0"/>
        <v/>
      </c>
      <c r="CG47" s="918"/>
      <c r="CH47" s="918"/>
      <c r="CI47" s="1072"/>
      <c r="CJ47" s="1073"/>
      <c r="CK47" s="1074"/>
      <c r="CL47" s="1072"/>
      <c r="CM47" s="1074"/>
      <c r="CN47" s="1082"/>
      <c r="CO47" s="1072"/>
      <c r="CP47" s="1074"/>
      <c r="CQ47" s="1082"/>
      <c r="CR47" s="1014" t="str">
        <f t="shared" si="8"/>
        <v/>
      </c>
      <c r="CS47" s="1015"/>
      <c r="CT47" s="1016"/>
      <c r="CU47" s="1014" t="str">
        <f t="shared" si="9"/>
        <v/>
      </c>
      <c r="CV47" s="1016"/>
      <c r="CW47" s="1016"/>
      <c r="CX47" s="1066" t="str">
        <f t="shared" si="1"/>
        <v/>
      </c>
      <c r="CY47" s="944"/>
      <c r="CZ47" s="1070" t="str">
        <f t="shared" si="2"/>
        <v/>
      </c>
      <c r="DA47" s="1071"/>
      <c r="DB47" s="900" t="str">
        <f>IF(OR($AX$7="",CF47=""),"",HLOOKUP($AX$7,別紙mast!$D$4:$K$8,5,FALSE))</f>
        <v/>
      </c>
      <c r="DC47" s="900"/>
      <c r="DD47" s="370" t="str">
        <f t="shared" si="10"/>
        <v/>
      </c>
      <c r="DE47" s="1059" t="str">
        <f t="shared" si="11"/>
        <v/>
      </c>
      <c r="DF47" s="1059"/>
      <c r="DG47" s="1059"/>
      <c r="DH47" s="1059" t="str">
        <f t="shared" si="12"/>
        <v/>
      </c>
      <c r="DI47" s="1059"/>
      <c r="DJ47" s="1060"/>
      <c r="DK47" s="1059" t="str">
        <f t="shared" si="3"/>
        <v/>
      </c>
      <c r="DL47" s="1059"/>
      <c r="DM47" s="1114"/>
    </row>
    <row r="48" spans="2:117" ht="19.5" customHeight="1" x14ac:dyDescent="0.15">
      <c r="B48" s="314">
        <v>30</v>
      </c>
      <c r="C48" s="886"/>
      <c r="D48" s="887"/>
      <c r="E48" s="887"/>
      <c r="F48" s="916"/>
      <c r="G48" s="916"/>
      <c r="H48" s="916"/>
      <c r="I48" s="916"/>
      <c r="J48" s="916"/>
      <c r="K48" s="887"/>
      <c r="L48" s="887"/>
      <c r="M48" s="887"/>
      <c r="N48" s="910"/>
      <c r="O48" s="910"/>
      <c r="P48" s="910"/>
      <c r="Q48" s="910"/>
      <c r="R48" s="211" t="s">
        <v>28</v>
      </c>
      <c r="S48" s="433" t="s">
        <v>28</v>
      </c>
      <c r="T48" s="433" t="s">
        <v>28</v>
      </c>
      <c r="U48" s="332" t="s">
        <v>28</v>
      </c>
      <c r="V48" s="911"/>
      <c r="W48" s="912"/>
      <c r="X48" s="913"/>
      <c r="Y48" s="211" t="s">
        <v>28</v>
      </c>
      <c r="Z48" s="329" t="str">
        <f t="shared" si="13"/>
        <v>□</v>
      </c>
      <c r="AA48" s="211" t="s">
        <v>28</v>
      </c>
      <c r="AB48" s="324" t="s">
        <v>28</v>
      </c>
      <c r="AC48" s="211" t="s">
        <v>28</v>
      </c>
      <c r="AD48" s="914"/>
      <c r="AE48" s="915"/>
      <c r="AF48" s="211" t="s">
        <v>28</v>
      </c>
      <c r="AG48" s="214" t="s">
        <v>28</v>
      </c>
      <c r="AH48" s="214" t="s">
        <v>28</v>
      </c>
      <c r="AI48" s="214" t="s">
        <v>28</v>
      </c>
      <c r="AJ48" s="214" t="s">
        <v>28</v>
      </c>
      <c r="AK48" s="329" t="str">
        <f t="shared" si="4"/>
        <v>□</v>
      </c>
      <c r="AL48" s="211" t="s">
        <v>28</v>
      </c>
      <c r="AM48" s="214" t="s">
        <v>28</v>
      </c>
      <c r="AN48" s="224" t="s">
        <v>28</v>
      </c>
      <c r="AP48" s="314">
        <v>30</v>
      </c>
      <c r="AQ48" s="917" t="str">
        <f t="shared" si="5"/>
        <v/>
      </c>
      <c r="AR48" s="918"/>
      <c r="AS48" s="918"/>
      <c r="AT48" s="903"/>
      <c r="AU48" s="904"/>
      <c r="AV48" s="900" t="str">
        <f>IF($AX$7="","",IF(Y48="■",HLOOKUP($AX$7,別紙mast!$D$4:$K$7,3,FALSE),""))</f>
        <v/>
      </c>
      <c r="AW48" s="905"/>
      <c r="AX48" s="896"/>
      <c r="AY48" s="906"/>
      <c r="AZ48" s="907" t="str">
        <f>IF($AX$7="","",IF(Y48="■",HLOOKUP($AX$7,別紙mast!$D$4:$K$7,4,FALSE),""))</f>
        <v/>
      </c>
      <c r="BA48" s="908"/>
      <c r="BB48" s="212" t="s">
        <v>28</v>
      </c>
      <c r="BC48" s="212" t="s">
        <v>28</v>
      </c>
      <c r="BD48" s="212" t="s">
        <v>28</v>
      </c>
      <c r="BE48" s="546"/>
      <c r="BF48" s="887"/>
      <c r="BG48" s="887"/>
      <c r="BH48" s="896"/>
      <c r="BI48" s="909"/>
      <c r="BJ48" s="897"/>
      <c r="BK48" s="896"/>
      <c r="BL48" s="897"/>
      <c r="BM48" s="898"/>
      <c r="BN48" s="329" t="str">
        <f t="shared" si="6"/>
        <v>□</v>
      </c>
      <c r="BO48" s="899" t="str">
        <f>IF($AX$7="","",IF(OR(AF48="■",AG48="■",AH48="■",AI48="■",AJ48="■"),HLOOKUP($AX$7,別紙mast!$D$4:$K$8,5,FALSE),""))</f>
        <v/>
      </c>
      <c r="BP48" s="900"/>
      <c r="BQ48" s="375" t="str">
        <f t="shared" si="7"/>
        <v/>
      </c>
      <c r="BR48" s="901"/>
      <c r="BS48" s="901"/>
      <c r="BT48" s="901"/>
      <c r="BU48" s="901"/>
      <c r="BV48" s="901"/>
      <c r="BW48" s="901"/>
      <c r="BX48" s="901"/>
      <c r="BY48" s="901"/>
      <c r="BZ48" s="901"/>
      <c r="CA48" s="901"/>
      <c r="CB48" s="901"/>
      <c r="CC48" s="902"/>
      <c r="CE48" s="314">
        <v>30</v>
      </c>
      <c r="CF48" s="917" t="str">
        <f t="shared" si="0"/>
        <v/>
      </c>
      <c r="CG48" s="918"/>
      <c r="CH48" s="918"/>
      <c r="CI48" s="1072"/>
      <c r="CJ48" s="1073"/>
      <c r="CK48" s="1074"/>
      <c r="CL48" s="1072"/>
      <c r="CM48" s="1074"/>
      <c r="CN48" s="1082"/>
      <c r="CO48" s="1072"/>
      <c r="CP48" s="1074"/>
      <c r="CQ48" s="1082"/>
      <c r="CR48" s="1014" t="str">
        <f t="shared" si="8"/>
        <v/>
      </c>
      <c r="CS48" s="1015"/>
      <c r="CT48" s="1016"/>
      <c r="CU48" s="1014" t="str">
        <f t="shared" si="9"/>
        <v/>
      </c>
      <c r="CV48" s="1016"/>
      <c r="CW48" s="1016"/>
      <c r="CX48" s="1066" t="str">
        <f t="shared" si="1"/>
        <v/>
      </c>
      <c r="CY48" s="944"/>
      <c r="CZ48" s="1070" t="str">
        <f t="shared" si="2"/>
        <v/>
      </c>
      <c r="DA48" s="1071"/>
      <c r="DB48" s="900" t="str">
        <f>IF(OR($AX$7="",CF48=""),"",HLOOKUP($AX$7,別紙mast!$D$4:$K$8,5,FALSE))</f>
        <v/>
      </c>
      <c r="DC48" s="900"/>
      <c r="DD48" s="370" t="str">
        <f t="shared" si="10"/>
        <v/>
      </c>
      <c r="DE48" s="1059" t="str">
        <f t="shared" si="11"/>
        <v/>
      </c>
      <c r="DF48" s="1059"/>
      <c r="DG48" s="1059"/>
      <c r="DH48" s="1059" t="str">
        <f t="shared" si="12"/>
        <v/>
      </c>
      <c r="DI48" s="1059"/>
      <c r="DJ48" s="1060"/>
      <c r="DK48" s="1059" t="str">
        <f t="shared" si="3"/>
        <v/>
      </c>
      <c r="DL48" s="1059"/>
      <c r="DM48" s="1114"/>
    </row>
    <row r="49" spans="2:117" ht="19.5" customHeight="1" x14ac:dyDescent="0.15">
      <c r="B49" s="314">
        <v>31</v>
      </c>
      <c r="C49" s="886"/>
      <c r="D49" s="887"/>
      <c r="E49" s="887"/>
      <c r="F49" s="916"/>
      <c r="G49" s="916"/>
      <c r="H49" s="916"/>
      <c r="I49" s="916"/>
      <c r="J49" s="916"/>
      <c r="K49" s="887"/>
      <c r="L49" s="887"/>
      <c r="M49" s="887"/>
      <c r="N49" s="910"/>
      <c r="O49" s="910"/>
      <c r="P49" s="910"/>
      <c r="Q49" s="910"/>
      <c r="R49" s="211" t="s">
        <v>28</v>
      </c>
      <c r="S49" s="433" t="s">
        <v>28</v>
      </c>
      <c r="T49" s="433" t="s">
        <v>28</v>
      </c>
      <c r="U49" s="332" t="s">
        <v>28</v>
      </c>
      <c r="V49" s="911"/>
      <c r="W49" s="912"/>
      <c r="X49" s="913"/>
      <c r="Y49" s="211" t="s">
        <v>28</v>
      </c>
      <c r="Z49" s="329" t="str">
        <f t="shared" si="13"/>
        <v>□</v>
      </c>
      <c r="AA49" s="211" t="s">
        <v>28</v>
      </c>
      <c r="AB49" s="324" t="s">
        <v>28</v>
      </c>
      <c r="AC49" s="211" t="s">
        <v>28</v>
      </c>
      <c r="AD49" s="914"/>
      <c r="AE49" s="915"/>
      <c r="AF49" s="211" t="s">
        <v>28</v>
      </c>
      <c r="AG49" s="214" t="s">
        <v>28</v>
      </c>
      <c r="AH49" s="214" t="s">
        <v>28</v>
      </c>
      <c r="AI49" s="214" t="s">
        <v>28</v>
      </c>
      <c r="AJ49" s="214" t="s">
        <v>28</v>
      </c>
      <c r="AK49" s="329" t="str">
        <f t="shared" si="4"/>
        <v>□</v>
      </c>
      <c r="AL49" s="211" t="s">
        <v>28</v>
      </c>
      <c r="AM49" s="214" t="s">
        <v>28</v>
      </c>
      <c r="AN49" s="224" t="s">
        <v>28</v>
      </c>
      <c r="AP49" s="314">
        <v>31</v>
      </c>
      <c r="AQ49" s="917" t="str">
        <f t="shared" si="5"/>
        <v/>
      </c>
      <c r="AR49" s="918"/>
      <c r="AS49" s="918"/>
      <c r="AT49" s="903"/>
      <c r="AU49" s="904"/>
      <c r="AV49" s="900" t="str">
        <f>IF($AX$7="","",IF(Y49="■",HLOOKUP($AX$7,別紙mast!$D$4:$K$7,3,FALSE),""))</f>
        <v/>
      </c>
      <c r="AW49" s="905"/>
      <c r="AX49" s="896"/>
      <c r="AY49" s="906"/>
      <c r="AZ49" s="907" t="str">
        <f>IF($AX$7="","",IF(Y49="■",HLOOKUP($AX$7,別紙mast!$D$4:$K$7,4,FALSE),""))</f>
        <v/>
      </c>
      <c r="BA49" s="908"/>
      <c r="BB49" s="212" t="s">
        <v>28</v>
      </c>
      <c r="BC49" s="212" t="s">
        <v>28</v>
      </c>
      <c r="BD49" s="212" t="s">
        <v>28</v>
      </c>
      <c r="BE49" s="546"/>
      <c r="BF49" s="887"/>
      <c r="BG49" s="887"/>
      <c r="BH49" s="896"/>
      <c r="BI49" s="909"/>
      <c r="BJ49" s="897"/>
      <c r="BK49" s="896"/>
      <c r="BL49" s="897"/>
      <c r="BM49" s="898"/>
      <c r="BN49" s="329" t="str">
        <f t="shared" si="6"/>
        <v>□</v>
      </c>
      <c r="BO49" s="899" t="str">
        <f>IF($AX$7="","",IF(OR(AF49="■",AG49="■",AH49="■",AI49="■",AJ49="■"),HLOOKUP($AX$7,別紙mast!$D$4:$K$8,5,FALSE),""))</f>
        <v/>
      </c>
      <c r="BP49" s="900"/>
      <c r="BQ49" s="375" t="str">
        <f t="shared" si="7"/>
        <v/>
      </c>
      <c r="BR49" s="901"/>
      <c r="BS49" s="901"/>
      <c r="BT49" s="901"/>
      <c r="BU49" s="901"/>
      <c r="BV49" s="901"/>
      <c r="BW49" s="901"/>
      <c r="BX49" s="901"/>
      <c r="BY49" s="901"/>
      <c r="BZ49" s="901"/>
      <c r="CA49" s="901"/>
      <c r="CB49" s="901"/>
      <c r="CC49" s="902"/>
      <c r="CE49" s="314">
        <v>31</v>
      </c>
      <c r="CF49" s="917" t="str">
        <f t="shared" si="0"/>
        <v/>
      </c>
      <c r="CG49" s="918"/>
      <c r="CH49" s="918"/>
      <c r="CI49" s="1072"/>
      <c r="CJ49" s="1073"/>
      <c r="CK49" s="1074"/>
      <c r="CL49" s="1072"/>
      <c r="CM49" s="1074"/>
      <c r="CN49" s="1082"/>
      <c r="CO49" s="1072"/>
      <c r="CP49" s="1074"/>
      <c r="CQ49" s="1082"/>
      <c r="CR49" s="1014" t="str">
        <f t="shared" si="8"/>
        <v/>
      </c>
      <c r="CS49" s="1015"/>
      <c r="CT49" s="1016"/>
      <c r="CU49" s="1014" t="str">
        <f t="shared" si="9"/>
        <v/>
      </c>
      <c r="CV49" s="1016"/>
      <c r="CW49" s="1016"/>
      <c r="CX49" s="1066" t="str">
        <f t="shared" si="1"/>
        <v/>
      </c>
      <c r="CY49" s="944"/>
      <c r="CZ49" s="1070" t="str">
        <f t="shared" si="2"/>
        <v/>
      </c>
      <c r="DA49" s="1071"/>
      <c r="DB49" s="900" t="str">
        <f>IF(OR($AX$7="",CF49=""),"",HLOOKUP($AX$7,別紙mast!$D$4:$K$8,5,FALSE))</f>
        <v/>
      </c>
      <c r="DC49" s="900"/>
      <c r="DD49" s="370" t="str">
        <f t="shared" si="10"/>
        <v/>
      </c>
      <c r="DE49" s="1059" t="str">
        <f t="shared" si="11"/>
        <v/>
      </c>
      <c r="DF49" s="1059"/>
      <c r="DG49" s="1059"/>
      <c r="DH49" s="1059" t="str">
        <f t="shared" si="12"/>
        <v/>
      </c>
      <c r="DI49" s="1059"/>
      <c r="DJ49" s="1060"/>
      <c r="DK49" s="1059" t="str">
        <f t="shared" si="3"/>
        <v/>
      </c>
      <c r="DL49" s="1059"/>
      <c r="DM49" s="1114"/>
    </row>
    <row r="50" spans="2:117" ht="19.5" customHeight="1" x14ac:dyDescent="0.15">
      <c r="B50" s="314">
        <v>32</v>
      </c>
      <c r="C50" s="886"/>
      <c r="D50" s="887"/>
      <c r="E50" s="887"/>
      <c r="F50" s="916"/>
      <c r="G50" s="916"/>
      <c r="H50" s="916"/>
      <c r="I50" s="916"/>
      <c r="J50" s="916"/>
      <c r="K50" s="887"/>
      <c r="L50" s="887"/>
      <c r="M50" s="887"/>
      <c r="N50" s="910"/>
      <c r="O50" s="910"/>
      <c r="P50" s="910"/>
      <c r="Q50" s="910"/>
      <c r="R50" s="211" t="s">
        <v>28</v>
      </c>
      <c r="S50" s="433" t="s">
        <v>28</v>
      </c>
      <c r="T50" s="433" t="s">
        <v>28</v>
      </c>
      <c r="U50" s="332" t="s">
        <v>28</v>
      </c>
      <c r="V50" s="911"/>
      <c r="W50" s="912"/>
      <c r="X50" s="913"/>
      <c r="Y50" s="211" t="s">
        <v>28</v>
      </c>
      <c r="Z50" s="329" t="str">
        <f t="shared" si="13"/>
        <v>□</v>
      </c>
      <c r="AA50" s="211" t="s">
        <v>28</v>
      </c>
      <c r="AB50" s="324" t="s">
        <v>28</v>
      </c>
      <c r="AC50" s="211" t="s">
        <v>28</v>
      </c>
      <c r="AD50" s="914"/>
      <c r="AE50" s="915"/>
      <c r="AF50" s="211" t="s">
        <v>28</v>
      </c>
      <c r="AG50" s="214" t="s">
        <v>28</v>
      </c>
      <c r="AH50" s="214" t="s">
        <v>28</v>
      </c>
      <c r="AI50" s="214" t="s">
        <v>28</v>
      </c>
      <c r="AJ50" s="214" t="s">
        <v>28</v>
      </c>
      <c r="AK50" s="329" t="str">
        <f t="shared" si="4"/>
        <v>□</v>
      </c>
      <c r="AL50" s="211" t="s">
        <v>28</v>
      </c>
      <c r="AM50" s="214" t="s">
        <v>28</v>
      </c>
      <c r="AN50" s="224" t="s">
        <v>28</v>
      </c>
      <c r="AP50" s="314">
        <v>32</v>
      </c>
      <c r="AQ50" s="917" t="str">
        <f t="shared" si="5"/>
        <v/>
      </c>
      <c r="AR50" s="918"/>
      <c r="AS50" s="918"/>
      <c r="AT50" s="903"/>
      <c r="AU50" s="904"/>
      <c r="AV50" s="900" t="str">
        <f>IF($AX$7="","",IF(Y50="■",HLOOKUP($AX$7,別紙mast!$D$4:$K$7,3,FALSE),""))</f>
        <v/>
      </c>
      <c r="AW50" s="905"/>
      <c r="AX50" s="896"/>
      <c r="AY50" s="906"/>
      <c r="AZ50" s="907" t="str">
        <f>IF($AX$7="","",IF(Y50="■",HLOOKUP($AX$7,別紙mast!$D$4:$K$7,4,FALSE),""))</f>
        <v/>
      </c>
      <c r="BA50" s="908"/>
      <c r="BB50" s="212" t="s">
        <v>28</v>
      </c>
      <c r="BC50" s="212" t="s">
        <v>28</v>
      </c>
      <c r="BD50" s="212" t="s">
        <v>28</v>
      </c>
      <c r="BE50" s="546"/>
      <c r="BF50" s="887"/>
      <c r="BG50" s="887"/>
      <c r="BH50" s="896"/>
      <c r="BI50" s="909"/>
      <c r="BJ50" s="897"/>
      <c r="BK50" s="896"/>
      <c r="BL50" s="897"/>
      <c r="BM50" s="898"/>
      <c r="BN50" s="329" t="str">
        <f t="shared" si="6"/>
        <v>□</v>
      </c>
      <c r="BO50" s="899" t="str">
        <f>IF($AX$7="","",IF(OR(AF50="■",AG50="■",AH50="■",AI50="■",AJ50="■"),HLOOKUP($AX$7,別紙mast!$D$4:$K$8,5,FALSE),""))</f>
        <v/>
      </c>
      <c r="BP50" s="900"/>
      <c r="BQ50" s="375" t="str">
        <f t="shared" si="7"/>
        <v/>
      </c>
      <c r="BR50" s="901"/>
      <c r="BS50" s="901"/>
      <c r="BT50" s="901"/>
      <c r="BU50" s="901"/>
      <c r="BV50" s="901"/>
      <c r="BW50" s="901"/>
      <c r="BX50" s="901"/>
      <c r="BY50" s="901"/>
      <c r="BZ50" s="901"/>
      <c r="CA50" s="901"/>
      <c r="CB50" s="901"/>
      <c r="CC50" s="902"/>
      <c r="CE50" s="314">
        <v>32</v>
      </c>
      <c r="CF50" s="917" t="str">
        <f t="shared" si="0"/>
        <v/>
      </c>
      <c r="CG50" s="918"/>
      <c r="CH50" s="918"/>
      <c r="CI50" s="1072"/>
      <c r="CJ50" s="1073"/>
      <c r="CK50" s="1074"/>
      <c r="CL50" s="1072"/>
      <c r="CM50" s="1074"/>
      <c r="CN50" s="1082"/>
      <c r="CO50" s="1072"/>
      <c r="CP50" s="1074"/>
      <c r="CQ50" s="1082"/>
      <c r="CR50" s="1014" t="str">
        <f t="shared" si="8"/>
        <v/>
      </c>
      <c r="CS50" s="1015"/>
      <c r="CT50" s="1016"/>
      <c r="CU50" s="1014" t="str">
        <f t="shared" si="9"/>
        <v/>
      </c>
      <c r="CV50" s="1016"/>
      <c r="CW50" s="1016"/>
      <c r="CX50" s="1066" t="str">
        <f t="shared" si="1"/>
        <v/>
      </c>
      <c r="CY50" s="944"/>
      <c r="CZ50" s="1070" t="str">
        <f t="shared" si="2"/>
        <v/>
      </c>
      <c r="DA50" s="1071"/>
      <c r="DB50" s="900" t="str">
        <f>IF(OR($AX$7="",CF50=""),"",HLOOKUP($AX$7,別紙mast!$D$4:$K$8,5,FALSE))</f>
        <v/>
      </c>
      <c r="DC50" s="900"/>
      <c r="DD50" s="370" t="str">
        <f t="shared" si="10"/>
        <v/>
      </c>
      <c r="DE50" s="1059" t="str">
        <f t="shared" si="11"/>
        <v/>
      </c>
      <c r="DF50" s="1059"/>
      <c r="DG50" s="1059"/>
      <c r="DH50" s="1059" t="str">
        <f t="shared" si="12"/>
        <v/>
      </c>
      <c r="DI50" s="1059"/>
      <c r="DJ50" s="1060"/>
      <c r="DK50" s="1059" t="str">
        <f t="shared" si="3"/>
        <v/>
      </c>
      <c r="DL50" s="1059"/>
      <c r="DM50" s="1114"/>
    </row>
    <row r="51" spans="2:117" ht="19.5" customHeight="1" x14ac:dyDescent="0.15">
      <c r="B51" s="314">
        <v>33</v>
      </c>
      <c r="C51" s="886"/>
      <c r="D51" s="887"/>
      <c r="E51" s="887"/>
      <c r="F51" s="916"/>
      <c r="G51" s="916"/>
      <c r="H51" s="916"/>
      <c r="I51" s="916"/>
      <c r="J51" s="916"/>
      <c r="K51" s="887"/>
      <c r="L51" s="887"/>
      <c r="M51" s="887"/>
      <c r="N51" s="910"/>
      <c r="O51" s="910"/>
      <c r="P51" s="910"/>
      <c r="Q51" s="910"/>
      <c r="R51" s="211" t="s">
        <v>28</v>
      </c>
      <c r="S51" s="433" t="s">
        <v>28</v>
      </c>
      <c r="T51" s="433" t="s">
        <v>28</v>
      </c>
      <c r="U51" s="332" t="s">
        <v>28</v>
      </c>
      <c r="V51" s="911"/>
      <c r="W51" s="912"/>
      <c r="X51" s="913"/>
      <c r="Y51" s="211" t="s">
        <v>28</v>
      </c>
      <c r="Z51" s="329" t="str">
        <f t="shared" si="13"/>
        <v>□</v>
      </c>
      <c r="AA51" s="211" t="s">
        <v>28</v>
      </c>
      <c r="AB51" s="324" t="s">
        <v>28</v>
      </c>
      <c r="AC51" s="211" t="s">
        <v>28</v>
      </c>
      <c r="AD51" s="914"/>
      <c r="AE51" s="915"/>
      <c r="AF51" s="211" t="s">
        <v>28</v>
      </c>
      <c r="AG51" s="214" t="s">
        <v>28</v>
      </c>
      <c r="AH51" s="214" t="s">
        <v>28</v>
      </c>
      <c r="AI51" s="214" t="s">
        <v>28</v>
      </c>
      <c r="AJ51" s="214" t="s">
        <v>28</v>
      </c>
      <c r="AK51" s="329" t="str">
        <f t="shared" si="4"/>
        <v>□</v>
      </c>
      <c r="AL51" s="211" t="s">
        <v>28</v>
      </c>
      <c r="AM51" s="214" t="s">
        <v>28</v>
      </c>
      <c r="AN51" s="224" t="s">
        <v>28</v>
      </c>
      <c r="AP51" s="314">
        <v>33</v>
      </c>
      <c r="AQ51" s="917" t="str">
        <f t="shared" si="5"/>
        <v/>
      </c>
      <c r="AR51" s="918"/>
      <c r="AS51" s="918"/>
      <c r="AT51" s="903"/>
      <c r="AU51" s="904"/>
      <c r="AV51" s="900" t="str">
        <f>IF($AX$7="","",IF(Y51="■",HLOOKUP($AX$7,別紙mast!$D$4:$K$7,3,FALSE),""))</f>
        <v/>
      </c>
      <c r="AW51" s="905"/>
      <c r="AX51" s="896"/>
      <c r="AY51" s="906"/>
      <c r="AZ51" s="907" t="str">
        <f>IF($AX$7="","",IF(Y51="■",HLOOKUP($AX$7,別紙mast!$D$4:$K$7,4,FALSE),""))</f>
        <v/>
      </c>
      <c r="BA51" s="908"/>
      <c r="BB51" s="212" t="s">
        <v>28</v>
      </c>
      <c r="BC51" s="212" t="s">
        <v>28</v>
      </c>
      <c r="BD51" s="212" t="s">
        <v>28</v>
      </c>
      <c r="BE51" s="546"/>
      <c r="BF51" s="887"/>
      <c r="BG51" s="887"/>
      <c r="BH51" s="896"/>
      <c r="BI51" s="909"/>
      <c r="BJ51" s="897"/>
      <c r="BK51" s="896"/>
      <c r="BL51" s="897"/>
      <c r="BM51" s="898"/>
      <c r="BN51" s="329" t="str">
        <f t="shared" si="6"/>
        <v>□</v>
      </c>
      <c r="BO51" s="899" t="str">
        <f>IF($AX$7="","",IF(OR(AF51="■",AG51="■",AH51="■",AI51="■",AJ51="■"),HLOOKUP($AX$7,別紙mast!$D$4:$K$8,5,FALSE),""))</f>
        <v/>
      </c>
      <c r="BP51" s="900"/>
      <c r="BQ51" s="375" t="str">
        <f t="shared" si="7"/>
        <v/>
      </c>
      <c r="BR51" s="901"/>
      <c r="BS51" s="901"/>
      <c r="BT51" s="901"/>
      <c r="BU51" s="901"/>
      <c r="BV51" s="901"/>
      <c r="BW51" s="901"/>
      <c r="BX51" s="901"/>
      <c r="BY51" s="901"/>
      <c r="BZ51" s="901"/>
      <c r="CA51" s="901"/>
      <c r="CB51" s="901"/>
      <c r="CC51" s="902"/>
      <c r="CE51" s="314">
        <v>33</v>
      </c>
      <c r="CF51" s="917" t="str">
        <f t="shared" ref="CF51:CF82" si="14">IF(C51="","",C51)</f>
        <v/>
      </c>
      <c r="CG51" s="918"/>
      <c r="CH51" s="918"/>
      <c r="CI51" s="1072"/>
      <c r="CJ51" s="1073"/>
      <c r="CK51" s="1074"/>
      <c r="CL51" s="1072"/>
      <c r="CM51" s="1074"/>
      <c r="CN51" s="1082"/>
      <c r="CO51" s="1072"/>
      <c r="CP51" s="1074"/>
      <c r="CQ51" s="1082"/>
      <c r="CR51" s="1014" t="str">
        <f t="shared" si="8"/>
        <v/>
      </c>
      <c r="CS51" s="1015"/>
      <c r="CT51" s="1016"/>
      <c r="CU51" s="1014" t="str">
        <f t="shared" si="9"/>
        <v/>
      </c>
      <c r="CV51" s="1016"/>
      <c r="CW51" s="1016"/>
      <c r="CX51" s="1066" t="str">
        <f t="shared" ref="CX51:CX82" si="15">IF(AX51="","",AX51)</f>
        <v/>
      </c>
      <c r="CY51" s="944"/>
      <c r="CZ51" s="1070" t="str">
        <f t="shared" ref="CZ51:CZ82" si="16">IF(AT51="","",AT51)</f>
        <v/>
      </c>
      <c r="DA51" s="1071"/>
      <c r="DB51" s="900" t="str">
        <f>IF(OR($AX$7="",CF51=""),"",HLOOKUP($AX$7,別紙mast!$D$4:$K$8,5,FALSE))</f>
        <v/>
      </c>
      <c r="DC51" s="900"/>
      <c r="DD51" s="370" t="str">
        <f t="shared" si="10"/>
        <v/>
      </c>
      <c r="DE51" s="1059" t="str">
        <f t="shared" si="11"/>
        <v/>
      </c>
      <c r="DF51" s="1059"/>
      <c r="DG51" s="1059"/>
      <c r="DH51" s="1059" t="str">
        <f t="shared" si="12"/>
        <v/>
      </c>
      <c r="DI51" s="1059"/>
      <c r="DJ51" s="1060"/>
      <c r="DK51" s="1059" t="str">
        <f t="shared" ref="DK51:DK82" si="17">IF(BK51="","",BK51)</f>
        <v/>
      </c>
      <c r="DL51" s="1059"/>
      <c r="DM51" s="1114"/>
    </row>
    <row r="52" spans="2:117" ht="19.5" customHeight="1" x14ac:dyDescent="0.15">
      <c r="B52" s="314">
        <v>34</v>
      </c>
      <c r="C52" s="886"/>
      <c r="D52" s="887"/>
      <c r="E52" s="887"/>
      <c r="F52" s="916"/>
      <c r="G52" s="916"/>
      <c r="H52" s="916"/>
      <c r="I52" s="916"/>
      <c r="J52" s="916"/>
      <c r="K52" s="887"/>
      <c r="L52" s="887"/>
      <c r="M52" s="887"/>
      <c r="N52" s="910"/>
      <c r="O52" s="910"/>
      <c r="P52" s="910"/>
      <c r="Q52" s="910"/>
      <c r="R52" s="211" t="s">
        <v>28</v>
      </c>
      <c r="S52" s="433" t="s">
        <v>28</v>
      </c>
      <c r="T52" s="433" t="s">
        <v>28</v>
      </c>
      <c r="U52" s="332" t="s">
        <v>28</v>
      </c>
      <c r="V52" s="911"/>
      <c r="W52" s="912"/>
      <c r="X52" s="913"/>
      <c r="Y52" s="211" t="s">
        <v>28</v>
      </c>
      <c r="Z52" s="329" t="str">
        <f t="shared" si="13"/>
        <v>□</v>
      </c>
      <c r="AA52" s="211" t="s">
        <v>28</v>
      </c>
      <c r="AB52" s="324" t="s">
        <v>28</v>
      </c>
      <c r="AC52" s="211" t="s">
        <v>28</v>
      </c>
      <c r="AD52" s="914"/>
      <c r="AE52" s="915"/>
      <c r="AF52" s="211" t="s">
        <v>28</v>
      </c>
      <c r="AG52" s="214" t="s">
        <v>28</v>
      </c>
      <c r="AH52" s="214" t="s">
        <v>28</v>
      </c>
      <c r="AI52" s="214" t="s">
        <v>28</v>
      </c>
      <c r="AJ52" s="214" t="s">
        <v>28</v>
      </c>
      <c r="AK52" s="329" t="str">
        <f t="shared" si="4"/>
        <v>□</v>
      </c>
      <c r="AL52" s="211" t="s">
        <v>28</v>
      </c>
      <c r="AM52" s="214" t="s">
        <v>28</v>
      </c>
      <c r="AN52" s="224" t="s">
        <v>28</v>
      </c>
      <c r="AP52" s="314">
        <v>34</v>
      </c>
      <c r="AQ52" s="917" t="str">
        <f t="shared" si="5"/>
        <v/>
      </c>
      <c r="AR52" s="918"/>
      <c r="AS52" s="918"/>
      <c r="AT52" s="903"/>
      <c r="AU52" s="904"/>
      <c r="AV52" s="900" t="str">
        <f>IF($AX$7="","",IF(Y52="■",HLOOKUP($AX$7,別紙mast!$D$4:$K$7,3,FALSE),""))</f>
        <v/>
      </c>
      <c r="AW52" s="905"/>
      <c r="AX52" s="896"/>
      <c r="AY52" s="906"/>
      <c r="AZ52" s="907" t="str">
        <f>IF($AX$7="","",IF(Y52="■",HLOOKUP($AX$7,別紙mast!$D$4:$K$7,4,FALSE),""))</f>
        <v/>
      </c>
      <c r="BA52" s="908"/>
      <c r="BB52" s="212" t="s">
        <v>28</v>
      </c>
      <c r="BC52" s="212" t="s">
        <v>28</v>
      </c>
      <c r="BD52" s="212" t="s">
        <v>28</v>
      </c>
      <c r="BE52" s="546"/>
      <c r="BF52" s="887"/>
      <c r="BG52" s="887"/>
      <c r="BH52" s="896"/>
      <c r="BI52" s="909"/>
      <c r="BJ52" s="897"/>
      <c r="BK52" s="896"/>
      <c r="BL52" s="897"/>
      <c r="BM52" s="898"/>
      <c r="BN52" s="329" t="str">
        <f t="shared" si="6"/>
        <v>□</v>
      </c>
      <c r="BO52" s="899" t="str">
        <f>IF($AX$7="","",IF(OR(AF52="■",AG52="■",AH52="■",AI52="■",AJ52="■"),HLOOKUP($AX$7,別紙mast!$D$4:$K$8,5,FALSE),""))</f>
        <v/>
      </c>
      <c r="BP52" s="900"/>
      <c r="BQ52" s="375" t="str">
        <f t="shared" si="7"/>
        <v/>
      </c>
      <c r="BR52" s="901"/>
      <c r="BS52" s="901"/>
      <c r="BT52" s="901"/>
      <c r="BU52" s="901"/>
      <c r="BV52" s="901"/>
      <c r="BW52" s="901"/>
      <c r="BX52" s="901"/>
      <c r="BY52" s="901"/>
      <c r="BZ52" s="901"/>
      <c r="CA52" s="901"/>
      <c r="CB52" s="901"/>
      <c r="CC52" s="902"/>
      <c r="CE52" s="314">
        <v>34</v>
      </c>
      <c r="CF52" s="917" t="str">
        <f t="shared" si="14"/>
        <v/>
      </c>
      <c r="CG52" s="918"/>
      <c r="CH52" s="918"/>
      <c r="CI52" s="1072"/>
      <c r="CJ52" s="1073"/>
      <c r="CK52" s="1074"/>
      <c r="CL52" s="1072"/>
      <c r="CM52" s="1074"/>
      <c r="CN52" s="1082"/>
      <c r="CO52" s="1072"/>
      <c r="CP52" s="1074"/>
      <c r="CQ52" s="1082"/>
      <c r="CR52" s="1014" t="str">
        <f t="shared" si="8"/>
        <v/>
      </c>
      <c r="CS52" s="1015"/>
      <c r="CT52" s="1016"/>
      <c r="CU52" s="1014" t="str">
        <f t="shared" si="9"/>
        <v/>
      </c>
      <c r="CV52" s="1016"/>
      <c r="CW52" s="1016"/>
      <c r="CX52" s="1066" t="str">
        <f t="shared" si="15"/>
        <v/>
      </c>
      <c r="CY52" s="944"/>
      <c r="CZ52" s="1070" t="str">
        <f t="shared" si="16"/>
        <v/>
      </c>
      <c r="DA52" s="1071"/>
      <c r="DB52" s="900" t="str">
        <f>IF(OR($AX$7="",CF52=""),"",HLOOKUP($AX$7,別紙mast!$D$4:$K$8,5,FALSE))</f>
        <v/>
      </c>
      <c r="DC52" s="900"/>
      <c r="DD52" s="370" t="str">
        <f t="shared" si="10"/>
        <v/>
      </c>
      <c r="DE52" s="1059" t="str">
        <f t="shared" si="11"/>
        <v/>
      </c>
      <c r="DF52" s="1059"/>
      <c r="DG52" s="1059"/>
      <c r="DH52" s="1059" t="str">
        <f t="shared" si="12"/>
        <v/>
      </c>
      <c r="DI52" s="1059"/>
      <c r="DJ52" s="1060"/>
      <c r="DK52" s="1059" t="str">
        <f t="shared" si="17"/>
        <v/>
      </c>
      <c r="DL52" s="1059"/>
      <c r="DM52" s="1114"/>
    </row>
    <row r="53" spans="2:117" ht="19.5" customHeight="1" x14ac:dyDescent="0.15">
      <c r="B53" s="314">
        <v>35</v>
      </c>
      <c r="C53" s="886"/>
      <c r="D53" s="887"/>
      <c r="E53" s="887"/>
      <c r="F53" s="916"/>
      <c r="G53" s="916"/>
      <c r="H53" s="916"/>
      <c r="I53" s="916"/>
      <c r="J53" s="916"/>
      <c r="K53" s="887"/>
      <c r="L53" s="887"/>
      <c r="M53" s="887"/>
      <c r="N53" s="910"/>
      <c r="O53" s="910"/>
      <c r="P53" s="910"/>
      <c r="Q53" s="910"/>
      <c r="R53" s="211" t="s">
        <v>28</v>
      </c>
      <c r="S53" s="433" t="s">
        <v>28</v>
      </c>
      <c r="T53" s="433" t="s">
        <v>28</v>
      </c>
      <c r="U53" s="332" t="s">
        <v>28</v>
      </c>
      <c r="V53" s="911"/>
      <c r="W53" s="912"/>
      <c r="X53" s="913"/>
      <c r="Y53" s="211" t="s">
        <v>28</v>
      </c>
      <c r="Z53" s="329" t="str">
        <f t="shared" si="13"/>
        <v>□</v>
      </c>
      <c r="AA53" s="211" t="s">
        <v>28</v>
      </c>
      <c r="AB53" s="324" t="s">
        <v>28</v>
      </c>
      <c r="AC53" s="211" t="s">
        <v>28</v>
      </c>
      <c r="AD53" s="914"/>
      <c r="AE53" s="915"/>
      <c r="AF53" s="211" t="s">
        <v>28</v>
      </c>
      <c r="AG53" s="214" t="s">
        <v>28</v>
      </c>
      <c r="AH53" s="214" t="s">
        <v>28</v>
      </c>
      <c r="AI53" s="214" t="s">
        <v>28</v>
      </c>
      <c r="AJ53" s="214" t="s">
        <v>28</v>
      </c>
      <c r="AK53" s="329" t="str">
        <f t="shared" si="4"/>
        <v>□</v>
      </c>
      <c r="AL53" s="211" t="s">
        <v>28</v>
      </c>
      <c r="AM53" s="214" t="s">
        <v>28</v>
      </c>
      <c r="AN53" s="224" t="s">
        <v>28</v>
      </c>
      <c r="AP53" s="314">
        <v>35</v>
      </c>
      <c r="AQ53" s="917" t="str">
        <f t="shared" si="5"/>
        <v/>
      </c>
      <c r="AR53" s="918"/>
      <c r="AS53" s="918"/>
      <c r="AT53" s="903"/>
      <c r="AU53" s="904"/>
      <c r="AV53" s="900" t="str">
        <f>IF($AX$7="","",IF(Y53="■",HLOOKUP($AX$7,別紙mast!$D$4:$K$7,3,FALSE),""))</f>
        <v/>
      </c>
      <c r="AW53" s="905"/>
      <c r="AX53" s="896"/>
      <c r="AY53" s="906"/>
      <c r="AZ53" s="907" t="str">
        <f>IF($AX$7="","",IF(Y53="■",HLOOKUP($AX$7,別紙mast!$D$4:$K$7,4,FALSE),""))</f>
        <v/>
      </c>
      <c r="BA53" s="908"/>
      <c r="BB53" s="212" t="s">
        <v>28</v>
      </c>
      <c r="BC53" s="212" t="s">
        <v>28</v>
      </c>
      <c r="BD53" s="212" t="s">
        <v>28</v>
      </c>
      <c r="BE53" s="546"/>
      <c r="BF53" s="887"/>
      <c r="BG53" s="887"/>
      <c r="BH53" s="896"/>
      <c r="BI53" s="909"/>
      <c r="BJ53" s="897"/>
      <c r="BK53" s="896"/>
      <c r="BL53" s="897"/>
      <c r="BM53" s="898"/>
      <c r="BN53" s="329" t="str">
        <f t="shared" si="6"/>
        <v>□</v>
      </c>
      <c r="BO53" s="899" t="str">
        <f>IF($AX$7="","",IF(OR(AF53="■",AG53="■",AH53="■",AI53="■",AJ53="■"),HLOOKUP($AX$7,別紙mast!$D$4:$K$8,5,FALSE),""))</f>
        <v/>
      </c>
      <c r="BP53" s="900"/>
      <c r="BQ53" s="375" t="str">
        <f t="shared" si="7"/>
        <v/>
      </c>
      <c r="BR53" s="901"/>
      <c r="BS53" s="901"/>
      <c r="BT53" s="901"/>
      <c r="BU53" s="901"/>
      <c r="BV53" s="901"/>
      <c r="BW53" s="901"/>
      <c r="BX53" s="901"/>
      <c r="BY53" s="901"/>
      <c r="BZ53" s="901"/>
      <c r="CA53" s="901"/>
      <c r="CB53" s="901"/>
      <c r="CC53" s="902"/>
      <c r="CE53" s="314">
        <v>35</v>
      </c>
      <c r="CF53" s="917" t="str">
        <f t="shared" si="14"/>
        <v/>
      </c>
      <c r="CG53" s="918"/>
      <c r="CH53" s="918"/>
      <c r="CI53" s="1072"/>
      <c r="CJ53" s="1073"/>
      <c r="CK53" s="1074"/>
      <c r="CL53" s="1072"/>
      <c r="CM53" s="1074"/>
      <c r="CN53" s="1082"/>
      <c r="CO53" s="1072"/>
      <c r="CP53" s="1074"/>
      <c r="CQ53" s="1082"/>
      <c r="CR53" s="1014" t="str">
        <f t="shared" si="8"/>
        <v/>
      </c>
      <c r="CS53" s="1015"/>
      <c r="CT53" s="1016"/>
      <c r="CU53" s="1014" t="str">
        <f t="shared" si="9"/>
        <v/>
      </c>
      <c r="CV53" s="1016"/>
      <c r="CW53" s="1016"/>
      <c r="CX53" s="1066" t="str">
        <f t="shared" si="15"/>
        <v/>
      </c>
      <c r="CY53" s="944"/>
      <c r="CZ53" s="1070" t="str">
        <f t="shared" si="16"/>
        <v/>
      </c>
      <c r="DA53" s="1071"/>
      <c r="DB53" s="900" t="str">
        <f>IF(OR($AX$7="",CF53=""),"",HLOOKUP($AX$7,別紙mast!$D$4:$K$8,5,FALSE))</f>
        <v/>
      </c>
      <c r="DC53" s="900"/>
      <c r="DD53" s="370" t="str">
        <f t="shared" si="10"/>
        <v/>
      </c>
      <c r="DE53" s="1059" t="str">
        <f t="shared" si="11"/>
        <v/>
      </c>
      <c r="DF53" s="1059"/>
      <c r="DG53" s="1059"/>
      <c r="DH53" s="1059" t="str">
        <f t="shared" si="12"/>
        <v/>
      </c>
      <c r="DI53" s="1059"/>
      <c r="DJ53" s="1060"/>
      <c r="DK53" s="1059" t="str">
        <f t="shared" si="17"/>
        <v/>
      </c>
      <c r="DL53" s="1059"/>
      <c r="DM53" s="1114"/>
    </row>
    <row r="54" spans="2:117" ht="19.5" customHeight="1" x14ac:dyDescent="0.15">
      <c r="B54" s="314">
        <v>36</v>
      </c>
      <c r="C54" s="886"/>
      <c r="D54" s="887"/>
      <c r="E54" s="887"/>
      <c r="F54" s="916"/>
      <c r="G54" s="916"/>
      <c r="H54" s="916"/>
      <c r="I54" s="916"/>
      <c r="J54" s="916"/>
      <c r="K54" s="887"/>
      <c r="L54" s="887"/>
      <c r="M54" s="887"/>
      <c r="N54" s="910"/>
      <c r="O54" s="910"/>
      <c r="P54" s="910"/>
      <c r="Q54" s="910"/>
      <c r="R54" s="211" t="s">
        <v>28</v>
      </c>
      <c r="S54" s="433" t="s">
        <v>28</v>
      </c>
      <c r="T54" s="433" t="s">
        <v>28</v>
      </c>
      <c r="U54" s="332" t="s">
        <v>28</v>
      </c>
      <c r="V54" s="911"/>
      <c r="W54" s="912"/>
      <c r="X54" s="913"/>
      <c r="Y54" s="211" t="s">
        <v>28</v>
      </c>
      <c r="Z54" s="329" t="str">
        <f t="shared" si="13"/>
        <v>□</v>
      </c>
      <c r="AA54" s="211" t="s">
        <v>28</v>
      </c>
      <c r="AB54" s="324" t="s">
        <v>28</v>
      </c>
      <c r="AC54" s="211" t="s">
        <v>28</v>
      </c>
      <c r="AD54" s="914"/>
      <c r="AE54" s="915"/>
      <c r="AF54" s="211" t="s">
        <v>28</v>
      </c>
      <c r="AG54" s="214" t="s">
        <v>28</v>
      </c>
      <c r="AH54" s="214" t="s">
        <v>28</v>
      </c>
      <c r="AI54" s="214" t="s">
        <v>28</v>
      </c>
      <c r="AJ54" s="214" t="s">
        <v>28</v>
      </c>
      <c r="AK54" s="329" t="str">
        <f t="shared" si="4"/>
        <v>□</v>
      </c>
      <c r="AL54" s="211" t="s">
        <v>28</v>
      </c>
      <c r="AM54" s="214" t="s">
        <v>28</v>
      </c>
      <c r="AN54" s="224" t="s">
        <v>28</v>
      </c>
      <c r="AP54" s="314">
        <v>36</v>
      </c>
      <c r="AQ54" s="917" t="str">
        <f t="shared" si="5"/>
        <v/>
      </c>
      <c r="AR54" s="918"/>
      <c r="AS54" s="918"/>
      <c r="AT54" s="903"/>
      <c r="AU54" s="904"/>
      <c r="AV54" s="900" t="str">
        <f>IF($AX$7="","",IF(Y54="■",HLOOKUP($AX$7,別紙mast!$D$4:$K$7,3,FALSE),""))</f>
        <v/>
      </c>
      <c r="AW54" s="905"/>
      <c r="AX54" s="896"/>
      <c r="AY54" s="906"/>
      <c r="AZ54" s="907" t="str">
        <f>IF($AX$7="","",IF(Y54="■",HLOOKUP($AX$7,別紙mast!$D$4:$K$7,4,FALSE),""))</f>
        <v/>
      </c>
      <c r="BA54" s="908"/>
      <c r="BB54" s="212" t="s">
        <v>28</v>
      </c>
      <c r="BC54" s="212" t="s">
        <v>28</v>
      </c>
      <c r="BD54" s="212" t="s">
        <v>28</v>
      </c>
      <c r="BE54" s="546"/>
      <c r="BF54" s="887"/>
      <c r="BG54" s="887"/>
      <c r="BH54" s="896"/>
      <c r="BI54" s="909"/>
      <c r="BJ54" s="897"/>
      <c r="BK54" s="896"/>
      <c r="BL54" s="897"/>
      <c r="BM54" s="898"/>
      <c r="BN54" s="329" t="str">
        <f t="shared" si="6"/>
        <v>□</v>
      </c>
      <c r="BO54" s="899" t="str">
        <f>IF($AX$7="","",IF(OR(AF54="■",AG54="■",AH54="■",AI54="■",AJ54="■"),HLOOKUP($AX$7,別紙mast!$D$4:$K$8,5,FALSE),""))</f>
        <v/>
      </c>
      <c r="BP54" s="900"/>
      <c r="BQ54" s="375" t="str">
        <f t="shared" si="7"/>
        <v/>
      </c>
      <c r="BR54" s="901"/>
      <c r="BS54" s="901"/>
      <c r="BT54" s="901"/>
      <c r="BU54" s="901"/>
      <c r="BV54" s="901"/>
      <c r="BW54" s="901"/>
      <c r="BX54" s="901"/>
      <c r="BY54" s="901"/>
      <c r="BZ54" s="901"/>
      <c r="CA54" s="901"/>
      <c r="CB54" s="901"/>
      <c r="CC54" s="902"/>
      <c r="CE54" s="314">
        <v>36</v>
      </c>
      <c r="CF54" s="917" t="str">
        <f t="shared" si="14"/>
        <v/>
      </c>
      <c r="CG54" s="918"/>
      <c r="CH54" s="918"/>
      <c r="CI54" s="1072"/>
      <c r="CJ54" s="1073"/>
      <c r="CK54" s="1074"/>
      <c r="CL54" s="1072"/>
      <c r="CM54" s="1074"/>
      <c r="CN54" s="1082"/>
      <c r="CO54" s="1072"/>
      <c r="CP54" s="1074"/>
      <c r="CQ54" s="1082"/>
      <c r="CR54" s="1014" t="str">
        <f t="shared" si="8"/>
        <v/>
      </c>
      <c r="CS54" s="1015"/>
      <c r="CT54" s="1016"/>
      <c r="CU54" s="1014" t="str">
        <f t="shared" si="9"/>
        <v/>
      </c>
      <c r="CV54" s="1016"/>
      <c r="CW54" s="1016"/>
      <c r="CX54" s="1066" t="str">
        <f t="shared" si="15"/>
        <v/>
      </c>
      <c r="CY54" s="944"/>
      <c r="CZ54" s="1070" t="str">
        <f t="shared" si="16"/>
        <v/>
      </c>
      <c r="DA54" s="1071"/>
      <c r="DB54" s="900" t="str">
        <f>IF(OR($AX$7="",CF54=""),"",HLOOKUP($AX$7,別紙mast!$D$4:$K$8,5,FALSE))</f>
        <v/>
      </c>
      <c r="DC54" s="900"/>
      <c r="DD54" s="370" t="str">
        <f t="shared" si="10"/>
        <v/>
      </c>
      <c r="DE54" s="1059" t="str">
        <f t="shared" si="11"/>
        <v/>
      </c>
      <c r="DF54" s="1059"/>
      <c r="DG54" s="1059"/>
      <c r="DH54" s="1059" t="str">
        <f t="shared" si="12"/>
        <v/>
      </c>
      <c r="DI54" s="1059"/>
      <c r="DJ54" s="1060"/>
      <c r="DK54" s="1059" t="str">
        <f t="shared" si="17"/>
        <v/>
      </c>
      <c r="DL54" s="1059"/>
      <c r="DM54" s="1114"/>
    </row>
    <row r="55" spans="2:117" ht="19.5" customHeight="1" x14ac:dyDescent="0.15">
      <c r="B55" s="314">
        <v>37</v>
      </c>
      <c r="C55" s="886"/>
      <c r="D55" s="887"/>
      <c r="E55" s="887"/>
      <c r="F55" s="916"/>
      <c r="G55" s="916"/>
      <c r="H55" s="916"/>
      <c r="I55" s="916"/>
      <c r="J55" s="916"/>
      <c r="K55" s="887"/>
      <c r="L55" s="887"/>
      <c r="M55" s="887"/>
      <c r="N55" s="910"/>
      <c r="O55" s="910"/>
      <c r="P55" s="910"/>
      <c r="Q55" s="910"/>
      <c r="R55" s="211" t="s">
        <v>28</v>
      </c>
      <c r="S55" s="433" t="s">
        <v>28</v>
      </c>
      <c r="T55" s="433" t="s">
        <v>28</v>
      </c>
      <c r="U55" s="332" t="s">
        <v>28</v>
      </c>
      <c r="V55" s="911"/>
      <c r="W55" s="912"/>
      <c r="X55" s="913"/>
      <c r="Y55" s="211" t="s">
        <v>28</v>
      </c>
      <c r="Z55" s="329" t="str">
        <f t="shared" si="13"/>
        <v>□</v>
      </c>
      <c r="AA55" s="211" t="s">
        <v>28</v>
      </c>
      <c r="AB55" s="324" t="s">
        <v>28</v>
      </c>
      <c r="AC55" s="211" t="s">
        <v>28</v>
      </c>
      <c r="AD55" s="914"/>
      <c r="AE55" s="915"/>
      <c r="AF55" s="211" t="s">
        <v>28</v>
      </c>
      <c r="AG55" s="214" t="s">
        <v>28</v>
      </c>
      <c r="AH55" s="214" t="s">
        <v>28</v>
      </c>
      <c r="AI55" s="214" t="s">
        <v>28</v>
      </c>
      <c r="AJ55" s="214" t="s">
        <v>28</v>
      </c>
      <c r="AK55" s="329" t="str">
        <f t="shared" si="4"/>
        <v>□</v>
      </c>
      <c r="AL55" s="211" t="s">
        <v>28</v>
      </c>
      <c r="AM55" s="214" t="s">
        <v>28</v>
      </c>
      <c r="AN55" s="224" t="s">
        <v>28</v>
      </c>
      <c r="AP55" s="314">
        <v>37</v>
      </c>
      <c r="AQ55" s="917" t="str">
        <f t="shared" si="5"/>
        <v/>
      </c>
      <c r="AR55" s="918"/>
      <c r="AS55" s="918"/>
      <c r="AT55" s="903"/>
      <c r="AU55" s="904"/>
      <c r="AV55" s="900" t="str">
        <f>IF($AX$7="","",IF(Y55="■",HLOOKUP($AX$7,別紙mast!$D$4:$K$7,3,FALSE),""))</f>
        <v/>
      </c>
      <c r="AW55" s="905"/>
      <c r="AX55" s="896"/>
      <c r="AY55" s="906"/>
      <c r="AZ55" s="907" t="str">
        <f>IF($AX$7="","",IF(Y55="■",HLOOKUP($AX$7,別紙mast!$D$4:$K$7,4,FALSE),""))</f>
        <v/>
      </c>
      <c r="BA55" s="908"/>
      <c r="BB55" s="212" t="s">
        <v>28</v>
      </c>
      <c r="BC55" s="212" t="s">
        <v>28</v>
      </c>
      <c r="BD55" s="212" t="s">
        <v>28</v>
      </c>
      <c r="BE55" s="546"/>
      <c r="BF55" s="887"/>
      <c r="BG55" s="887"/>
      <c r="BH55" s="896"/>
      <c r="BI55" s="909"/>
      <c r="BJ55" s="897"/>
      <c r="BK55" s="896"/>
      <c r="BL55" s="897"/>
      <c r="BM55" s="898"/>
      <c r="BN55" s="329" t="str">
        <f t="shared" si="6"/>
        <v>□</v>
      </c>
      <c r="BO55" s="899" t="str">
        <f>IF($AX$7="","",IF(OR(AF55="■",AG55="■",AH55="■",AI55="■",AJ55="■"),HLOOKUP($AX$7,別紙mast!$D$4:$K$8,5,FALSE),""))</f>
        <v/>
      </c>
      <c r="BP55" s="900"/>
      <c r="BQ55" s="375" t="str">
        <f t="shared" si="7"/>
        <v/>
      </c>
      <c r="BR55" s="901"/>
      <c r="BS55" s="901"/>
      <c r="BT55" s="901"/>
      <c r="BU55" s="901"/>
      <c r="BV55" s="901"/>
      <c r="BW55" s="901"/>
      <c r="BX55" s="901"/>
      <c r="BY55" s="901"/>
      <c r="BZ55" s="901"/>
      <c r="CA55" s="901"/>
      <c r="CB55" s="901"/>
      <c r="CC55" s="902"/>
      <c r="CE55" s="314">
        <v>37</v>
      </c>
      <c r="CF55" s="917" t="str">
        <f t="shared" si="14"/>
        <v/>
      </c>
      <c r="CG55" s="918"/>
      <c r="CH55" s="918"/>
      <c r="CI55" s="1072"/>
      <c r="CJ55" s="1073"/>
      <c r="CK55" s="1074"/>
      <c r="CL55" s="1072"/>
      <c r="CM55" s="1074"/>
      <c r="CN55" s="1082"/>
      <c r="CO55" s="1072"/>
      <c r="CP55" s="1074"/>
      <c r="CQ55" s="1082"/>
      <c r="CR55" s="1014" t="str">
        <f t="shared" si="8"/>
        <v/>
      </c>
      <c r="CS55" s="1015"/>
      <c r="CT55" s="1016"/>
      <c r="CU55" s="1014" t="str">
        <f t="shared" si="9"/>
        <v/>
      </c>
      <c r="CV55" s="1016"/>
      <c r="CW55" s="1016"/>
      <c r="CX55" s="1066" t="str">
        <f t="shared" si="15"/>
        <v/>
      </c>
      <c r="CY55" s="944"/>
      <c r="CZ55" s="1070" t="str">
        <f t="shared" si="16"/>
        <v/>
      </c>
      <c r="DA55" s="1071"/>
      <c r="DB55" s="900" t="str">
        <f>IF(OR($AX$7="",CF55=""),"",HLOOKUP($AX$7,別紙mast!$D$4:$K$8,5,FALSE))</f>
        <v/>
      </c>
      <c r="DC55" s="900"/>
      <c r="DD55" s="370" t="str">
        <f t="shared" si="10"/>
        <v/>
      </c>
      <c r="DE55" s="1059" t="str">
        <f t="shared" si="11"/>
        <v/>
      </c>
      <c r="DF55" s="1059"/>
      <c r="DG55" s="1059"/>
      <c r="DH55" s="1059" t="str">
        <f t="shared" si="12"/>
        <v/>
      </c>
      <c r="DI55" s="1059"/>
      <c r="DJ55" s="1060"/>
      <c r="DK55" s="1059" t="str">
        <f t="shared" si="17"/>
        <v/>
      </c>
      <c r="DL55" s="1059"/>
      <c r="DM55" s="1114"/>
    </row>
    <row r="56" spans="2:117" ht="19.5" customHeight="1" x14ac:dyDescent="0.15">
      <c r="B56" s="314">
        <v>38</v>
      </c>
      <c r="C56" s="886"/>
      <c r="D56" s="887"/>
      <c r="E56" s="887"/>
      <c r="F56" s="916"/>
      <c r="G56" s="916"/>
      <c r="H56" s="916"/>
      <c r="I56" s="916"/>
      <c r="J56" s="916"/>
      <c r="K56" s="887"/>
      <c r="L56" s="887"/>
      <c r="M56" s="887"/>
      <c r="N56" s="910"/>
      <c r="O56" s="910"/>
      <c r="P56" s="910"/>
      <c r="Q56" s="910"/>
      <c r="R56" s="211" t="s">
        <v>28</v>
      </c>
      <c r="S56" s="433" t="s">
        <v>28</v>
      </c>
      <c r="T56" s="433" t="s">
        <v>28</v>
      </c>
      <c r="U56" s="332" t="s">
        <v>28</v>
      </c>
      <c r="V56" s="911"/>
      <c r="W56" s="912"/>
      <c r="X56" s="913"/>
      <c r="Y56" s="211" t="s">
        <v>28</v>
      </c>
      <c r="Z56" s="329" t="str">
        <f t="shared" si="13"/>
        <v>□</v>
      </c>
      <c r="AA56" s="211" t="s">
        <v>28</v>
      </c>
      <c r="AB56" s="324" t="s">
        <v>28</v>
      </c>
      <c r="AC56" s="211" t="s">
        <v>28</v>
      </c>
      <c r="AD56" s="914"/>
      <c r="AE56" s="915"/>
      <c r="AF56" s="211" t="s">
        <v>28</v>
      </c>
      <c r="AG56" s="214" t="s">
        <v>28</v>
      </c>
      <c r="AH56" s="214" t="s">
        <v>28</v>
      </c>
      <c r="AI56" s="214" t="s">
        <v>28</v>
      </c>
      <c r="AJ56" s="214" t="s">
        <v>28</v>
      </c>
      <c r="AK56" s="329" t="str">
        <f t="shared" si="4"/>
        <v>□</v>
      </c>
      <c r="AL56" s="211" t="s">
        <v>28</v>
      </c>
      <c r="AM56" s="214" t="s">
        <v>28</v>
      </c>
      <c r="AN56" s="224" t="s">
        <v>28</v>
      </c>
      <c r="AP56" s="314">
        <v>38</v>
      </c>
      <c r="AQ56" s="917" t="str">
        <f t="shared" si="5"/>
        <v/>
      </c>
      <c r="AR56" s="918"/>
      <c r="AS56" s="918"/>
      <c r="AT56" s="903"/>
      <c r="AU56" s="904"/>
      <c r="AV56" s="900" t="str">
        <f>IF($AX$7="","",IF(Y56="■",HLOOKUP($AX$7,別紙mast!$D$4:$K$7,3,FALSE),""))</f>
        <v/>
      </c>
      <c r="AW56" s="905"/>
      <c r="AX56" s="896"/>
      <c r="AY56" s="906"/>
      <c r="AZ56" s="907" t="str">
        <f>IF($AX$7="","",IF(Y56="■",HLOOKUP($AX$7,別紙mast!$D$4:$K$7,4,FALSE),""))</f>
        <v/>
      </c>
      <c r="BA56" s="908"/>
      <c r="BB56" s="212" t="s">
        <v>28</v>
      </c>
      <c r="BC56" s="212" t="s">
        <v>28</v>
      </c>
      <c r="BD56" s="212" t="s">
        <v>28</v>
      </c>
      <c r="BE56" s="546"/>
      <c r="BF56" s="887"/>
      <c r="BG56" s="887"/>
      <c r="BH56" s="896"/>
      <c r="BI56" s="909"/>
      <c r="BJ56" s="897"/>
      <c r="BK56" s="896"/>
      <c r="BL56" s="897"/>
      <c r="BM56" s="898"/>
      <c r="BN56" s="329" t="str">
        <f t="shared" si="6"/>
        <v>□</v>
      </c>
      <c r="BO56" s="899" t="str">
        <f>IF($AX$7="","",IF(OR(AF56="■",AG56="■",AH56="■",AI56="■",AJ56="■"),HLOOKUP($AX$7,別紙mast!$D$4:$K$8,5,FALSE),""))</f>
        <v/>
      </c>
      <c r="BP56" s="900"/>
      <c r="BQ56" s="375" t="str">
        <f t="shared" si="7"/>
        <v/>
      </c>
      <c r="BR56" s="901"/>
      <c r="BS56" s="901"/>
      <c r="BT56" s="901"/>
      <c r="BU56" s="901"/>
      <c r="BV56" s="901"/>
      <c r="BW56" s="901"/>
      <c r="BX56" s="901"/>
      <c r="BY56" s="901"/>
      <c r="BZ56" s="901"/>
      <c r="CA56" s="901"/>
      <c r="CB56" s="901"/>
      <c r="CC56" s="902"/>
      <c r="CE56" s="314">
        <v>38</v>
      </c>
      <c r="CF56" s="917" t="str">
        <f t="shared" si="14"/>
        <v/>
      </c>
      <c r="CG56" s="918"/>
      <c r="CH56" s="918"/>
      <c r="CI56" s="1072"/>
      <c r="CJ56" s="1073"/>
      <c r="CK56" s="1074"/>
      <c r="CL56" s="1072"/>
      <c r="CM56" s="1074"/>
      <c r="CN56" s="1082"/>
      <c r="CO56" s="1072"/>
      <c r="CP56" s="1074"/>
      <c r="CQ56" s="1082"/>
      <c r="CR56" s="1014" t="str">
        <f t="shared" si="8"/>
        <v/>
      </c>
      <c r="CS56" s="1015"/>
      <c r="CT56" s="1016"/>
      <c r="CU56" s="1014" t="str">
        <f t="shared" si="9"/>
        <v/>
      </c>
      <c r="CV56" s="1016"/>
      <c r="CW56" s="1016"/>
      <c r="CX56" s="1066" t="str">
        <f t="shared" si="15"/>
        <v/>
      </c>
      <c r="CY56" s="944"/>
      <c r="CZ56" s="1070" t="str">
        <f t="shared" si="16"/>
        <v/>
      </c>
      <c r="DA56" s="1071"/>
      <c r="DB56" s="900" t="str">
        <f>IF(OR($AX$7="",CF56=""),"",HLOOKUP($AX$7,別紙mast!$D$4:$K$8,5,FALSE))</f>
        <v/>
      </c>
      <c r="DC56" s="900"/>
      <c r="DD56" s="370" t="str">
        <f t="shared" si="10"/>
        <v/>
      </c>
      <c r="DE56" s="1059" t="str">
        <f t="shared" si="11"/>
        <v/>
      </c>
      <c r="DF56" s="1059"/>
      <c r="DG56" s="1059"/>
      <c r="DH56" s="1059" t="str">
        <f t="shared" si="12"/>
        <v/>
      </c>
      <c r="DI56" s="1059"/>
      <c r="DJ56" s="1060"/>
      <c r="DK56" s="1059" t="str">
        <f t="shared" si="17"/>
        <v/>
      </c>
      <c r="DL56" s="1059"/>
      <c r="DM56" s="1114"/>
    </row>
    <row r="57" spans="2:117" ht="19.5" customHeight="1" x14ac:dyDescent="0.15">
      <c r="B57" s="314">
        <v>39</v>
      </c>
      <c r="C57" s="886"/>
      <c r="D57" s="887"/>
      <c r="E57" s="887"/>
      <c r="F57" s="916"/>
      <c r="G57" s="916"/>
      <c r="H57" s="916"/>
      <c r="I57" s="916"/>
      <c r="J57" s="916"/>
      <c r="K57" s="887"/>
      <c r="L57" s="887"/>
      <c r="M57" s="887"/>
      <c r="N57" s="910"/>
      <c r="O57" s="910"/>
      <c r="P57" s="910"/>
      <c r="Q57" s="910"/>
      <c r="R57" s="211" t="s">
        <v>28</v>
      </c>
      <c r="S57" s="433" t="s">
        <v>28</v>
      </c>
      <c r="T57" s="433" t="s">
        <v>28</v>
      </c>
      <c r="U57" s="332" t="s">
        <v>28</v>
      </c>
      <c r="V57" s="911"/>
      <c r="W57" s="912"/>
      <c r="X57" s="913"/>
      <c r="Y57" s="211" t="s">
        <v>28</v>
      </c>
      <c r="Z57" s="329" t="str">
        <f t="shared" si="13"/>
        <v>□</v>
      </c>
      <c r="AA57" s="211" t="s">
        <v>28</v>
      </c>
      <c r="AB57" s="324" t="s">
        <v>28</v>
      </c>
      <c r="AC57" s="211" t="s">
        <v>28</v>
      </c>
      <c r="AD57" s="914"/>
      <c r="AE57" s="915"/>
      <c r="AF57" s="211" t="s">
        <v>28</v>
      </c>
      <c r="AG57" s="214" t="s">
        <v>28</v>
      </c>
      <c r="AH57" s="214" t="s">
        <v>28</v>
      </c>
      <c r="AI57" s="214" t="s">
        <v>28</v>
      </c>
      <c r="AJ57" s="214" t="s">
        <v>28</v>
      </c>
      <c r="AK57" s="329" t="str">
        <f t="shared" si="4"/>
        <v>□</v>
      </c>
      <c r="AL57" s="211" t="s">
        <v>28</v>
      </c>
      <c r="AM57" s="214" t="s">
        <v>28</v>
      </c>
      <c r="AN57" s="224" t="s">
        <v>28</v>
      </c>
      <c r="AP57" s="314">
        <v>39</v>
      </c>
      <c r="AQ57" s="917" t="str">
        <f t="shared" si="5"/>
        <v/>
      </c>
      <c r="AR57" s="918"/>
      <c r="AS57" s="918"/>
      <c r="AT57" s="903"/>
      <c r="AU57" s="904"/>
      <c r="AV57" s="900" t="str">
        <f>IF($AX$7="","",IF(Y57="■",HLOOKUP($AX$7,別紙mast!$D$4:$K$7,3,FALSE),""))</f>
        <v/>
      </c>
      <c r="AW57" s="905"/>
      <c r="AX57" s="896"/>
      <c r="AY57" s="906"/>
      <c r="AZ57" s="907" t="str">
        <f>IF($AX$7="","",IF(Y57="■",HLOOKUP($AX$7,別紙mast!$D$4:$K$7,4,FALSE),""))</f>
        <v/>
      </c>
      <c r="BA57" s="908"/>
      <c r="BB57" s="212" t="s">
        <v>28</v>
      </c>
      <c r="BC57" s="212" t="s">
        <v>28</v>
      </c>
      <c r="BD57" s="212" t="s">
        <v>28</v>
      </c>
      <c r="BE57" s="546"/>
      <c r="BF57" s="887"/>
      <c r="BG57" s="887"/>
      <c r="BH57" s="896"/>
      <c r="BI57" s="909"/>
      <c r="BJ57" s="897"/>
      <c r="BK57" s="896"/>
      <c r="BL57" s="897"/>
      <c r="BM57" s="898"/>
      <c r="BN57" s="329" t="str">
        <f t="shared" si="6"/>
        <v>□</v>
      </c>
      <c r="BO57" s="899" t="str">
        <f>IF($AX$7="","",IF(OR(AF57="■",AG57="■",AH57="■",AI57="■",AJ57="■"),HLOOKUP($AX$7,別紙mast!$D$4:$K$8,5,FALSE),""))</f>
        <v/>
      </c>
      <c r="BP57" s="900"/>
      <c r="BQ57" s="375" t="str">
        <f t="shared" si="7"/>
        <v/>
      </c>
      <c r="BR57" s="901"/>
      <c r="BS57" s="901"/>
      <c r="BT57" s="901"/>
      <c r="BU57" s="901"/>
      <c r="BV57" s="901"/>
      <c r="BW57" s="901"/>
      <c r="BX57" s="901"/>
      <c r="BY57" s="901"/>
      <c r="BZ57" s="901"/>
      <c r="CA57" s="901"/>
      <c r="CB57" s="901"/>
      <c r="CC57" s="902"/>
      <c r="CE57" s="314">
        <v>39</v>
      </c>
      <c r="CF57" s="917" t="str">
        <f t="shared" si="14"/>
        <v/>
      </c>
      <c r="CG57" s="918"/>
      <c r="CH57" s="918"/>
      <c r="CI57" s="1072"/>
      <c r="CJ57" s="1073"/>
      <c r="CK57" s="1074"/>
      <c r="CL57" s="1072"/>
      <c r="CM57" s="1074"/>
      <c r="CN57" s="1082"/>
      <c r="CO57" s="1072"/>
      <c r="CP57" s="1074"/>
      <c r="CQ57" s="1082"/>
      <c r="CR57" s="1014" t="str">
        <f t="shared" si="8"/>
        <v/>
      </c>
      <c r="CS57" s="1015"/>
      <c r="CT57" s="1016"/>
      <c r="CU57" s="1014" t="str">
        <f t="shared" si="9"/>
        <v/>
      </c>
      <c r="CV57" s="1016"/>
      <c r="CW57" s="1016"/>
      <c r="CX57" s="1066" t="str">
        <f t="shared" si="15"/>
        <v/>
      </c>
      <c r="CY57" s="944"/>
      <c r="CZ57" s="1070" t="str">
        <f t="shared" si="16"/>
        <v/>
      </c>
      <c r="DA57" s="1071"/>
      <c r="DB57" s="900" t="str">
        <f>IF(OR($AX$7="",CF57=""),"",HLOOKUP($AX$7,別紙mast!$D$4:$K$8,5,FALSE))</f>
        <v/>
      </c>
      <c r="DC57" s="900"/>
      <c r="DD57" s="370" t="str">
        <f t="shared" si="10"/>
        <v/>
      </c>
      <c r="DE57" s="1059" t="str">
        <f t="shared" si="11"/>
        <v/>
      </c>
      <c r="DF57" s="1059"/>
      <c r="DG57" s="1059"/>
      <c r="DH57" s="1059" t="str">
        <f t="shared" si="12"/>
        <v/>
      </c>
      <c r="DI57" s="1059"/>
      <c r="DJ57" s="1060"/>
      <c r="DK57" s="1059" t="str">
        <f t="shared" si="17"/>
        <v/>
      </c>
      <c r="DL57" s="1059"/>
      <c r="DM57" s="1114"/>
    </row>
    <row r="58" spans="2:117" ht="19.5" customHeight="1" x14ac:dyDescent="0.15">
      <c r="B58" s="314">
        <v>40</v>
      </c>
      <c r="C58" s="886"/>
      <c r="D58" s="887"/>
      <c r="E58" s="887"/>
      <c r="F58" s="916"/>
      <c r="G58" s="916"/>
      <c r="H58" s="916"/>
      <c r="I58" s="916"/>
      <c r="J58" s="916"/>
      <c r="K58" s="887"/>
      <c r="L58" s="887"/>
      <c r="M58" s="887"/>
      <c r="N58" s="910"/>
      <c r="O58" s="910"/>
      <c r="P58" s="910"/>
      <c r="Q58" s="910"/>
      <c r="R58" s="211" t="s">
        <v>28</v>
      </c>
      <c r="S58" s="433" t="s">
        <v>28</v>
      </c>
      <c r="T58" s="433" t="s">
        <v>28</v>
      </c>
      <c r="U58" s="332" t="s">
        <v>28</v>
      </c>
      <c r="V58" s="911"/>
      <c r="W58" s="912"/>
      <c r="X58" s="913"/>
      <c r="Y58" s="211" t="s">
        <v>28</v>
      </c>
      <c r="Z58" s="329" t="str">
        <f t="shared" si="13"/>
        <v>□</v>
      </c>
      <c r="AA58" s="211" t="s">
        <v>28</v>
      </c>
      <c r="AB58" s="324" t="s">
        <v>28</v>
      </c>
      <c r="AC58" s="211" t="s">
        <v>28</v>
      </c>
      <c r="AD58" s="914"/>
      <c r="AE58" s="915"/>
      <c r="AF58" s="211" t="s">
        <v>28</v>
      </c>
      <c r="AG58" s="214" t="s">
        <v>28</v>
      </c>
      <c r="AH58" s="214" t="s">
        <v>28</v>
      </c>
      <c r="AI58" s="214" t="s">
        <v>28</v>
      </c>
      <c r="AJ58" s="214" t="s">
        <v>28</v>
      </c>
      <c r="AK58" s="329" t="str">
        <f t="shared" si="4"/>
        <v>□</v>
      </c>
      <c r="AL58" s="211" t="s">
        <v>28</v>
      </c>
      <c r="AM58" s="214" t="s">
        <v>28</v>
      </c>
      <c r="AN58" s="224" t="s">
        <v>28</v>
      </c>
      <c r="AP58" s="314">
        <v>40</v>
      </c>
      <c r="AQ58" s="917" t="str">
        <f t="shared" si="5"/>
        <v/>
      </c>
      <c r="AR58" s="918"/>
      <c r="AS58" s="918"/>
      <c r="AT58" s="903"/>
      <c r="AU58" s="904"/>
      <c r="AV58" s="900" t="str">
        <f>IF($AX$7="","",IF(Y58="■",HLOOKUP($AX$7,別紙mast!$D$4:$K$7,3,FALSE),""))</f>
        <v/>
      </c>
      <c r="AW58" s="905"/>
      <c r="AX58" s="896"/>
      <c r="AY58" s="906"/>
      <c r="AZ58" s="907" t="str">
        <f>IF($AX$7="","",IF(Y58="■",HLOOKUP($AX$7,別紙mast!$D$4:$K$7,4,FALSE),""))</f>
        <v/>
      </c>
      <c r="BA58" s="908"/>
      <c r="BB58" s="212" t="s">
        <v>28</v>
      </c>
      <c r="BC58" s="212" t="s">
        <v>28</v>
      </c>
      <c r="BD58" s="212" t="s">
        <v>28</v>
      </c>
      <c r="BE58" s="546"/>
      <c r="BF58" s="887"/>
      <c r="BG58" s="887"/>
      <c r="BH58" s="896"/>
      <c r="BI58" s="909"/>
      <c r="BJ58" s="897"/>
      <c r="BK58" s="896"/>
      <c r="BL58" s="897"/>
      <c r="BM58" s="898"/>
      <c r="BN58" s="329" t="str">
        <f t="shared" si="6"/>
        <v>□</v>
      </c>
      <c r="BO58" s="899" t="str">
        <f>IF($AX$7="","",IF(OR(AF58="■",AG58="■",AH58="■",AI58="■",AJ58="■"),HLOOKUP($AX$7,別紙mast!$D$4:$K$8,5,FALSE),""))</f>
        <v/>
      </c>
      <c r="BP58" s="900"/>
      <c r="BQ58" s="375" t="str">
        <f t="shared" si="7"/>
        <v/>
      </c>
      <c r="BR58" s="901"/>
      <c r="BS58" s="901"/>
      <c r="BT58" s="901"/>
      <c r="BU58" s="901"/>
      <c r="BV58" s="901"/>
      <c r="BW58" s="901"/>
      <c r="BX58" s="901"/>
      <c r="BY58" s="901"/>
      <c r="BZ58" s="901"/>
      <c r="CA58" s="901"/>
      <c r="CB58" s="901"/>
      <c r="CC58" s="902"/>
      <c r="CE58" s="314">
        <v>40</v>
      </c>
      <c r="CF58" s="917" t="str">
        <f t="shared" si="14"/>
        <v/>
      </c>
      <c r="CG58" s="918"/>
      <c r="CH58" s="918"/>
      <c r="CI58" s="1072"/>
      <c r="CJ58" s="1073"/>
      <c r="CK58" s="1074"/>
      <c r="CL58" s="1072"/>
      <c r="CM58" s="1074"/>
      <c r="CN58" s="1082"/>
      <c r="CO58" s="1072"/>
      <c r="CP58" s="1074"/>
      <c r="CQ58" s="1082"/>
      <c r="CR58" s="1014" t="str">
        <f t="shared" si="8"/>
        <v/>
      </c>
      <c r="CS58" s="1015"/>
      <c r="CT58" s="1016"/>
      <c r="CU58" s="1014" t="str">
        <f t="shared" si="9"/>
        <v/>
      </c>
      <c r="CV58" s="1016"/>
      <c r="CW58" s="1016"/>
      <c r="CX58" s="1066" t="str">
        <f t="shared" si="15"/>
        <v/>
      </c>
      <c r="CY58" s="944"/>
      <c r="CZ58" s="1070" t="str">
        <f t="shared" si="16"/>
        <v/>
      </c>
      <c r="DA58" s="1071"/>
      <c r="DB58" s="900" t="str">
        <f>IF(OR($AX$7="",CF58=""),"",HLOOKUP($AX$7,別紙mast!$D$4:$K$8,5,FALSE))</f>
        <v/>
      </c>
      <c r="DC58" s="900"/>
      <c r="DD58" s="370" t="str">
        <f t="shared" si="10"/>
        <v/>
      </c>
      <c r="DE58" s="1059" t="str">
        <f t="shared" si="11"/>
        <v/>
      </c>
      <c r="DF58" s="1059"/>
      <c r="DG58" s="1059"/>
      <c r="DH58" s="1059" t="str">
        <f t="shared" si="12"/>
        <v/>
      </c>
      <c r="DI58" s="1059"/>
      <c r="DJ58" s="1060"/>
      <c r="DK58" s="1059" t="str">
        <f t="shared" si="17"/>
        <v/>
      </c>
      <c r="DL58" s="1059"/>
      <c r="DM58" s="1114"/>
    </row>
    <row r="59" spans="2:117" ht="19.5" customHeight="1" x14ac:dyDescent="0.15">
      <c r="B59" s="314">
        <v>41</v>
      </c>
      <c r="C59" s="886"/>
      <c r="D59" s="887"/>
      <c r="E59" s="887"/>
      <c r="F59" s="916"/>
      <c r="G59" s="916"/>
      <c r="H59" s="916"/>
      <c r="I59" s="916"/>
      <c r="J59" s="916"/>
      <c r="K59" s="887"/>
      <c r="L59" s="887"/>
      <c r="M59" s="887"/>
      <c r="N59" s="910"/>
      <c r="O59" s="910"/>
      <c r="P59" s="910"/>
      <c r="Q59" s="910"/>
      <c r="R59" s="211" t="s">
        <v>28</v>
      </c>
      <c r="S59" s="433" t="s">
        <v>28</v>
      </c>
      <c r="T59" s="433" t="s">
        <v>28</v>
      </c>
      <c r="U59" s="332" t="s">
        <v>28</v>
      </c>
      <c r="V59" s="911"/>
      <c r="W59" s="912"/>
      <c r="X59" s="913"/>
      <c r="Y59" s="211" t="s">
        <v>28</v>
      </c>
      <c r="Z59" s="329" t="str">
        <f t="shared" si="13"/>
        <v>□</v>
      </c>
      <c r="AA59" s="211" t="s">
        <v>28</v>
      </c>
      <c r="AB59" s="324" t="s">
        <v>28</v>
      </c>
      <c r="AC59" s="211" t="s">
        <v>28</v>
      </c>
      <c r="AD59" s="914"/>
      <c r="AE59" s="915"/>
      <c r="AF59" s="211" t="s">
        <v>28</v>
      </c>
      <c r="AG59" s="214" t="s">
        <v>28</v>
      </c>
      <c r="AH59" s="214" t="s">
        <v>28</v>
      </c>
      <c r="AI59" s="214" t="s">
        <v>28</v>
      </c>
      <c r="AJ59" s="214" t="s">
        <v>28</v>
      </c>
      <c r="AK59" s="329" t="str">
        <f t="shared" si="4"/>
        <v>□</v>
      </c>
      <c r="AL59" s="213" t="s">
        <v>28</v>
      </c>
      <c r="AM59" s="214" t="s">
        <v>28</v>
      </c>
      <c r="AN59" s="224" t="s">
        <v>28</v>
      </c>
      <c r="AP59" s="314">
        <v>41</v>
      </c>
      <c r="AQ59" s="917" t="str">
        <f t="shared" si="5"/>
        <v/>
      </c>
      <c r="AR59" s="918"/>
      <c r="AS59" s="918"/>
      <c r="AT59" s="903"/>
      <c r="AU59" s="904"/>
      <c r="AV59" s="900" t="str">
        <f>IF($AX$7="","",IF(Y59="■",HLOOKUP($AX$7,別紙mast!$D$4:$K$7,3,FALSE),""))</f>
        <v/>
      </c>
      <c r="AW59" s="905"/>
      <c r="AX59" s="896"/>
      <c r="AY59" s="906"/>
      <c r="AZ59" s="907" t="str">
        <f>IF($AX$7="","",IF(Y59="■",HLOOKUP($AX$7,別紙mast!$D$4:$K$7,4,FALSE),""))</f>
        <v/>
      </c>
      <c r="BA59" s="908"/>
      <c r="BB59" s="212" t="s">
        <v>28</v>
      </c>
      <c r="BC59" s="212" t="s">
        <v>28</v>
      </c>
      <c r="BD59" s="212" t="s">
        <v>28</v>
      </c>
      <c r="BE59" s="546"/>
      <c r="BF59" s="887"/>
      <c r="BG59" s="887"/>
      <c r="BH59" s="896"/>
      <c r="BI59" s="909"/>
      <c r="BJ59" s="897"/>
      <c r="BK59" s="896"/>
      <c r="BL59" s="897"/>
      <c r="BM59" s="898"/>
      <c r="BN59" s="329" t="str">
        <f t="shared" si="6"/>
        <v>□</v>
      </c>
      <c r="BO59" s="899" t="str">
        <f>IF($AX$7="","",IF(OR(AF59="■",AG59="■",AH59="■",AI59="■",AJ59="■"),HLOOKUP($AX$7,別紙mast!$D$4:$K$8,5,FALSE),""))</f>
        <v/>
      </c>
      <c r="BP59" s="900"/>
      <c r="BQ59" s="375" t="str">
        <f t="shared" si="7"/>
        <v/>
      </c>
      <c r="BR59" s="901"/>
      <c r="BS59" s="901"/>
      <c r="BT59" s="901"/>
      <c r="BU59" s="901"/>
      <c r="BV59" s="901"/>
      <c r="BW59" s="901"/>
      <c r="BX59" s="901"/>
      <c r="BY59" s="901"/>
      <c r="BZ59" s="901"/>
      <c r="CA59" s="901"/>
      <c r="CB59" s="901"/>
      <c r="CC59" s="902"/>
      <c r="CE59" s="314">
        <v>41</v>
      </c>
      <c r="CF59" s="917" t="str">
        <f t="shared" si="14"/>
        <v/>
      </c>
      <c r="CG59" s="918"/>
      <c r="CH59" s="918"/>
      <c r="CI59" s="1072"/>
      <c r="CJ59" s="1073"/>
      <c r="CK59" s="1074"/>
      <c r="CL59" s="1072"/>
      <c r="CM59" s="1074"/>
      <c r="CN59" s="1082"/>
      <c r="CO59" s="1072"/>
      <c r="CP59" s="1074"/>
      <c r="CQ59" s="1082"/>
      <c r="CR59" s="1014" t="str">
        <f t="shared" si="8"/>
        <v/>
      </c>
      <c r="CS59" s="1015"/>
      <c r="CT59" s="1016"/>
      <c r="CU59" s="1014" t="str">
        <f t="shared" si="9"/>
        <v/>
      </c>
      <c r="CV59" s="1016"/>
      <c r="CW59" s="1016"/>
      <c r="CX59" s="1066" t="str">
        <f t="shared" si="15"/>
        <v/>
      </c>
      <c r="CY59" s="944"/>
      <c r="CZ59" s="1070" t="str">
        <f t="shared" si="16"/>
        <v/>
      </c>
      <c r="DA59" s="1071"/>
      <c r="DB59" s="900" t="str">
        <f>IF(OR($AX$7="",CF59=""),"",HLOOKUP($AX$7,別紙mast!$D$4:$K$8,5,FALSE))</f>
        <v/>
      </c>
      <c r="DC59" s="900"/>
      <c r="DD59" s="370" t="str">
        <f t="shared" si="10"/>
        <v/>
      </c>
      <c r="DE59" s="1059" t="str">
        <f t="shared" si="11"/>
        <v/>
      </c>
      <c r="DF59" s="1059"/>
      <c r="DG59" s="1059"/>
      <c r="DH59" s="1059" t="str">
        <f t="shared" si="12"/>
        <v/>
      </c>
      <c r="DI59" s="1059"/>
      <c r="DJ59" s="1060"/>
      <c r="DK59" s="1059" t="str">
        <f t="shared" si="17"/>
        <v/>
      </c>
      <c r="DL59" s="1059"/>
      <c r="DM59" s="1114"/>
    </row>
    <row r="60" spans="2:117" ht="19.5" customHeight="1" x14ac:dyDescent="0.15">
      <c r="B60" s="314">
        <v>42</v>
      </c>
      <c r="C60" s="886"/>
      <c r="D60" s="887"/>
      <c r="E60" s="887"/>
      <c r="F60" s="916"/>
      <c r="G60" s="916"/>
      <c r="H60" s="916"/>
      <c r="I60" s="916"/>
      <c r="J60" s="916"/>
      <c r="K60" s="887"/>
      <c r="L60" s="887"/>
      <c r="M60" s="887"/>
      <c r="N60" s="910"/>
      <c r="O60" s="910"/>
      <c r="P60" s="910"/>
      <c r="Q60" s="910"/>
      <c r="R60" s="211" t="s">
        <v>28</v>
      </c>
      <c r="S60" s="433" t="s">
        <v>28</v>
      </c>
      <c r="T60" s="433" t="s">
        <v>28</v>
      </c>
      <c r="U60" s="332" t="s">
        <v>28</v>
      </c>
      <c r="V60" s="911"/>
      <c r="W60" s="912"/>
      <c r="X60" s="913"/>
      <c r="Y60" s="211" t="s">
        <v>28</v>
      </c>
      <c r="Z60" s="329" t="str">
        <f t="shared" si="13"/>
        <v>□</v>
      </c>
      <c r="AA60" s="211" t="s">
        <v>28</v>
      </c>
      <c r="AB60" s="324" t="s">
        <v>28</v>
      </c>
      <c r="AC60" s="211" t="s">
        <v>28</v>
      </c>
      <c r="AD60" s="914"/>
      <c r="AE60" s="915"/>
      <c r="AF60" s="211" t="s">
        <v>28</v>
      </c>
      <c r="AG60" s="214" t="s">
        <v>28</v>
      </c>
      <c r="AH60" s="214" t="s">
        <v>28</v>
      </c>
      <c r="AI60" s="214" t="s">
        <v>28</v>
      </c>
      <c r="AJ60" s="214" t="s">
        <v>28</v>
      </c>
      <c r="AK60" s="329" t="str">
        <f t="shared" si="4"/>
        <v>□</v>
      </c>
      <c r="AL60" s="211" t="s">
        <v>28</v>
      </c>
      <c r="AM60" s="214" t="s">
        <v>28</v>
      </c>
      <c r="AN60" s="224" t="s">
        <v>28</v>
      </c>
      <c r="AP60" s="314">
        <v>42</v>
      </c>
      <c r="AQ60" s="917" t="str">
        <f t="shared" si="5"/>
        <v/>
      </c>
      <c r="AR60" s="918"/>
      <c r="AS60" s="918"/>
      <c r="AT60" s="903"/>
      <c r="AU60" s="904"/>
      <c r="AV60" s="900" t="str">
        <f>IF($AX$7="","",IF(Y60="■",HLOOKUP($AX$7,別紙mast!$D$4:$K$7,3,FALSE),""))</f>
        <v/>
      </c>
      <c r="AW60" s="905"/>
      <c r="AX60" s="896"/>
      <c r="AY60" s="906"/>
      <c r="AZ60" s="907" t="str">
        <f>IF($AX$7="","",IF(Y60="■",HLOOKUP($AX$7,別紙mast!$D$4:$K$7,4,FALSE),""))</f>
        <v/>
      </c>
      <c r="BA60" s="908"/>
      <c r="BB60" s="212" t="s">
        <v>28</v>
      </c>
      <c r="BC60" s="212" t="s">
        <v>28</v>
      </c>
      <c r="BD60" s="212" t="s">
        <v>28</v>
      </c>
      <c r="BE60" s="546"/>
      <c r="BF60" s="887"/>
      <c r="BG60" s="887"/>
      <c r="BH60" s="896"/>
      <c r="BI60" s="909"/>
      <c r="BJ60" s="897"/>
      <c r="BK60" s="896"/>
      <c r="BL60" s="897"/>
      <c r="BM60" s="898"/>
      <c r="BN60" s="329" t="str">
        <f t="shared" si="6"/>
        <v>□</v>
      </c>
      <c r="BO60" s="899" t="str">
        <f>IF($AX$7="","",IF(OR(AF60="■",AG60="■",AH60="■",AI60="■",AJ60="■"),HLOOKUP($AX$7,別紙mast!$D$4:$K$8,5,FALSE),""))</f>
        <v/>
      </c>
      <c r="BP60" s="900"/>
      <c r="BQ60" s="375" t="str">
        <f t="shared" si="7"/>
        <v/>
      </c>
      <c r="BR60" s="901"/>
      <c r="BS60" s="901"/>
      <c r="BT60" s="901"/>
      <c r="BU60" s="901"/>
      <c r="BV60" s="901"/>
      <c r="BW60" s="901"/>
      <c r="BX60" s="901"/>
      <c r="BY60" s="901"/>
      <c r="BZ60" s="901"/>
      <c r="CA60" s="901"/>
      <c r="CB60" s="901"/>
      <c r="CC60" s="902"/>
      <c r="CE60" s="314">
        <v>42</v>
      </c>
      <c r="CF60" s="917" t="str">
        <f t="shared" si="14"/>
        <v/>
      </c>
      <c r="CG60" s="918"/>
      <c r="CH60" s="918"/>
      <c r="CI60" s="1072"/>
      <c r="CJ60" s="1073"/>
      <c r="CK60" s="1074"/>
      <c r="CL60" s="1072"/>
      <c r="CM60" s="1074"/>
      <c r="CN60" s="1082"/>
      <c r="CO60" s="1072"/>
      <c r="CP60" s="1074"/>
      <c r="CQ60" s="1082"/>
      <c r="CR60" s="1014" t="str">
        <f t="shared" si="8"/>
        <v/>
      </c>
      <c r="CS60" s="1015"/>
      <c r="CT60" s="1016"/>
      <c r="CU60" s="1014" t="str">
        <f t="shared" si="9"/>
        <v/>
      </c>
      <c r="CV60" s="1016"/>
      <c r="CW60" s="1016"/>
      <c r="CX60" s="1066" t="str">
        <f t="shared" si="15"/>
        <v/>
      </c>
      <c r="CY60" s="944"/>
      <c r="CZ60" s="1070" t="str">
        <f t="shared" si="16"/>
        <v/>
      </c>
      <c r="DA60" s="1071"/>
      <c r="DB60" s="900" t="str">
        <f>IF(OR($AX$7="",CF60=""),"",HLOOKUP($AX$7,別紙mast!$D$4:$K$8,5,FALSE))</f>
        <v/>
      </c>
      <c r="DC60" s="900"/>
      <c r="DD60" s="370" t="str">
        <f t="shared" si="10"/>
        <v/>
      </c>
      <c r="DE60" s="1059" t="str">
        <f t="shared" si="11"/>
        <v/>
      </c>
      <c r="DF60" s="1059"/>
      <c r="DG60" s="1059"/>
      <c r="DH60" s="1059" t="str">
        <f t="shared" si="12"/>
        <v/>
      </c>
      <c r="DI60" s="1059"/>
      <c r="DJ60" s="1060"/>
      <c r="DK60" s="1059" t="str">
        <f t="shared" si="17"/>
        <v/>
      </c>
      <c r="DL60" s="1059"/>
      <c r="DM60" s="1114"/>
    </row>
    <row r="61" spans="2:117" ht="19.5" customHeight="1" x14ac:dyDescent="0.15">
      <c r="B61" s="314">
        <v>43</v>
      </c>
      <c r="C61" s="886"/>
      <c r="D61" s="887"/>
      <c r="E61" s="887"/>
      <c r="F61" s="916"/>
      <c r="G61" s="916"/>
      <c r="H61" s="916"/>
      <c r="I61" s="916"/>
      <c r="J61" s="916"/>
      <c r="K61" s="887"/>
      <c r="L61" s="887"/>
      <c r="M61" s="887"/>
      <c r="N61" s="910"/>
      <c r="O61" s="910"/>
      <c r="P61" s="910"/>
      <c r="Q61" s="910"/>
      <c r="R61" s="211" t="s">
        <v>28</v>
      </c>
      <c r="S61" s="433" t="s">
        <v>28</v>
      </c>
      <c r="T61" s="433" t="s">
        <v>28</v>
      </c>
      <c r="U61" s="332" t="s">
        <v>28</v>
      </c>
      <c r="V61" s="911"/>
      <c r="W61" s="912"/>
      <c r="X61" s="913"/>
      <c r="Y61" s="211" t="s">
        <v>28</v>
      </c>
      <c r="Z61" s="329" t="str">
        <f t="shared" si="13"/>
        <v>□</v>
      </c>
      <c r="AA61" s="211" t="s">
        <v>28</v>
      </c>
      <c r="AB61" s="324" t="s">
        <v>28</v>
      </c>
      <c r="AC61" s="211" t="s">
        <v>28</v>
      </c>
      <c r="AD61" s="914"/>
      <c r="AE61" s="915"/>
      <c r="AF61" s="211" t="s">
        <v>28</v>
      </c>
      <c r="AG61" s="214" t="s">
        <v>28</v>
      </c>
      <c r="AH61" s="214" t="s">
        <v>28</v>
      </c>
      <c r="AI61" s="214" t="s">
        <v>28</v>
      </c>
      <c r="AJ61" s="214" t="s">
        <v>28</v>
      </c>
      <c r="AK61" s="329" t="str">
        <f t="shared" si="4"/>
        <v>□</v>
      </c>
      <c r="AL61" s="211" t="s">
        <v>28</v>
      </c>
      <c r="AM61" s="214" t="s">
        <v>28</v>
      </c>
      <c r="AN61" s="224" t="s">
        <v>28</v>
      </c>
      <c r="AP61" s="314">
        <v>43</v>
      </c>
      <c r="AQ61" s="917" t="str">
        <f t="shared" si="5"/>
        <v/>
      </c>
      <c r="AR61" s="918"/>
      <c r="AS61" s="918"/>
      <c r="AT61" s="903"/>
      <c r="AU61" s="904"/>
      <c r="AV61" s="900" t="str">
        <f>IF($AX$7="","",IF(Y61="■",HLOOKUP($AX$7,別紙mast!$D$4:$K$7,3,FALSE),""))</f>
        <v/>
      </c>
      <c r="AW61" s="905"/>
      <c r="AX61" s="896"/>
      <c r="AY61" s="906"/>
      <c r="AZ61" s="907" t="str">
        <f>IF($AX$7="","",IF(Y61="■",HLOOKUP($AX$7,別紙mast!$D$4:$K$7,4,FALSE),""))</f>
        <v/>
      </c>
      <c r="BA61" s="908"/>
      <c r="BB61" s="212" t="s">
        <v>28</v>
      </c>
      <c r="BC61" s="212" t="s">
        <v>28</v>
      </c>
      <c r="BD61" s="212" t="s">
        <v>28</v>
      </c>
      <c r="BE61" s="546"/>
      <c r="BF61" s="887"/>
      <c r="BG61" s="887"/>
      <c r="BH61" s="896"/>
      <c r="BI61" s="909"/>
      <c r="BJ61" s="897"/>
      <c r="BK61" s="896"/>
      <c r="BL61" s="897"/>
      <c r="BM61" s="898"/>
      <c r="BN61" s="329" t="str">
        <f t="shared" si="6"/>
        <v>□</v>
      </c>
      <c r="BO61" s="899" t="str">
        <f>IF($AX$7="","",IF(OR(AF61="■",AG61="■",AH61="■",AI61="■",AJ61="■"),HLOOKUP($AX$7,別紙mast!$D$4:$K$8,5,FALSE),""))</f>
        <v/>
      </c>
      <c r="BP61" s="900"/>
      <c r="BQ61" s="375" t="str">
        <f t="shared" si="7"/>
        <v/>
      </c>
      <c r="BR61" s="901"/>
      <c r="BS61" s="901"/>
      <c r="BT61" s="901"/>
      <c r="BU61" s="901"/>
      <c r="BV61" s="901"/>
      <c r="BW61" s="901"/>
      <c r="BX61" s="901"/>
      <c r="BY61" s="901"/>
      <c r="BZ61" s="901"/>
      <c r="CA61" s="901"/>
      <c r="CB61" s="901"/>
      <c r="CC61" s="902"/>
      <c r="CE61" s="314">
        <v>43</v>
      </c>
      <c r="CF61" s="917" t="str">
        <f t="shared" si="14"/>
        <v/>
      </c>
      <c r="CG61" s="918"/>
      <c r="CH61" s="918"/>
      <c r="CI61" s="1072"/>
      <c r="CJ61" s="1073"/>
      <c r="CK61" s="1074"/>
      <c r="CL61" s="1072"/>
      <c r="CM61" s="1074"/>
      <c r="CN61" s="1082"/>
      <c r="CO61" s="1072"/>
      <c r="CP61" s="1074"/>
      <c r="CQ61" s="1082"/>
      <c r="CR61" s="1014" t="str">
        <f t="shared" si="8"/>
        <v/>
      </c>
      <c r="CS61" s="1015"/>
      <c r="CT61" s="1016"/>
      <c r="CU61" s="1014" t="str">
        <f t="shared" si="9"/>
        <v/>
      </c>
      <c r="CV61" s="1016"/>
      <c r="CW61" s="1016"/>
      <c r="CX61" s="1066" t="str">
        <f t="shared" si="15"/>
        <v/>
      </c>
      <c r="CY61" s="944"/>
      <c r="CZ61" s="1070" t="str">
        <f t="shared" si="16"/>
        <v/>
      </c>
      <c r="DA61" s="1071"/>
      <c r="DB61" s="900" t="str">
        <f>IF(OR($AX$7="",CF61=""),"",HLOOKUP($AX$7,別紙mast!$D$4:$K$8,5,FALSE))</f>
        <v/>
      </c>
      <c r="DC61" s="900"/>
      <c r="DD61" s="370" t="str">
        <f t="shared" si="10"/>
        <v/>
      </c>
      <c r="DE61" s="1059" t="str">
        <f t="shared" si="11"/>
        <v/>
      </c>
      <c r="DF61" s="1059"/>
      <c r="DG61" s="1059"/>
      <c r="DH61" s="1059" t="str">
        <f t="shared" si="12"/>
        <v/>
      </c>
      <c r="DI61" s="1059"/>
      <c r="DJ61" s="1060"/>
      <c r="DK61" s="1059" t="str">
        <f t="shared" si="17"/>
        <v/>
      </c>
      <c r="DL61" s="1059"/>
      <c r="DM61" s="1114"/>
    </row>
    <row r="62" spans="2:117" ht="19.5" customHeight="1" x14ac:dyDescent="0.15">
      <c r="B62" s="314">
        <v>44</v>
      </c>
      <c r="C62" s="886"/>
      <c r="D62" s="887"/>
      <c r="E62" s="887"/>
      <c r="F62" s="916"/>
      <c r="G62" s="916"/>
      <c r="H62" s="916"/>
      <c r="I62" s="916"/>
      <c r="J62" s="916"/>
      <c r="K62" s="887"/>
      <c r="L62" s="887"/>
      <c r="M62" s="887"/>
      <c r="N62" s="910"/>
      <c r="O62" s="910"/>
      <c r="P62" s="910"/>
      <c r="Q62" s="910"/>
      <c r="R62" s="211" t="s">
        <v>28</v>
      </c>
      <c r="S62" s="433" t="s">
        <v>28</v>
      </c>
      <c r="T62" s="433" t="s">
        <v>28</v>
      </c>
      <c r="U62" s="332" t="s">
        <v>28</v>
      </c>
      <c r="V62" s="911"/>
      <c r="W62" s="912"/>
      <c r="X62" s="913"/>
      <c r="Y62" s="211" t="s">
        <v>28</v>
      </c>
      <c r="Z62" s="329" t="str">
        <f t="shared" si="13"/>
        <v>□</v>
      </c>
      <c r="AA62" s="211" t="s">
        <v>28</v>
      </c>
      <c r="AB62" s="324" t="s">
        <v>28</v>
      </c>
      <c r="AC62" s="211" t="s">
        <v>28</v>
      </c>
      <c r="AD62" s="914"/>
      <c r="AE62" s="915"/>
      <c r="AF62" s="211" t="s">
        <v>28</v>
      </c>
      <c r="AG62" s="214" t="s">
        <v>28</v>
      </c>
      <c r="AH62" s="214" t="s">
        <v>28</v>
      </c>
      <c r="AI62" s="214" t="s">
        <v>28</v>
      </c>
      <c r="AJ62" s="214" t="s">
        <v>28</v>
      </c>
      <c r="AK62" s="329" t="str">
        <f t="shared" si="4"/>
        <v>□</v>
      </c>
      <c r="AL62" s="211" t="s">
        <v>28</v>
      </c>
      <c r="AM62" s="214" t="s">
        <v>28</v>
      </c>
      <c r="AN62" s="224" t="s">
        <v>28</v>
      </c>
      <c r="AP62" s="314">
        <v>44</v>
      </c>
      <c r="AQ62" s="917" t="str">
        <f t="shared" si="5"/>
        <v/>
      </c>
      <c r="AR62" s="918"/>
      <c r="AS62" s="918"/>
      <c r="AT62" s="903"/>
      <c r="AU62" s="904"/>
      <c r="AV62" s="900" t="str">
        <f>IF($AX$7="","",IF(Y62="■",HLOOKUP($AX$7,別紙mast!$D$4:$K$7,3,FALSE),""))</f>
        <v/>
      </c>
      <c r="AW62" s="905"/>
      <c r="AX62" s="896"/>
      <c r="AY62" s="906"/>
      <c r="AZ62" s="907" t="str">
        <f>IF($AX$7="","",IF(Y62="■",HLOOKUP($AX$7,別紙mast!$D$4:$K$7,4,FALSE),""))</f>
        <v/>
      </c>
      <c r="BA62" s="908"/>
      <c r="BB62" s="212" t="s">
        <v>28</v>
      </c>
      <c r="BC62" s="212" t="s">
        <v>28</v>
      </c>
      <c r="BD62" s="212" t="s">
        <v>28</v>
      </c>
      <c r="BE62" s="546"/>
      <c r="BF62" s="887"/>
      <c r="BG62" s="887"/>
      <c r="BH62" s="896"/>
      <c r="BI62" s="909"/>
      <c r="BJ62" s="897"/>
      <c r="BK62" s="896"/>
      <c r="BL62" s="897"/>
      <c r="BM62" s="898"/>
      <c r="BN62" s="329" t="str">
        <f t="shared" si="6"/>
        <v>□</v>
      </c>
      <c r="BO62" s="899" t="str">
        <f>IF($AX$7="","",IF(OR(AF62="■",AG62="■",AH62="■",AI62="■",AJ62="■"),HLOOKUP($AX$7,別紙mast!$D$4:$K$8,5,FALSE),""))</f>
        <v/>
      </c>
      <c r="BP62" s="900"/>
      <c r="BQ62" s="375" t="str">
        <f t="shared" si="7"/>
        <v/>
      </c>
      <c r="BR62" s="901"/>
      <c r="BS62" s="901"/>
      <c r="BT62" s="901"/>
      <c r="BU62" s="901"/>
      <c r="BV62" s="901"/>
      <c r="BW62" s="901"/>
      <c r="BX62" s="901"/>
      <c r="BY62" s="901"/>
      <c r="BZ62" s="901"/>
      <c r="CA62" s="901"/>
      <c r="CB62" s="901"/>
      <c r="CC62" s="902"/>
      <c r="CE62" s="314">
        <v>44</v>
      </c>
      <c r="CF62" s="917" t="str">
        <f t="shared" si="14"/>
        <v/>
      </c>
      <c r="CG62" s="918"/>
      <c r="CH62" s="918"/>
      <c r="CI62" s="1072"/>
      <c r="CJ62" s="1073"/>
      <c r="CK62" s="1074"/>
      <c r="CL62" s="1072"/>
      <c r="CM62" s="1074"/>
      <c r="CN62" s="1082"/>
      <c r="CO62" s="1072"/>
      <c r="CP62" s="1074"/>
      <c r="CQ62" s="1082"/>
      <c r="CR62" s="1014" t="str">
        <f t="shared" si="8"/>
        <v/>
      </c>
      <c r="CS62" s="1015"/>
      <c r="CT62" s="1016"/>
      <c r="CU62" s="1014" t="str">
        <f t="shared" si="9"/>
        <v/>
      </c>
      <c r="CV62" s="1016"/>
      <c r="CW62" s="1016"/>
      <c r="CX62" s="1066" t="str">
        <f t="shared" si="15"/>
        <v/>
      </c>
      <c r="CY62" s="944"/>
      <c r="CZ62" s="1070" t="str">
        <f t="shared" si="16"/>
        <v/>
      </c>
      <c r="DA62" s="1071"/>
      <c r="DB62" s="900" t="str">
        <f>IF(OR($AX$7="",CF62=""),"",HLOOKUP($AX$7,別紙mast!$D$4:$K$8,5,FALSE))</f>
        <v/>
      </c>
      <c r="DC62" s="900"/>
      <c r="DD62" s="370" t="str">
        <f t="shared" si="10"/>
        <v/>
      </c>
      <c r="DE62" s="1059" t="str">
        <f t="shared" si="11"/>
        <v/>
      </c>
      <c r="DF62" s="1059"/>
      <c r="DG62" s="1059"/>
      <c r="DH62" s="1059" t="str">
        <f t="shared" si="12"/>
        <v/>
      </c>
      <c r="DI62" s="1059"/>
      <c r="DJ62" s="1060"/>
      <c r="DK62" s="1059" t="str">
        <f t="shared" si="17"/>
        <v/>
      </c>
      <c r="DL62" s="1059"/>
      <c r="DM62" s="1114"/>
    </row>
    <row r="63" spans="2:117" ht="19.5" customHeight="1" x14ac:dyDescent="0.15">
      <c r="B63" s="314">
        <v>45</v>
      </c>
      <c r="C63" s="886"/>
      <c r="D63" s="887"/>
      <c r="E63" s="887"/>
      <c r="F63" s="916"/>
      <c r="G63" s="916"/>
      <c r="H63" s="916"/>
      <c r="I63" s="916"/>
      <c r="J63" s="916"/>
      <c r="K63" s="887"/>
      <c r="L63" s="887"/>
      <c r="M63" s="887"/>
      <c r="N63" s="910"/>
      <c r="O63" s="910"/>
      <c r="P63" s="910"/>
      <c r="Q63" s="910"/>
      <c r="R63" s="211" t="s">
        <v>28</v>
      </c>
      <c r="S63" s="433" t="s">
        <v>28</v>
      </c>
      <c r="T63" s="433" t="s">
        <v>28</v>
      </c>
      <c r="U63" s="332" t="s">
        <v>28</v>
      </c>
      <c r="V63" s="911"/>
      <c r="W63" s="912"/>
      <c r="X63" s="913"/>
      <c r="Y63" s="211" t="s">
        <v>28</v>
      </c>
      <c r="Z63" s="329" t="str">
        <f t="shared" si="13"/>
        <v>□</v>
      </c>
      <c r="AA63" s="211" t="s">
        <v>28</v>
      </c>
      <c r="AB63" s="324" t="s">
        <v>28</v>
      </c>
      <c r="AC63" s="211" t="s">
        <v>28</v>
      </c>
      <c r="AD63" s="914"/>
      <c r="AE63" s="915"/>
      <c r="AF63" s="211" t="s">
        <v>28</v>
      </c>
      <c r="AG63" s="214" t="s">
        <v>28</v>
      </c>
      <c r="AH63" s="214" t="s">
        <v>28</v>
      </c>
      <c r="AI63" s="214" t="s">
        <v>28</v>
      </c>
      <c r="AJ63" s="214" t="s">
        <v>28</v>
      </c>
      <c r="AK63" s="329" t="str">
        <f t="shared" si="4"/>
        <v>□</v>
      </c>
      <c r="AL63" s="211" t="s">
        <v>28</v>
      </c>
      <c r="AM63" s="214" t="s">
        <v>28</v>
      </c>
      <c r="AN63" s="224" t="s">
        <v>28</v>
      </c>
      <c r="AP63" s="314">
        <v>45</v>
      </c>
      <c r="AQ63" s="917" t="str">
        <f t="shared" si="5"/>
        <v/>
      </c>
      <c r="AR63" s="918"/>
      <c r="AS63" s="918"/>
      <c r="AT63" s="903"/>
      <c r="AU63" s="904"/>
      <c r="AV63" s="900" t="str">
        <f>IF($AX$7="","",IF(Y63="■",HLOOKUP($AX$7,別紙mast!$D$4:$K$7,3,FALSE),""))</f>
        <v/>
      </c>
      <c r="AW63" s="905"/>
      <c r="AX63" s="896"/>
      <c r="AY63" s="906"/>
      <c r="AZ63" s="907" t="str">
        <f>IF($AX$7="","",IF(Y63="■",HLOOKUP($AX$7,別紙mast!$D$4:$K$7,4,FALSE),""))</f>
        <v/>
      </c>
      <c r="BA63" s="908"/>
      <c r="BB63" s="212" t="s">
        <v>28</v>
      </c>
      <c r="BC63" s="212" t="s">
        <v>28</v>
      </c>
      <c r="BD63" s="212" t="s">
        <v>28</v>
      </c>
      <c r="BE63" s="546"/>
      <c r="BF63" s="887"/>
      <c r="BG63" s="887"/>
      <c r="BH63" s="896"/>
      <c r="BI63" s="909"/>
      <c r="BJ63" s="897"/>
      <c r="BK63" s="896"/>
      <c r="BL63" s="897"/>
      <c r="BM63" s="898"/>
      <c r="BN63" s="329" t="str">
        <f t="shared" si="6"/>
        <v>□</v>
      </c>
      <c r="BO63" s="899" t="str">
        <f>IF($AX$7="","",IF(OR(AF63="■",AG63="■",AH63="■",AI63="■",AJ63="■"),HLOOKUP($AX$7,別紙mast!$D$4:$K$8,5,FALSE),""))</f>
        <v/>
      </c>
      <c r="BP63" s="900"/>
      <c r="BQ63" s="375" t="str">
        <f t="shared" si="7"/>
        <v/>
      </c>
      <c r="BR63" s="901"/>
      <c r="BS63" s="901"/>
      <c r="BT63" s="901"/>
      <c r="BU63" s="901"/>
      <c r="BV63" s="901"/>
      <c r="BW63" s="901"/>
      <c r="BX63" s="901"/>
      <c r="BY63" s="901"/>
      <c r="BZ63" s="901"/>
      <c r="CA63" s="901"/>
      <c r="CB63" s="901"/>
      <c r="CC63" s="902"/>
      <c r="CE63" s="314">
        <v>45</v>
      </c>
      <c r="CF63" s="917" t="str">
        <f t="shared" si="14"/>
        <v/>
      </c>
      <c r="CG63" s="918"/>
      <c r="CH63" s="918"/>
      <c r="CI63" s="1072"/>
      <c r="CJ63" s="1073"/>
      <c r="CK63" s="1074"/>
      <c r="CL63" s="1072"/>
      <c r="CM63" s="1074"/>
      <c r="CN63" s="1082"/>
      <c r="CO63" s="1072"/>
      <c r="CP63" s="1074"/>
      <c r="CQ63" s="1082"/>
      <c r="CR63" s="1014" t="str">
        <f t="shared" si="8"/>
        <v/>
      </c>
      <c r="CS63" s="1015"/>
      <c r="CT63" s="1016"/>
      <c r="CU63" s="1014" t="str">
        <f t="shared" si="9"/>
        <v/>
      </c>
      <c r="CV63" s="1016"/>
      <c r="CW63" s="1016"/>
      <c r="CX63" s="1066" t="str">
        <f t="shared" si="15"/>
        <v/>
      </c>
      <c r="CY63" s="944"/>
      <c r="CZ63" s="1070" t="str">
        <f t="shared" si="16"/>
        <v/>
      </c>
      <c r="DA63" s="1071"/>
      <c r="DB63" s="900" t="str">
        <f>IF(OR($AX$7="",CF63=""),"",HLOOKUP($AX$7,別紙mast!$D$4:$K$8,5,FALSE))</f>
        <v/>
      </c>
      <c r="DC63" s="900"/>
      <c r="DD63" s="370" t="str">
        <f t="shared" si="10"/>
        <v/>
      </c>
      <c r="DE63" s="1059" t="str">
        <f t="shared" si="11"/>
        <v/>
      </c>
      <c r="DF63" s="1059"/>
      <c r="DG63" s="1059"/>
      <c r="DH63" s="1059" t="str">
        <f t="shared" si="12"/>
        <v/>
      </c>
      <c r="DI63" s="1059"/>
      <c r="DJ63" s="1060"/>
      <c r="DK63" s="1059" t="str">
        <f t="shared" si="17"/>
        <v/>
      </c>
      <c r="DL63" s="1059"/>
      <c r="DM63" s="1114"/>
    </row>
    <row r="64" spans="2:117" ht="19.5" customHeight="1" x14ac:dyDescent="0.15">
      <c r="B64" s="314">
        <v>46</v>
      </c>
      <c r="C64" s="886"/>
      <c r="D64" s="887"/>
      <c r="E64" s="887"/>
      <c r="F64" s="916"/>
      <c r="G64" s="916"/>
      <c r="H64" s="916"/>
      <c r="I64" s="916"/>
      <c r="J64" s="916"/>
      <c r="K64" s="887"/>
      <c r="L64" s="887"/>
      <c r="M64" s="887"/>
      <c r="N64" s="910"/>
      <c r="O64" s="910"/>
      <c r="P64" s="910"/>
      <c r="Q64" s="910"/>
      <c r="R64" s="211" t="s">
        <v>28</v>
      </c>
      <c r="S64" s="433" t="s">
        <v>28</v>
      </c>
      <c r="T64" s="433" t="s">
        <v>28</v>
      </c>
      <c r="U64" s="332" t="s">
        <v>28</v>
      </c>
      <c r="V64" s="911"/>
      <c r="W64" s="912"/>
      <c r="X64" s="913"/>
      <c r="Y64" s="211" t="s">
        <v>28</v>
      </c>
      <c r="Z64" s="329" t="str">
        <f t="shared" si="13"/>
        <v>□</v>
      </c>
      <c r="AA64" s="211" t="s">
        <v>28</v>
      </c>
      <c r="AB64" s="324" t="s">
        <v>28</v>
      </c>
      <c r="AC64" s="211" t="s">
        <v>28</v>
      </c>
      <c r="AD64" s="914"/>
      <c r="AE64" s="915"/>
      <c r="AF64" s="211" t="s">
        <v>28</v>
      </c>
      <c r="AG64" s="214" t="s">
        <v>28</v>
      </c>
      <c r="AH64" s="214" t="s">
        <v>28</v>
      </c>
      <c r="AI64" s="214" t="s">
        <v>28</v>
      </c>
      <c r="AJ64" s="214" t="s">
        <v>28</v>
      </c>
      <c r="AK64" s="329" t="str">
        <f t="shared" si="4"/>
        <v>□</v>
      </c>
      <c r="AL64" s="211" t="s">
        <v>28</v>
      </c>
      <c r="AM64" s="214" t="s">
        <v>28</v>
      </c>
      <c r="AN64" s="224" t="s">
        <v>28</v>
      </c>
      <c r="AP64" s="314">
        <v>46</v>
      </c>
      <c r="AQ64" s="917" t="str">
        <f t="shared" si="5"/>
        <v/>
      </c>
      <c r="AR64" s="918"/>
      <c r="AS64" s="918"/>
      <c r="AT64" s="903"/>
      <c r="AU64" s="904"/>
      <c r="AV64" s="900" t="str">
        <f>IF($AX$7="","",IF(Y64="■",HLOOKUP($AX$7,別紙mast!$D$4:$K$7,3,FALSE),""))</f>
        <v/>
      </c>
      <c r="AW64" s="905"/>
      <c r="AX64" s="896"/>
      <c r="AY64" s="906"/>
      <c r="AZ64" s="907" t="str">
        <f>IF($AX$7="","",IF(Y64="■",HLOOKUP($AX$7,別紙mast!$D$4:$K$7,4,FALSE),""))</f>
        <v/>
      </c>
      <c r="BA64" s="908"/>
      <c r="BB64" s="212" t="s">
        <v>28</v>
      </c>
      <c r="BC64" s="212" t="s">
        <v>28</v>
      </c>
      <c r="BD64" s="212" t="s">
        <v>28</v>
      </c>
      <c r="BE64" s="546"/>
      <c r="BF64" s="887"/>
      <c r="BG64" s="887"/>
      <c r="BH64" s="896"/>
      <c r="BI64" s="909"/>
      <c r="BJ64" s="897"/>
      <c r="BK64" s="896"/>
      <c r="BL64" s="897"/>
      <c r="BM64" s="898"/>
      <c r="BN64" s="329" t="str">
        <f t="shared" si="6"/>
        <v>□</v>
      </c>
      <c r="BO64" s="899" t="str">
        <f>IF($AX$7="","",IF(OR(AF64="■",AG64="■",AH64="■",AI64="■",AJ64="■"),HLOOKUP($AX$7,別紙mast!$D$4:$K$8,5,FALSE),""))</f>
        <v/>
      </c>
      <c r="BP64" s="900"/>
      <c r="BQ64" s="375" t="str">
        <f t="shared" si="7"/>
        <v/>
      </c>
      <c r="BR64" s="901"/>
      <c r="BS64" s="901"/>
      <c r="BT64" s="901"/>
      <c r="BU64" s="901"/>
      <c r="BV64" s="901"/>
      <c r="BW64" s="901"/>
      <c r="BX64" s="901"/>
      <c r="BY64" s="901"/>
      <c r="BZ64" s="901"/>
      <c r="CA64" s="901"/>
      <c r="CB64" s="901"/>
      <c r="CC64" s="902"/>
      <c r="CE64" s="314">
        <v>46</v>
      </c>
      <c r="CF64" s="917" t="str">
        <f t="shared" si="14"/>
        <v/>
      </c>
      <c r="CG64" s="918"/>
      <c r="CH64" s="918"/>
      <c r="CI64" s="1072"/>
      <c r="CJ64" s="1073"/>
      <c r="CK64" s="1074"/>
      <c r="CL64" s="1072"/>
      <c r="CM64" s="1074"/>
      <c r="CN64" s="1082"/>
      <c r="CO64" s="1072"/>
      <c r="CP64" s="1074"/>
      <c r="CQ64" s="1082"/>
      <c r="CR64" s="1014" t="str">
        <f t="shared" si="8"/>
        <v/>
      </c>
      <c r="CS64" s="1015"/>
      <c r="CT64" s="1016"/>
      <c r="CU64" s="1014" t="str">
        <f t="shared" si="9"/>
        <v/>
      </c>
      <c r="CV64" s="1016"/>
      <c r="CW64" s="1016"/>
      <c r="CX64" s="1066" t="str">
        <f t="shared" si="15"/>
        <v/>
      </c>
      <c r="CY64" s="944"/>
      <c r="CZ64" s="1070" t="str">
        <f t="shared" si="16"/>
        <v/>
      </c>
      <c r="DA64" s="1071"/>
      <c r="DB64" s="900" t="str">
        <f>IF(OR($AX$7="",CF64=""),"",HLOOKUP($AX$7,別紙mast!$D$4:$K$8,5,FALSE))</f>
        <v/>
      </c>
      <c r="DC64" s="900"/>
      <c r="DD64" s="370" t="str">
        <f t="shared" si="10"/>
        <v/>
      </c>
      <c r="DE64" s="1059" t="str">
        <f t="shared" si="11"/>
        <v/>
      </c>
      <c r="DF64" s="1059"/>
      <c r="DG64" s="1059"/>
      <c r="DH64" s="1059" t="str">
        <f t="shared" si="12"/>
        <v/>
      </c>
      <c r="DI64" s="1059"/>
      <c r="DJ64" s="1060"/>
      <c r="DK64" s="1059" t="str">
        <f t="shared" si="17"/>
        <v/>
      </c>
      <c r="DL64" s="1059"/>
      <c r="DM64" s="1114"/>
    </row>
    <row r="65" spans="2:117" ht="19.5" customHeight="1" x14ac:dyDescent="0.15">
      <c r="B65" s="314">
        <v>47</v>
      </c>
      <c r="C65" s="886"/>
      <c r="D65" s="887"/>
      <c r="E65" s="887"/>
      <c r="F65" s="916"/>
      <c r="G65" s="916"/>
      <c r="H65" s="916"/>
      <c r="I65" s="916"/>
      <c r="J65" s="916"/>
      <c r="K65" s="887"/>
      <c r="L65" s="887"/>
      <c r="M65" s="887"/>
      <c r="N65" s="910"/>
      <c r="O65" s="910"/>
      <c r="P65" s="910"/>
      <c r="Q65" s="910"/>
      <c r="R65" s="211" t="s">
        <v>28</v>
      </c>
      <c r="S65" s="433" t="s">
        <v>28</v>
      </c>
      <c r="T65" s="433" t="s">
        <v>28</v>
      </c>
      <c r="U65" s="332" t="s">
        <v>28</v>
      </c>
      <c r="V65" s="911"/>
      <c r="W65" s="912"/>
      <c r="X65" s="913"/>
      <c r="Y65" s="211" t="s">
        <v>28</v>
      </c>
      <c r="Z65" s="329" t="str">
        <f t="shared" si="13"/>
        <v>□</v>
      </c>
      <c r="AA65" s="211" t="s">
        <v>28</v>
      </c>
      <c r="AB65" s="324" t="s">
        <v>28</v>
      </c>
      <c r="AC65" s="211" t="s">
        <v>28</v>
      </c>
      <c r="AD65" s="914"/>
      <c r="AE65" s="915"/>
      <c r="AF65" s="211" t="s">
        <v>28</v>
      </c>
      <c r="AG65" s="214" t="s">
        <v>28</v>
      </c>
      <c r="AH65" s="214" t="s">
        <v>28</v>
      </c>
      <c r="AI65" s="214" t="s">
        <v>28</v>
      </c>
      <c r="AJ65" s="214" t="s">
        <v>28</v>
      </c>
      <c r="AK65" s="329" t="str">
        <f t="shared" si="4"/>
        <v>□</v>
      </c>
      <c r="AL65" s="211" t="s">
        <v>28</v>
      </c>
      <c r="AM65" s="214" t="s">
        <v>28</v>
      </c>
      <c r="AN65" s="224" t="s">
        <v>28</v>
      </c>
      <c r="AP65" s="314">
        <v>47</v>
      </c>
      <c r="AQ65" s="917" t="str">
        <f t="shared" si="5"/>
        <v/>
      </c>
      <c r="AR65" s="918"/>
      <c r="AS65" s="918"/>
      <c r="AT65" s="903"/>
      <c r="AU65" s="904"/>
      <c r="AV65" s="900" t="str">
        <f>IF($AX$7="","",IF(Y65="■",HLOOKUP($AX$7,別紙mast!$D$4:$K$7,3,FALSE),""))</f>
        <v/>
      </c>
      <c r="AW65" s="905"/>
      <c r="AX65" s="896"/>
      <c r="AY65" s="906"/>
      <c r="AZ65" s="907" t="str">
        <f>IF($AX$7="","",IF(Y65="■",HLOOKUP($AX$7,別紙mast!$D$4:$K$7,4,FALSE),""))</f>
        <v/>
      </c>
      <c r="BA65" s="908"/>
      <c r="BB65" s="212" t="s">
        <v>28</v>
      </c>
      <c r="BC65" s="212" t="s">
        <v>28</v>
      </c>
      <c r="BD65" s="212" t="s">
        <v>28</v>
      </c>
      <c r="BE65" s="546"/>
      <c r="BF65" s="887"/>
      <c r="BG65" s="887"/>
      <c r="BH65" s="896"/>
      <c r="BI65" s="909"/>
      <c r="BJ65" s="897"/>
      <c r="BK65" s="896"/>
      <c r="BL65" s="897"/>
      <c r="BM65" s="898"/>
      <c r="BN65" s="329" t="str">
        <f t="shared" si="6"/>
        <v>□</v>
      </c>
      <c r="BO65" s="899" t="str">
        <f>IF($AX$7="","",IF(OR(AF65="■",AG65="■",AH65="■",AI65="■",AJ65="■"),HLOOKUP($AX$7,別紙mast!$D$4:$K$8,5,FALSE),""))</f>
        <v/>
      </c>
      <c r="BP65" s="900"/>
      <c r="BQ65" s="375" t="str">
        <f t="shared" si="7"/>
        <v/>
      </c>
      <c r="BR65" s="901"/>
      <c r="BS65" s="901"/>
      <c r="BT65" s="901"/>
      <c r="BU65" s="901"/>
      <c r="BV65" s="901"/>
      <c r="BW65" s="901"/>
      <c r="BX65" s="901"/>
      <c r="BY65" s="901"/>
      <c r="BZ65" s="901"/>
      <c r="CA65" s="901"/>
      <c r="CB65" s="901"/>
      <c r="CC65" s="902"/>
      <c r="CE65" s="314">
        <v>47</v>
      </c>
      <c r="CF65" s="917" t="str">
        <f t="shared" si="14"/>
        <v/>
      </c>
      <c r="CG65" s="918"/>
      <c r="CH65" s="918"/>
      <c r="CI65" s="1072"/>
      <c r="CJ65" s="1073"/>
      <c r="CK65" s="1074"/>
      <c r="CL65" s="1072"/>
      <c r="CM65" s="1074"/>
      <c r="CN65" s="1082"/>
      <c r="CO65" s="1072"/>
      <c r="CP65" s="1074"/>
      <c r="CQ65" s="1082"/>
      <c r="CR65" s="1014" t="str">
        <f t="shared" si="8"/>
        <v/>
      </c>
      <c r="CS65" s="1015"/>
      <c r="CT65" s="1016"/>
      <c r="CU65" s="1014" t="str">
        <f t="shared" si="9"/>
        <v/>
      </c>
      <c r="CV65" s="1016"/>
      <c r="CW65" s="1016"/>
      <c r="CX65" s="1066" t="str">
        <f t="shared" si="15"/>
        <v/>
      </c>
      <c r="CY65" s="944"/>
      <c r="CZ65" s="1070" t="str">
        <f t="shared" si="16"/>
        <v/>
      </c>
      <c r="DA65" s="1071"/>
      <c r="DB65" s="900" t="str">
        <f>IF(OR($AX$7="",CF65=""),"",HLOOKUP($AX$7,別紙mast!$D$4:$K$8,5,FALSE))</f>
        <v/>
      </c>
      <c r="DC65" s="900"/>
      <c r="DD65" s="370" t="str">
        <f t="shared" si="10"/>
        <v/>
      </c>
      <c r="DE65" s="1059" t="str">
        <f t="shared" si="11"/>
        <v/>
      </c>
      <c r="DF65" s="1059"/>
      <c r="DG65" s="1059"/>
      <c r="DH65" s="1059" t="str">
        <f t="shared" si="12"/>
        <v/>
      </c>
      <c r="DI65" s="1059"/>
      <c r="DJ65" s="1060"/>
      <c r="DK65" s="1059" t="str">
        <f t="shared" si="17"/>
        <v/>
      </c>
      <c r="DL65" s="1059"/>
      <c r="DM65" s="1114"/>
    </row>
    <row r="66" spans="2:117" ht="19.5" customHeight="1" x14ac:dyDescent="0.15">
      <c r="B66" s="314">
        <v>48</v>
      </c>
      <c r="C66" s="886"/>
      <c r="D66" s="887"/>
      <c r="E66" s="887"/>
      <c r="F66" s="916"/>
      <c r="G66" s="916"/>
      <c r="H66" s="916"/>
      <c r="I66" s="916"/>
      <c r="J66" s="916"/>
      <c r="K66" s="887"/>
      <c r="L66" s="887"/>
      <c r="M66" s="887"/>
      <c r="N66" s="910"/>
      <c r="O66" s="910"/>
      <c r="P66" s="910"/>
      <c r="Q66" s="910"/>
      <c r="R66" s="211" t="s">
        <v>28</v>
      </c>
      <c r="S66" s="433" t="s">
        <v>28</v>
      </c>
      <c r="T66" s="433" t="s">
        <v>28</v>
      </c>
      <c r="U66" s="332" t="s">
        <v>28</v>
      </c>
      <c r="V66" s="911"/>
      <c r="W66" s="912"/>
      <c r="X66" s="913"/>
      <c r="Y66" s="211" t="s">
        <v>28</v>
      </c>
      <c r="Z66" s="329" t="str">
        <f t="shared" si="13"/>
        <v>□</v>
      </c>
      <c r="AA66" s="211" t="s">
        <v>28</v>
      </c>
      <c r="AB66" s="324" t="s">
        <v>28</v>
      </c>
      <c r="AC66" s="211" t="s">
        <v>28</v>
      </c>
      <c r="AD66" s="914"/>
      <c r="AE66" s="915"/>
      <c r="AF66" s="211" t="s">
        <v>28</v>
      </c>
      <c r="AG66" s="214" t="s">
        <v>28</v>
      </c>
      <c r="AH66" s="214" t="s">
        <v>28</v>
      </c>
      <c r="AI66" s="214" t="s">
        <v>28</v>
      </c>
      <c r="AJ66" s="214" t="s">
        <v>28</v>
      </c>
      <c r="AK66" s="329" t="str">
        <f t="shared" si="4"/>
        <v>□</v>
      </c>
      <c r="AL66" s="211" t="s">
        <v>28</v>
      </c>
      <c r="AM66" s="214" t="s">
        <v>28</v>
      </c>
      <c r="AN66" s="224" t="s">
        <v>28</v>
      </c>
      <c r="AP66" s="314">
        <v>48</v>
      </c>
      <c r="AQ66" s="917" t="str">
        <f t="shared" si="5"/>
        <v/>
      </c>
      <c r="AR66" s="918"/>
      <c r="AS66" s="918"/>
      <c r="AT66" s="903"/>
      <c r="AU66" s="904"/>
      <c r="AV66" s="900" t="str">
        <f>IF($AX$7="","",IF(Y66="■",HLOOKUP($AX$7,別紙mast!$D$4:$K$7,3,FALSE),""))</f>
        <v/>
      </c>
      <c r="AW66" s="905"/>
      <c r="AX66" s="896"/>
      <c r="AY66" s="906"/>
      <c r="AZ66" s="907" t="str">
        <f>IF($AX$7="","",IF(Y66="■",HLOOKUP($AX$7,別紙mast!$D$4:$K$7,4,FALSE),""))</f>
        <v/>
      </c>
      <c r="BA66" s="908"/>
      <c r="BB66" s="212" t="s">
        <v>28</v>
      </c>
      <c r="BC66" s="212" t="s">
        <v>28</v>
      </c>
      <c r="BD66" s="212" t="s">
        <v>28</v>
      </c>
      <c r="BE66" s="546"/>
      <c r="BF66" s="887"/>
      <c r="BG66" s="887"/>
      <c r="BH66" s="896"/>
      <c r="BI66" s="909"/>
      <c r="BJ66" s="897"/>
      <c r="BK66" s="896"/>
      <c r="BL66" s="897"/>
      <c r="BM66" s="898"/>
      <c r="BN66" s="329" t="str">
        <f t="shared" si="6"/>
        <v>□</v>
      </c>
      <c r="BO66" s="899" t="str">
        <f>IF($AX$7="","",IF(OR(AF66="■",AG66="■",AH66="■",AI66="■",AJ66="■"),HLOOKUP($AX$7,別紙mast!$D$4:$K$8,5,FALSE),""))</f>
        <v/>
      </c>
      <c r="BP66" s="900"/>
      <c r="BQ66" s="375" t="str">
        <f t="shared" si="7"/>
        <v/>
      </c>
      <c r="BR66" s="901"/>
      <c r="BS66" s="901"/>
      <c r="BT66" s="901"/>
      <c r="BU66" s="901"/>
      <c r="BV66" s="901"/>
      <c r="BW66" s="901"/>
      <c r="BX66" s="901"/>
      <c r="BY66" s="901"/>
      <c r="BZ66" s="901"/>
      <c r="CA66" s="901"/>
      <c r="CB66" s="901"/>
      <c r="CC66" s="902"/>
      <c r="CE66" s="314">
        <v>48</v>
      </c>
      <c r="CF66" s="917" t="str">
        <f t="shared" si="14"/>
        <v/>
      </c>
      <c r="CG66" s="918"/>
      <c r="CH66" s="918"/>
      <c r="CI66" s="1072"/>
      <c r="CJ66" s="1073"/>
      <c r="CK66" s="1074"/>
      <c r="CL66" s="1072"/>
      <c r="CM66" s="1074"/>
      <c r="CN66" s="1082"/>
      <c r="CO66" s="1072"/>
      <c r="CP66" s="1074"/>
      <c r="CQ66" s="1082"/>
      <c r="CR66" s="1014" t="str">
        <f t="shared" si="8"/>
        <v/>
      </c>
      <c r="CS66" s="1015"/>
      <c r="CT66" s="1016"/>
      <c r="CU66" s="1014" t="str">
        <f t="shared" si="9"/>
        <v/>
      </c>
      <c r="CV66" s="1016"/>
      <c r="CW66" s="1016"/>
      <c r="CX66" s="1066" t="str">
        <f t="shared" si="15"/>
        <v/>
      </c>
      <c r="CY66" s="944"/>
      <c r="CZ66" s="1070" t="str">
        <f t="shared" si="16"/>
        <v/>
      </c>
      <c r="DA66" s="1071"/>
      <c r="DB66" s="900" t="str">
        <f>IF(OR($AX$7="",CF66=""),"",HLOOKUP($AX$7,別紙mast!$D$4:$K$8,5,FALSE))</f>
        <v/>
      </c>
      <c r="DC66" s="900"/>
      <c r="DD66" s="370" t="str">
        <f t="shared" si="10"/>
        <v/>
      </c>
      <c r="DE66" s="1059" t="str">
        <f t="shared" si="11"/>
        <v/>
      </c>
      <c r="DF66" s="1059"/>
      <c r="DG66" s="1059"/>
      <c r="DH66" s="1059" t="str">
        <f t="shared" si="12"/>
        <v/>
      </c>
      <c r="DI66" s="1059"/>
      <c r="DJ66" s="1060"/>
      <c r="DK66" s="1059" t="str">
        <f t="shared" si="17"/>
        <v/>
      </c>
      <c r="DL66" s="1059"/>
      <c r="DM66" s="1114"/>
    </row>
    <row r="67" spans="2:117" ht="19.5" customHeight="1" x14ac:dyDescent="0.15">
      <c r="B67" s="314">
        <v>49</v>
      </c>
      <c r="C67" s="886"/>
      <c r="D67" s="887"/>
      <c r="E67" s="887"/>
      <c r="F67" s="916"/>
      <c r="G67" s="916"/>
      <c r="H67" s="916"/>
      <c r="I67" s="916"/>
      <c r="J67" s="916"/>
      <c r="K67" s="887"/>
      <c r="L67" s="887"/>
      <c r="M67" s="887"/>
      <c r="N67" s="910"/>
      <c r="O67" s="910"/>
      <c r="P67" s="910"/>
      <c r="Q67" s="910"/>
      <c r="R67" s="211" t="s">
        <v>28</v>
      </c>
      <c r="S67" s="433" t="s">
        <v>28</v>
      </c>
      <c r="T67" s="433" t="s">
        <v>28</v>
      </c>
      <c r="U67" s="332" t="s">
        <v>28</v>
      </c>
      <c r="V67" s="911"/>
      <c r="W67" s="912"/>
      <c r="X67" s="913"/>
      <c r="Y67" s="211" t="s">
        <v>28</v>
      </c>
      <c r="Z67" s="329" t="str">
        <f t="shared" si="13"/>
        <v>□</v>
      </c>
      <c r="AA67" s="211" t="s">
        <v>28</v>
      </c>
      <c r="AB67" s="324" t="s">
        <v>28</v>
      </c>
      <c r="AC67" s="211" t="s">
        <v>28</v>
      </c>
      <c r="AD67" s="914"/>
      <c r="AE67" s="915"/>
      <c r="AF67" s="211" t="s">
        <v>28</v>
      </c>
      <c r="AG67" s="214" t="s">
        <v>28</v>
      </c>
      <c r="AH67" s="214" t="s">
        <v>28</v>
      </c>
      <c r="AI67" s="214" t="s">
        <v>28</v>
      </c>
      <c r="AJ67" s="214" t="s">
        <v>28</v>
      </c>
      <c r="AK67" s="329" t="str">
        <f t="shared" si="4"/>
        <v>□</v>
      </c>
      <c r="AL67" s="211" t="s">
        <v>28</v>
      </c>
      <c r="AM67" s="214" t="s">
        <v>28</v>
      </c>
      <c r="AN67" s="224" t="s">
        <v>28</v>
      </c>
      <c r="AP67" s="314">
        <v>49</v>
      </c>
      <c r="AQ67" s="917" t="str">
        <f t="shared" si="5"/>
        <v/>
      </c>
      <c r="AR67" s="918"/>
      <c r="AS67" s="918"/>
      <c r="AT67" s="903"/>
      <c r="AU67" s="904"/>
      <c r="AV67" s="900" t="str">
        <f>IF($AX$7="","",IF(Y67="■",HLOOKUP($AX$7,別紙mast!$D$4:$K$7,3,FALSE),""))</f>
        <v/>
      </c>
      <c r="AW67" s="905"/>
      <c r="AX67" s="896"/>
      <c r="AY67" s="906"/>
      <c r="AZ67" s="907" t="str">
        <f>IF($AX$7="","",IF(Y67="■",HLOOKUP($AX$7,別紙mast!$D$4:$K$7,4,FALSE),""))</f>
        <v/>
      </c>
      <c r="BA67" s="908"/>
      <c r="BB67" s="212" t="s">
        <v>28</v>
      </c>
      <c r="BC67" s="212" t="s">
        <v>28</v>
      </c>
      <c r="BD67" s="212" t="s">
        <v>28</v>
      </c>
      <c r="BE67" s="546"/>
      <c r="BF67" s="887"/>
      <c r="BG67" s="887"/>
      <c r="BH67" s="896"/>
      <c r="BI67" s="909"/>
      <c r="BJ67" s="897"/>
      <c r="BK67" s="896"/>
      <c r="BL67" s="897"/>
      <c r="BM67" s="898"/>
      <c r="BN67" s="329" t="str">
        <f t="shared" si="6"/>
        <v>□</v>
      </c>
      <c r="BO67" s="899" t="str">
        <f>IF($AX$7="","",IF(OR(AF67="■",AG67="■",AH67="■",AI67="■",AJ67="■"),HLOOKUP($AX$7,別紙mast!$D$4:$K$8,5,FALSE),""))</f>
        <v/>
      </c>
      <c r="BP67" s="900"/>
      <c r="BQ67" s="375" t="str">
        <f t="shared" si="7"/>
        <v/>
      </c>
      <c r="BR67" s="901"/>
      <c r="BS67" s="901"/>
      <c r="BT67" s="901"/>
      <c r="BU67" s="901"/>
      <c r="BV67" s="901"/>
      <c r="BW67" s="901"/>
      <c r="BX67" s="901"/>
      <c r="BY67" s="901"/>
      <c r="BZ67" s="901"/>
      <c r="CA67" s="901"/>
      <c r="CB67" s="901"/>
      <c r="CC67" s="902"/>
      <c r="CE67" s="314">
        <v>49</v>
      </c>
      <c r="CF67" s="917" t="str">
        <f t="shared" si="14"/>
        <v/>
      </c>
      <c r="CG67" s="918"/>
      <c r="CH67" s="918"/>
      <c r="CI67" s="1072"/>
      <c r="CJ67" s="1073"/>
      <c r="CK67" s="1074"/>
      <c r="CL67" s="1072"/>
      <c r="CM67" s="1074"/>
      <c r="CN67" s="1082"/>
      <c r="CO67" s="1072"/>
      <c r="CP67" s="1074"/>
      <c r="CQ67" s="1082"/>
      <c r="CR67" s="1014" t="str">
        <f t="shared" si="8"/>
        <v/>
      </c>
      <c r="CS67" s="1015"/>
      <c r="CT67" s="1016"/>
      <c r="CU67" s="1014" t="str">
        <f t="shared" si="9"/>
        <v/>
      </c>
      <c r="CV67" s="1016"/>
      <c r="CW67" s="1016"/>
      <c r="CX67" s="1066" t="str">
        <f t="shared" si="15"/>
        <v/>
      </c>
      <c r="CY67" s="944"/>
      <c r="CZ67" s="1070" t="str">
        <f t="shared" si="16"/>
        <v/>
      </c>
      <c r="DA67" s="1071"/>
      <c r="DB67" s="900" t="str">
        <f>IF(OR($AX$7="",CF67=""),"",HLOOKUP($AX$7,別紙mast!$D$4:$K$8,5,FALSE))</f>
        <v/>
      </c>
      <c r="DC67" s="900"/>
      <c r="DD67" s="370" t="str">
        <f t="shared" si="10"/>
        <v/>
      </c>
      <c r="DE67" s="1059" t="str">
        <f t="shared" si="11"/>
        <v/>
      </c>
      <c r="DF67" s="1059"/>
      <c r="DG67" s="1059"/>
      <c r="DH67" s="1059" t="str">
        <f t="shared" si="12"/>
        <v/>
      </c>
      <c r="DI67" s="1059"/>
      <c r="DJ67" s="1060"/>
      <c r="DK67" s="1059" t="str">
        <f t="shared" si="17"/>
        <v/>
      </c>
      <c r="DL67" s="1059"/>
      <c r="DM67" s="1114"/>
    </row>
    <row r="68" spans="2:117" ht="19.5" customHeight="1" x14ac:dyDescent="0.15">
      <c r="B68" s="314">
        <v>50</v>
      </c>
      <c r="C68" s="886"/>
      <c r="D68" s="887"/>
      <c r="E68" s="887"/>
      <c r="F68" s="916"/>
      <c r="G68" s="916"/>
      <c r="H68" s="916"/>
      <c r="I68" s="916"/>
      <c r="J68" s="916"/>
      <c r="K68" s="887"/>
      <c r="L68" s="887"/>
      <c r="M68" s="887"/>
      <c r="N68" s="910"/>
      <c r="O68" s="910"/>
      <c r="P68" s="910"/>
      <c r="Q68" s="910"/>
      <c r="R68" s="211" t="s">
        <v>28</v>
      </c>
      <c r="S68" s="433" t="s">
        <v>28</v>
      </c>
      <c r="T68" s="433" t="s">
        <v>28</v>
      </c>
      <c r="U68" s="332" t="s">
        <v>28</v>
      </c>
      <c r="V68" s="911"/>
      <c r="W68" s="912"/>
      <c r="X68" s="913"/>
      <c r="Y68" s="211" t="s">
        <v>28</v>
      </c>
      <c r="Z68" s="329" t="str">
        <f t="shared" si="13"/>
        <v>□</v>
      </c>
      <c r="AA68" s="211" t="s">
        <v>28</v>
      </c>
      <c r="AB68" s="324" t="s">
        <v>28</v>
      </c>
      <c r="AC68" s="211" t="s">
        <v>28</v>
      </c>
      <c r="AD68" s="914"/>
      <c r="AE68" s="915"/>
      <c r="AF68" s="211" t="s">
        <v>28</v>
      </c>
      <c r="AG68" s="214" t="s">
        <v>28</v>
      </c>
      <c r="AH68" s="214" t="s">
        <v>28</v>
      </c>
      <c r="AI68" s="214" t="s">
        <v>28</v>
      </c>
      <c r="AJ68" s="214" t="s">
        <v>28</v>
      </c>
      <c r="AK68" s="329" t="str">
        <f t="shared" si="4"/>
        <v>□</v>
      </c>
      <c r="AL68" s="211" t="s">
        <v>28</v>
      </c>
      <c r="AM68" s="214" t="s">
        <v>28</v>
      </c>
      <c r="AN68" s="224" t="s">
        <v>28</v>
      </c>
      <c r="AP68" s="314">
        <v>50</v>
      </c>
      <c r="AQ68" s="917" t="str">
        <f t="shared" si="5"/>
        <v/>
      </c>
      <c r="AR68" s="918"/>
      <c r="AS68" s="918"/>
      <c r="AT68" s="903"/>
      <c r="AU68" s="904"/>
      <c r="AV68" s="900" t="str">
        <f>IF($AX$7="","",IF(Y68="■",HLOOKUP($AX$7,別紙mast!$D$4:$K$7,3,FALSE),""))</f>
        <v/>
      </c>
      <c r="AW68" s="905"/>
      <c r="AX68" s="896"/>
      <c r="AY68" s="906"/>
      <c r="AZ68" s="907" t="str">
        <f>IF($AX$7="","",IF(Y68="■",HLOOKUP($AX$7,別紙mast!$D$4:$K$7,4,FALSE),""))</f>
        <v/>
      </c>
      <c r="BA68" s="908"/>
      <c r="BB68" s="212" t="s">
        <v>28</v>
      </c>
      <c r="BC68" s="212" t="s">
        <v>28</v>
      </c>
      <c r="BD68" s="212" t="s">
        <v>28</v>
      </c>
      <c r="BE68" s="546"/>
      <c r="BF68" s="887"/>
      <c r="BG68" s="887"/>
      <c r="BH68" s="896"/>
      <c r="BI68" s="909"/>
      <c r="BJ68" s="897"/>
      <c r="BK68" s="896"/>
      <c r="BL68" s="897"/>
      <c r="BM68" s="898"/>
      <c r="BN68" s="329" t="str">
        <f t="shared" si="6"/>
        <v>□</v>
      </c>
      <c r="BO68" s="899" t="str">
        <f>IF($AX$7="","",IF(OR(AF68="■",AG68="■",AH68="■",AI68="■",AJ68="■"),HLOOKUP($AX$7,別紙mast!$D$4:$K$8,5,FALSE),""))</f>
        <v/>
      </c>
      <c r="BP68" s="900"/>
      <c r="BQ68" s="375" t="str">
        <f t="shared" si="7"/>
        <v/>
      </c>
      <c r="BR68" s="901"/>
      <c r="BS68" s="901"/>
      <c r="BT68" s="901"/>
      <c r="BU68" s="901"/>
      <c r="BV68" s="901"/>
      <c r="BW68" s="901"/>
      <c r="BX68" s="901"/>
      <c r="BY68" s="901"/>
      <c r="BZ68" s="901"/>
      <c r="CA68" s="901"/>
      <c r="CB68" s="901"/>
      <c r="CC68" s="902"/>
      <c r="CE68" s="314">
        <v>50</v>
      </c>
      <c r="CF68" s="917" t="str">
        <f t="shared" si="14"/>
        <v/>
      </c>
      <c r="CG68" s="918"/>
      <c r="CH68" s="918"/>
      <c r="CI68" s="1072"/>
      <c r="CJ68" s="1073"/>
      <c r="CK68" s="1074"/>
      <c r="CL68" s="1072"/>
      <c r="CM68" s="1074"/>
      <c r="CN68" s="1082"/>
      <c r="CO68" s="1072"/>
      <c r="CP68" s="1074"/>
      <c r="CQ68" s="1082"/>
      <c r="CR68" s="1014" t="str">
        <f t="shared" si="8"/>
        <v/>
      </c>
      <c r="CS68" s="1015"/>
      <c r="CT68" s="1016"/>
      <c r="CU68" s="1014" t="str">
        <f t="shared" si="9"/>
        <v/>
      </c>
      <c r="CV68" s="1016"/>
      <c r="CW68" s="1016"/>
      <c r="CX68" s="1066" t="str">
        <f t="shared" si="15"/>
        <v/>
      </c>
      <c r="CY68" s="944"/>
      <c r="CZ68" s="1070" t="str">
        <f t="shared" si="16"/>
        <v/>
      </c>
      <c r="DA68" s="1071"/>
      <c r="DB68" s="900" t="str">
        <f>IF(OR($AX$7="",CF68=""),"",HLOOKUP($AX$7,別紙mast!$D$4:$K$8,5,FALSE))</f>
        <v/>
      </c>
      <c r="DC68" s="900"/>
      <c r="DD68" s="370" t="str">
        <f t="shared" si="10"/>
        <v/>
      </c>
      <c r="DE68" s="1059" t="str">
        <f t="shared" si="11"/>
        <v/>
      </c>
      <c r="DF68" s="1059"/>
      <c r="DG68" s="1059"/>
      <c r="DH68" s="1059" t="str">
        <f t="shared" si="12"/>
        <v/>
      </c>
      <c r="DI68" s="1059"/>
      <c r="DJ68" s="1060"/>
      <c r="DK68" s="1059" t="str">
        <f t="shared" si="17"/>
        <v/>
      </c>
      <c r="DL68" s="1059"/>
      <c r="DM68" s="1114"/>
    </row>
    <row r="69" spans="2:117" ht="19.5" customHeight="1" x14ac:dyDescent="0.15">
      <c r="B69" s="314">
        <v>51</v>
      </c>
      <c r="C69" s="886"/>
      <c r="D69" s="887"/>
      <c r="E69" s="887"/>
      <c r="F69" s="916"/>
      <c r="G69" s="916"/>
      <c r="H69" s="916"/>
      <c r="I69" s="916"/>
      <c r="J69" s="916"/>
      <c r="K69" s="887"/>
      <c r="L69" s="887"/>
      <c r="M69" s="887"/>
      <c r="N69" s="910"/>
      <c r="O69" s="910"/>
      <c r="P69" s="910"/>
      <c r="Q69" s="910"/>
      <c r="R69" s="211" t="s">
        <v>28</v>
      </c>
      <c r="S69" s="433" t="s">
        <v>28</v>
      </c>
      <c r="T69" s="433" t="s">
        <v>28</v>
      </c>
      <c r="U69" s="332" t="s">
        <v>28</v>
      </c>
      <c r="V69" s="911"/>
      <c r="W69" s="912"/>
      <c r="X69" s="913"/>
      <c r="Y69" s="211" t="s">
        <v>28</v>
      </c>
      <c r="Z69" s="329" t="str">
        <f t="shared" si="13"/>
        <v>□</v>
      </c>
      <c r="AA69" s="211" t="s">
        <v>28</v>
      </c>
      <c r="AB69" s="324" t="s">
        <v>28</v>
      </c>
      <c r="AC69" s="211" t="s">
        <v>28</v>
      </c>
      <c r="AD69" s="914"/>
      <c r="AE69" s="915"/>
      <c r="AF69" s="211" t="s">
        <v>28</v>
      </c>
      <c r="AG69" s="214" t="s">
        <v>28</v>
      </c>
      <c r="AH69" s="214" t="s">
        <v>28</v>
      </c>
      <c r="AI69" s="214" t="s">
        <v>28</v>
      </c>
      <c r="AJ69" s="214" t="s">
        <v>28</v>
      </c>
      <c r="AK69" s="329" t="str">
        <f t="shared" si="4"/>
        <v>□</v>
      </c>
      <c r="AL69" s="211" t="s">
        <v>28</v>
      </c>
      <c r="AM69" s="214" t="s">
        <v>28</v>
      </c>
      <c r="AN69" s="224" t="s">
        <v>28</v>
      </c>
      <c r="AP69" s="314">
        <v>51</v>
      </c>
      <c r="AQ69" s="917" t="str">
        <f t="shared" si="5"/>
        <v/>
      </c>
      <c r="AR69" s="918"/>
      <c r="AS69" s="918"/>
      <c r="AT69" s="903"/>
      <c r="AU69" s="904"/>
      <c r="AV69" s="900" t="str">
        <f>IF($AX$7="","",IF(Y69="■",HLOOKUP($AX$7,別紙mast!$D$4:$K$7,3,FALSE),""))</f>
        <v/>
      </c>
      <c r="AW69" s="905"/>
      <c r="AX69" s="896"/>
      <c r="AY69" s="906"/>
      <c r="AZ69" s="907" t="str">
        <f>IF($AX$7="","",IF(Y69="■",HLOOKUP($AX$7,別紙mast!$D$4:$K$7,4,FALSE),""))</f>
        <v/>
      </c>
      <c r="BA69" s="908"/>
      <c r="BB69" s="212" t="s">
        <v>28</v>
      </c>
      <c r="BC69" s="212" t="s">
        <v>28</v>
      </c>
      <c r="BD69" s="212" t="s">
        <v>28</v>
      </c>
      <c r="BE69" s="546"/>
      <c r="BF69" s="887"/>
      <c r="BG69" s="887"/>
      <c r="BH69" s="896"/>
      <c r="BI69" s="909"/>
      <c r="BJ69" s="897"/>
      <c r="BK69" s="896"/>
      <c r="BL69" s="897"/>
      <c r="BM69" s="898"/>
      <c r="BN69" s="329" t="str">
        <f t="shared" si="6"/>
        <v>□</v>
      </c>
      <c r="BO69" s="899" t="str">
        <f>IF($AX$7="","",IF(OR(AF69="■",AG69="■",AH69="■",AI69="■",AJ69="■"),HLOOKUP($AX$7,別紙mast!$D$4:$K$8,5,FALSE),""))</f>
        <v/>
      </c>
      <c r="BP69" s="900"/>
      <c r="BQ69" s="375" t="str">
        <f t="shared" si="7"/>
        <v/>
      </c>
      <c r="BR69" s="901"/>
      <c r="BS69" s="901"/>
      <c r="BT69" s="901"/>
      <c r="BU69" s="901"/>
      <c r="BV69" s="901"/>
      <c r="BW69" s="901"/>
      <c r="BX69" s="901"/>
      <c r="BY69" s="901"/>
      <c r="BZ69" s="901"/>
      <c r="CA69" s="901"/>
      <c r="CB69" s="901"/>
      <c r="CC69" s="902"/>
      <c r="CE69" s="314">
        <v>51</v>
      </c>
      <c r="CF69" s="917" t="str">
        <f t="shared" si="14"/>
        <v/>
      </c>
      <c r="CG69" s="918"/>
      <c r="CH69" s="918"/>
      <c r="CI69" s="1072"/>
      <c r="CJ69" s="1073"/>
      <c r="CK69" s="1074"/>
      <c r="CL69" s="1072"/>
      <c r="CM69" s="1074"/>
      <c r="CN69" s="1082"/>
      <c r="CO69" s="1072"/>
      <c r="CP69" s="1074"/>
      <c r="CQ69" s="1082"/>
      <c r="CR69" s="1014" t="str">
        <f t="shared" si="8"/>
        <v/>
      </c>
      <c r="CS69" s="1015"/>
      <c r="CT69" s="1016"/>
      <c r="CU69" s="1014" t="str">
        <f t="shared" si="9"/>
        <v/>
      </c>
      <c r="CV69" s="1016"/>
      <c r="CW69" s="1016"/>
      <c r="CX69" s="1066" t="str">
        <f t="shared" si="15"/>
        <v/>
      </c>
      <c r="CY69" s="944"/>
      <c r="CZ69" s="1070" t="str">
        <f t="shared" si="16"/>
        <v/>
      </c>
      <c r="DA69" s="1071"/>
      <c r="DB69" s="900" t="str">
        <f>IF(OR($AX$7="",CF69=""),"",HLOOKUP($AX$7,別紙mast!$D$4:$K$8,5,FALSE))</f>
        <v/>
      </c>
      <c r="DC69" s="900"/>
      <c r="DD69" s="370" t="str">
        <f t="shared" si="10"/>
        <v/>
      </c>
      <c r="DE69" s="1059" t="str">
        <f t="shared" si="11"/>
        <v/>
      </c>
      <c r="DF69" s="1059"/>
      <c r="DG69" s="1059"/>
      <c r="DH69" s="1059" t="str">
        <f t="shared" si="12"/>
        <v/>
      </c>
      <c r="DI69" s="1059"/>
      <c r="DJ69" s="1060"/>
      <c r="DK69" s="1059" t="str">
        <f t="shared" si="17"/>
        <v/>
      </c>
      <c r="DL69" s="1059"/>
      <c r="DM69" s="1114"/>
    </row>
    <row r="70" spans="2:117" ht="19.5" customHeight="1" x14ac:dyDescent="0.15">
      <c r="B70" s="314">
        <v>52</v>
      </c>
      <c r="C70" s="886"/>
      <c r="D70" s="887"/>
      <c r="E70" s="887"/>
      <c r="F70" s="916"/>
      <c r="G70" s="916"/>
      <c r="H70" s="916"/>
      <c r="I70" s="916"/>
      <c r="J70" s="916"/>
      <c r="K70" s="887"/>
      <c r="L70" s="887"/>
      <c r="M70" s="887"/>
      <c r="N70" s="910"/>
      <c r="O70" s="910"/>
      <c r="P70" s="910"/>
      <c r="Q70" s="910"/>
      <c r="R70" s="211" t="s">
        <v>28</v>
      </c>
      <c r="S70" s="433" t="s">
        <v>28</v>
      </c>
      <c r="T70" s="433" t="s">
        <v>28</v>
      </c>
      <c r="U70" s="332" t="s">
        <v>28</v>
      </c>
      <c r="V70" s="911"/>
      <c r="W70" s="912"/>
      <c r="X70" s="913"/>
      <c r="Y70" s="211" t="s">
        <v>28</v>
      </c>
      <c r="Z70" s="329" t="str">
        <f t="shared" si="13"/>
        <v>□</v>
      </c>
      <c r="AA70" s="211" t="s">
        <v>28</v>
      </c>
      <c r="AB70" s="324" t="s">
        <v>28</v>
      </c>
      <c r="AC70" s="211" t="s">
        <v>28</v>
      </c>
      <c r="AD70" s="914"/>
      <c r="AE70" s="915"/>
      <c r="AF70" s="211" t="s">
        <v>28</v>
      </c>
      <c r="AG70" s="214" t="s">
        <v>28</v>
      </c>
      <c r="AH70" s="214" t="s">
        <v>28</v>
      </c>
      <c r="AI70" s="214" t="s">
        <v>28</v>
      </c>
      <c r="AJ70" s="214" t="s">
        <v>28</v>
      </c>
      <c r="AK70" s="329" t="str">
        <f t="shared" si="4"/>
        <v>□</v>
      </c>
      <c r="AL70" s="211" t="s">
        <v>28</v>
      </c>
      <c r="AM70" s="214" t="s">
        <v>28</v>
      </c>
      <c r="AN70" s="224" t="s">
        <v>28</v>
      </c>
      <c r="AP70" s="314">
        <v>52</v>
      </c>
      <c r="AQ70" s="917" t="str">
        <f t="shared" si="5"/>
        <v/>
      </c>
      <c r="AR70" s="918"/>
      <c r="AS70" s="918"/>
      <c r="AT70" s="903"/>
      <c r="AU70" s="904"/>
      <c r="AV70" s="900" t="str">
        <f>IF($AX$7="","",IF(Y70="■",HLOOKUP($AX$7,別紙mast!$D$4:$K$7,3,FALSE),""))</f>
        <v/>
      </c>
      <c r="AW70" s="905"/>
      <c r="AX70" s="896"/>
      <c r="AY70" s="906"/>
      <c r="AZ70" s="907" t="str">
        <f>IF($AX$7="","",IF(Y70="■",HLOOKUP($AX$7,別紙mast!$D$4:$K$7,4,FALSE),""))</f>
        <v/>
      </c>
      <c r="BA70" s="908"/>
      <c r="BB70" s="212" t="s">
        <v>28</v>
      </c>
      <c r="BC70" s="212" t="s">
        <v>28</v>
      </c>
      <c r="BD70" s="212" t="s">
        <v>28</v>
      </c>
      <c r="BE70" s="546"/>
      <c r="BF70" s="887"/>
      <c r="BG70" s="887"/>
      <c r="BH70" s="896"/>
      <c r="BI70" s="909"/>
      <c r="BJ70" s="897"/>
      <c r="BK70" s="896"/>
      <c r="BL70" s="897"/>
      <c r="BM70" s="898"/>
      <c r="BN70" s="329" t="str">
        <f t="shared" si="6"/>
        <v>□</v>
      </c>
      <c r="BO70" s="899" t="str">
        <f>IF($AX$7="","",IF(OR(AF70="■",AG70="■",AH70="■",AI70="■",AJ70="■"),HLOOKUP($AX$7,別紙mast!$D$4:$K$8,5,FALSE),""))</f>
        <v/>
      </c>
      <c r="BP70" s="900"/>
      <c r="BQ70" s="375" t="str">
        <f t="shared" si="7"/>
        <v/>
      </c>
      <c r="BR70" s="901"/>
      <c r="BS70" s="901"/>
      <c r="BT70" s="901"/>
      <c r="BU70" s="901"/>
      <c r="BV70" s="901"/>
      <c r="BW70" s="901"/>
      <c r="BX70" s="901"/>
      <c r="BY70" s="901"/>
      <c r="BZ70" s="901"/>
      <c r="CA70" s="901"/>
      <c r="CB70" s="901"/>
      <c r="CC70" s="902"/>
      <c r="CE70" s="314">
        <v>52</v>
      </c>
      <c r="CF70" s="917" t="str">
        <f t="shared" si="14"/>
        <v/>
      </c>
      <c r="CG70" s="918"/>
      <c r="CH70" s="918"/>
      <c r="CI70" s="1072"/>
      <c r="CJ70" s="1073"/>
      <c r="CK70" s="1074"/>
      <c r="CL70" s="1072"/>
      <c r="CM70" s="1074"/>
      <c r="CN70" s="1082"/>
      <c r="CO70" s="1072"/>
      <c r="CP70" s="1074"/>
      <c r="CQ70" s="1082"/>
      <c r="CR70" s="1014" t="str">
        <f t="shared" si="8"/>
        <v/>
      </c>
      <c r="CS70" s="1015"/>
      <c r="CT70" s="1016"/>
      <c r="CU70" s="1014" t="str">
        <f t="shared" si="9"/>
        <v/>
      </c>
      <c r="CV70" s="1016"/>
      <c r="CW70" s="1016"/>
      <c r="CX70" s="1066" t="str">
        <f t="shared" si="15"/>
        <v/>
      </c>
      <c r="CY70" s="944"/>
      <c r="CZ70" s="1070" t="str">
        <f t="shared" si="16"/>
        <v/>
      </c>
      <c r="DA70" s="1071"/>
      <c r="DB70" s="900" t="str">
        <f>IF(OR($AX$7="",CF70=""),"",HLOOKUP($AX$7,別紙mast!$D$4:$K$8,5,FALSE))</f>
        <v/>
      </c>
      <c r="DC70" s="900"/>
      <c r="DD70" s="370" t="str">
        <f t="shared" si="10"/>
        <v/>
      </c>
      <c r="DE70" s="1059" t="str">
        <f t="shared" si="11"/>
        <v/>
      </c>
      <c r="DF70" s="1059"/>
      <c r="DG70" s="1059"/>
      <c r="DH70" s="1059" t="str">
        <f t="shared" si="12"/>
        <v/>
      </c>
      <c r="DI70" s="1059"/>
      <c r="DJ70" s="1060"/>
      <c r="DK70" s="1059" t="str">
        <f t="shared" si="17"/>
        <v/>
      </c>
      <c r="DL70" s="1059"/>
      <c r="DM70" s="1114"/>
    </row>
    <row r="71" spans="2:117" ht="19.5" customHeight="1" x14ac:dyDescent="0.15">
      <c r="B71" s="314">
        <v>53</v>
      </c>
      <c r="C71" s="886"/>
      <c r="D71" s="887"/>
      <c r="E71" s="887"/>
      <c r="F71" s="916"/>
      <c r="G71" s="916"/>
      <c r="H71" s="916"/>
      <c r="I71" s="916"/>
      <c r="J71" s="916"/>
      <c r="K71" s="887"/>
      <c r="L71" s="887"/>
      <c r="M71" s="887"/>
      <c r="N71" s="910"/>
      <c r="O71" s="910"/>
      <c r="P71" s="910"/>
      <c r="Q71" s="910"/>
      <c r="R71" s="211" t="s">
        <v>28</v>
      </c>
      <c r="S71" s="433" t="s">
        <v>28</v>
      </c>
      <c r="T71" s="433" t="s">
        <v>28</v>
      </c>
      <c r="U71" s="332" t="s">
        <v>28</v>
      </c>
      <c r="V71" s="911"/>
      <c r="W71" s="912"/>
      <c r="X71" s="913"/>
      <c r="Y71" s="211" t="s">
        <v>28</v>
      </c>
      <c r="Z71" s="329" t="str">
        <f t="shared" si="13"/>
        <v>□</v>
      </c>
      <c r="AA71" s="211" t="s">
        <v>28</v>
      </c>
      <c r="AB71" s="324" t="s">
        <v>28</v>
      </c>
      <c r="AC71" s="211" t="s">
        <v>28</v>
      </c>
      <c r="AD71" s="914"/>
      <c r="AE71" s="915"/>
      <c r="AF71" s="211" t="s">
        <v>28</v>
      </c>
      <c r="AG71" s="214" t="s">
        <v>28</v>
      </c>
      <c r="AH71" s="214" t="s">
        <v>28</v>
      </c>
      <c r="AI71" s="214" t="s">
        <v>28</v>
      </c>
      <c r="AJ71" s="214" t="s">
        <v>28</v>
      </c>
      <c r="AK71" s="329" t="str">
        <f t="shared" si="4"/>
        <v>□</v>
      </c>
      <c r="AL71" s="211" t="s">
        <v>28</v>
      </c>
      <c r="AM71" s="214" t="s">
        <v>28</v>
      </c>
      <c r="AN71" s="224" t="s">
        <v>28</v>
      </c>
      <c r="AP71" s="314">
        <v>53</v>
      </c>
      <c r="AQ71" s="917" t="str">
        <f t="shared" si="5"/>
        <v/>
      </c>
      <c r="AR71" s="918"/>
      <c r="AS71" s="918"/>
      <c r="AT71" s="903"/>
      <c r="AU71" s="904"/>
      <c r="AV71" s="900" t="str">
        <f>IF($AX$7="","",IF(Y71="■",HLOOKUP($AX$7,別紙mast!$D$4:$K$7,3,FALSE),""))</f>
        <v/>
      </c>
      <c r="AW71" s="905"/>
      <c r="AX71" s="896"/>
      <c r="AY71" s="906"/>
      <c r="AZ71" s="907" t="str">
        <f>IF($AX$7="","",IF(Y71="■",HLOOKUP($AX$7,別紙mast!$D$4:$K$7,4,FALSE),""))</f>
        <v/>
      </c>
      <c r="BA71" s="908"/>
      <c r="BB71" s="212" t="s">
        <v>28</v>
      </c>
      <c r="BC71" s="212" t="s">
        <v>28</v>
      </c>
      <c r="BD71" s="212" t="s">
        <v>28</v>
      </c>
      <c r="BE71" s="546"/>
      <c r="BF71" s="887"/>
      <c r="BG71" s="887"/>
      <c r="BH71" s="896"/>
      <c r="BI71" s="909"/>
      <c r="BJ71" s="897"/>
      <c r="BK71" s="896"/>
      <c r="BL71" s="897"/>
      <c r="BM71" s="898"/>
      <c r="BN71" s="329" t="str">
        <f t="shared" si="6"/>
        <v>□</v>
      </c>
      <c r="BO71" s="899" t="str">
        <f>IF($AX$7="","",IF(OR(AF71="■",AG71="■",AH71="■",AI71="■",AJ71="■"),HLOOKUP($AX$7,別紙mast!$D$4:$K$8,5,FALSE),""))</f>
        <v/>
      </c>
      <c r="BP71" s="900"/>
      <c r="BQ71" s="375" t="str">
        <f t="shared" si="7"/>
        <v/>
      </c>
      <c r="BR71" s="901"/>
      <c r="BS71" s="901"/>
      <c r="BT71" s="901"/>
      <c r="BU71" s="901"/>
      <c r="BV71" s="901"/>
      <c r="BW71" s="901"/>
      <c r="BX71" s="901"/>
      <c r="BY71" s="901"/>
      <c r="BZ71" s="901"/>
      <c r="CA71" s="901"/>
      <c r="CB71" s="901"/>
      <c r="CC71" s="902"/>
      <c r="CE71" s="314">
        <v>53</v>
      </c>
      <c r="CF71" s="917" t="str">
        <f t="shared" si="14"/>
        <v/>
      </c>
      <c r="CG71" s="918"/>
      <c r="CH71" s="918"/>
      <c r="CI71" s="1072"/>
      <c r="CJ71" s="1073"/>
      <c r="CK71" s="1074"/>
      <c r="CL71" s="1072"/>
      <c r="CM71" s="1074"/>
      <c r="CN71" s="1082"/>
      <c r="CO71" s="1072"/>
      <c r="CP71" s="1074"/>
      <c r="CQ71" s="1082"/>
      <c r="CR71" s="1014" t="str">
        <f t="shared" si="8"/>
        <v/>
      </c>
      <c r="CS71" s="1015"/>
      <c r="CT71" s="1016"/>
      <c r="CU71" s="1014" t="str">
        <f t="shared" si="9"/>
        <v/>
      </c>
      <c r="CV71" s="1016"/>
      <c r="CW71" s="1016"/>
      <c r="CX71" s="1066" t="str">
        <f t="shared" si="15"/>
        <v/>
      </c>
      <c r="CY71" s="944"/>
      <c r="CZ71" s="1070" t="str">
        <f t="shared" si="16"/>
        <v/>
      </c>
      <c r="DA71" s="1071"/>
      <c r="DB71" s="900" t="str">
        <f>IF(OR($AX$7="",CF71=""),"",HLOOKUP($AX$7,別紙mast!$D$4:$K$8,5,FALSE))</f>
        <v/>
      </c>
      <c r="DC71" s="900"/>
      <c r="DD71" s="370" t="str">
        <f t="shared" si="10"/>
        <v/>
      </c>
      <c r="DE71" s="1059" t="str">
        <f t="shared" si="11"/>
        <v/>
      </c>
      <c r="DF71" s="1059"/>
      <c r="DG71" s="1059"/>
      <c r="DH71" s="1059" t="str">
        <f t="shared" si="12"/>
        <v/>
      </c>
      <c r="DI71" s="1059"/>
      <c r="DJ71" s="1060"/>
      <c r="DK71" s="1059" t="str">
        <f t="shared" si="17"/>
        <v/>
      </c>
      <c r="DL71" s="1059"/>
      <c r="DM71" s="1114"/>
    </row>
    <row r="72" spans="2:117" ht="19.5" customHeight="1" x14ac:dyDescent="0.15">
      <c r="B72" s="314">
        <v>54</v>
      </c>
      <c r="C72" s="886"/>
      <c r="D72" s="887"/>
      <c r="E72" s="887"/>
      <c r="F72" s="916"/>
      <c r="G72" s="916"/>
      <c r="H72" s="916"/>
      <c r="I72" s="916"/>
      <c r="J72" s="916"/>
      <c r="K72" s="887"/>
      <c r="L72" s="887"/>
      <c r="M72" s="887"/>
      <c r="N72" s="910"/>
      <c r="O72" s="910"/>
      <c r="P72" s="910"/>
      <c r="Q72" s="910"/>
      <c r="R72" s="211" t="s">
        <v>28</v>
      </c>
      <c r="S72" s="433" t="s">
        <v>28</v>
      </c>
      <c r="T72" s="433" t="s">
        <v>28</v>
      </c>
      <c r="U72" s="332" t="s">
        <v>28</v>
      </c>
      <c r="V72" s="911"/>
      <c r="W72" s="912"/>
      <c r="X72" s="913"/>
      <c r="Y72" s="211" t="s">
        <v>28</v>
      </c>
      <c r="Z72" s="329" t="str">
        <f t="shared" si="13"/>
        <v>□</v>
      </c>
      <c r="AA72" s="211" t="s">
        <v>28</v>
      </c>
      <c r="AB72" s="324" t="s">
        <v>28</v>
      </c>
      <c r="AC72" s="211" t="s">
        <v>28</v>
      </c>
      <c r="AD72" s="914"/>
      <c r="AE72" s="915"/>
      <c r="AF72" s="211" t="s">
        <v>28</v>
      </c>
      <c r="AG72" s="214" t="s">
        <v>28</v>
      </c>
      <c r="AH72" s="214" t="s">
        <v>28</v>
      </c>
      <c r="AI72" s="214" t="s">
        <v>28</v>
      </c>
      <c r="AJ72" s="214" t="s">
        <v>28</v>
      </c>
      <c r="AK72" s="329" t="str">
        <f t="shared" si="4"/>
        <v>□</v>
      </c>
      <c r="AL72" s="211" t="s">
        <v>28</v>
      </c>
      <c r="AM72" s="214" t="s">
        <v>28</v>
      </c>
      <c r="AN72" s="224" t="s">
        <v>28</v>
      </c>
      <c r="AP72" s="314">
        <v>54</v>
      </c>
      <c r="AQ72" s="917" t="str">
        <f t="shared" si="5"/>
        <v/>
      </c>
      <c r="AR72" s="918"/>
      <c r="AS72" s="918"/>
      <c r="AT72" s="903"/>
      <c r="AU72" s="904"/>
      <c r="AV72" s="900" t="str">
        <f>IF($AX$7="","",IF(Y72="■",HLOOKUP($AX$7,別紙mast!$D$4:$K$7,3,FALSE),""))</f>
        <v/>
      </c>
      <c r="AW72" s="905"/>
      <c r="AX72" s="896"/>
      <c r="AY72" s="906"/>
      <c r="AZ72" s="907" t="str">
        <f>IF($AX$7="","",IF(Y72="■",HLOOKUP($AX$7,別紙mast!$D$4:$K$7,4,FALSE),""))</f>
        <v/>
      </c>
      <c r="BA72" s="908"/>
      <c r="BB72" s="212" t="s">
        <v>28</v>
      </c>
      <c r="BC72" s="212" t="s">
        <v>28</v>
      </c>
      <c r="BD72" s="212" t="s">
        <v>28</v>
      </c>
      <c r="BE72" s="546"/>
      <c r="BF72" s="887"/>
      <c r="BG72" s="887"/>
      <c r="BH72" s="896"/>
      <c r="BI72" s="909"/>
      <c r="BJ72" s="897"/>
      <c r="BK72" s="896"/>
      <c r="BL72" s="897"/>
      <c r="BM72" s="898"/>
      <c r="BN72" s="329" t="str">
        <f t="shared" si="6"/>
        <v>□</v>
      </c>
      <c r="BO72" s="899" t="str">
        <f>IF($AX$7="","",IF(OR(AF72="■",AG72="■",AH72="■",AI72="■",AJ72="■"),HLOOKUP($AX$7,別紙mast!$D$4:$K$8,5,FALSE),""))</f>
        <v/>
      </c>
      <c r="BP72" s="900"/>
      <c r="BQ72" s="375" t="str">
        <f t="shared" si="7"/>
        <v/>
      </c>
      <c r="BR72" s="901"/>
      <c r="BS72" s="901"/>
      <c r="BT72" s="901"/>
      <c r="BU72" s="901"/>
      <c r="BV72" s="901"/>
      <c r="BW72" s="901"/>
      <c r="BX72" s="901"/>
      <c r="BY72" s="901"/>
      <c r="BZ72" s="901"/>
      <c r="CA72" s="901"/>
      <c r="CB72" s="901"/>
      <c r="CC72" s="902"/>
      <c r="CE72" s="314">
        <v>54</v>
      </c>
      <c r="CF72" s="917" t="str">
        <f t="shared" si="14"/>
        <v/>
      </c>
      <c r="CG72" s="918"/>
      <c r="CH72" s="918"/>
      <c r="CI72" s="1072"/>
      <c r="CJ72" s="1073"/>
      <c r="CK72" s="1074"/>
      <c r="CL72" s="1072"/>
      <c r="CM72" s="1074"/>
      <c r="CN72" s="1082"/>
      <c r="CO72" s="1072"/>
      <c r="CP72" s="1074"/>
      <c r="CQ72" s="1082"/>
      <c r="CR72" s="1014" t="str">
        <f t="shared" si="8"/>
        <v/>
      </c>
      <c r="CS72" s="1015"/>
      <c r="CT72" s="1016"/>
      <c r="CU72" s="1014" t="str">
        <f t="shared" si="9"/>
        <v/>
      </c>
      <c r="CV72" s="1016"/>
      <c r="CW72" s="1016"/>
      <c r="CX72" s="1066" t="str">
        <f t="shared" si="15"/>
        <v/>
      </c>
      <c r="CY72" s="944"/>
      <c r="CZ72" s="1070" t="str">
        <f t="shared" si="16"/>
        <v/>
      </c>
      <c r="DA72" s="1071"/>
      <c r="DB72" s="900" t="str">
        <f>IF(OR($AX$7="",CF72=""),"",HLOOKUP($AX$7,別紙mast!$D$4:$K$8,5,FALSE))</f>
        <v/>
      </c>
      <c r="DC72" s="900"/>
      <c r="DD72" s="370" t="str">
        <f t="shared" si="10"/>
        <v/>
      </c>
      <c r="DE72" s="1059" t="str">
        <f t="shared" si="11"/>
        <v/>
      </c>
      <c r="DF72" s="1059"/>
      <c r="DG72" s="1059"/>
      <c r="DH72" s="1059" t="str">
        <f t="shared" si="12"/>
        <v/>
      </c>
      <c r="DI72" s="1059"/>
      <c r="DJ72" s="1060"/>
      <c r="DK72" s="1059" t="str">
        <f t="shared" si="17"/>
        <v/>
      </c>
      <c r="DL72" s="1059"/>
      <c r="DM72" s="1114"/>
    </row>
    <row r="73" spans="2:117" ht="19.5" customHeight="1" x14ac:dyDescent="0.15">
      <c r="B73" s="314">
        <v>55</v>
      </c>
      <c r="C73" s="886"/>
      <c r="D73" s="887"/>
      <c r="E73" s="887"/>
      <c r="F73" s="916"/>
      <c r="G73" s="916"/>
      <c r="H73" s="916"/>
      <c r="I73" s="916"/>
      <c r="J73" s="916"/>
      <c r="K73" s="887"/>
      <c r="L73" s="887"/>
      <c r="M73" s="887"/>
      <c r="N73" s="910"/>
      <c r="O73" s="910"/>
      <c r="P73" s="910"/>
      <c r="Q73" s="910"/>
      <c r="R73" s="211" t="s">
        <v>28</v>
      </c>
      <c r="S73" s="433" t="s">
        <v>28</v>
      </c>
      <c r="T73" s="433" t="s">
        <v>28</v>
      </c>
      <c r="U73" s="332" t="s">
        <v>28</v>
      </c>
      <c r="V73" s="911"/>
      <c r="W73" s="912"/>
      <c r="X73" s="913"/>
      <c r="Y73" s="211" t="s">
        <v>28</v>
      </c>
      <c r="Z73" s="329" t="str">
        <f t="shared" si="13"/>
        <v>□</v>
      </c>
      <c r="AA73" s="211" t="s">
        <v>28</v>
      </c>
      <c r="AB73" s="324" t="s">
        <v>28</v>
      </c>
      <c r="AC73" s="211" t="s">
        <v>28</v>
      </c>
      <c r="AD73" s="914"/>
      <c r="AE73" s="915"/>
      <c r="AF73" s="211" t="s">
        <v>28</v>
      </c>
      <c r="AG73" s="214" t="s">
        <v>28</v>
      </c>
      <c r="AH73" s="214" t="s">
        <v>28</v>
      </c>
      <c r="AI73" s="214" t="s">
        <v>28</v>
      </c>
      <c r="AJ73" s="214" t="s">
        <v>28</v>
      </c>
      <c r="AK73" s="329" t="str">
        <f t="shared" si="4"/>
        <v>□</v>
      </c>
      <c r="AL73" s="211" t="s">
        <v>28</v>
      </c>
      <c r="AM73" s="214" t="s">
        <v>28</v>
      </c>
      <c r="AN73" s="224" t="s">
        <v>28</v>
      </c>
      <c r="AP73" s="314">
        <v>55</v>
      </c>
      <c r="AQ73" s="917" t="str">
        <f t="shared" si="5"/>
        <v/>
      </c>
      <c r="AR73" s="918"/>
      <c r="AS73" s="918"/>
      <c r="AT73" s="903"/>
      <c r="AU73" s="904"/>
      <c r="AV73" s="900" t="str">
        <f>IF($AX$7="","",IF(Y73="■",HLOOKUP($AX$7,別紙mast!$D$4:$K$7,3,FALSE),""))</f>
        <v/>
      </c>
      <c r="AW73" s="905"/>
      <c r="AX73" s="896"/>
      <c r="AY73" s="906"/>
      <c r="AZ73" s="907" t="str">
        <f>IF($AX$7="","",IF(Y73="■",HLOOKUP($AX$7,別紙mast!$D$4:$K$7,4,FALSE),""))</f>
        <v/>
      </c>
      <c r="BA73" s="908"/>
      <c r="BB73" s="212" t="s">
        <v>28</v>
      </c>
      <c r="BC73" s="212" t="s">
        <v>28</v>
      </c>
      <c r="BD73" s="212" t="s">
        <v>28</v>
      </c>
      <c r="BE73" s="546"/>
      <c r="BF73" s="887"/>
      <c r="BG73" s="887"/>
      <c r="BH73" s="896"/>
      <c r="BI73" s="909"/>
      <c r="BJ73" s="897"/>
      <c r="BK73" s="896"/>
      <c r="BL73" s="897"/>
      <c r="BM73" s="898"/>
      <c r="BN73" s="329" t="str">
        <f t="shared" si="6"/>
        <v>□</v>
      </c>
      <c r="BO73" s="899" t="str">
        <f>IF($AX$7="","",IF(OR(AF73="■",AG73="■",AH73="■",AI73="■",AJ73="■"),HLOOKUP($AX$7,別紙mast!$D$4:$K$8,5,FALSE),""))</f>
        <v/>
      </c>
      <c r="BP73" s="900"/>
      <c r="BQ73" s="375" t="str">
        <f t="shared" si="7"/>
        <v/>
      </c>
      <c r="BR73" s="901"/>
      <c r="BS73" s="901"/>
      <c r="BT73" s="901"/>
      <c r="BU73" s="901"/>
      <c r="BV73" s="901"/>
      <c r="BW73" s="901"/>
      <c r="BX73" s="901"/>
      <c r="BY73" s="901"/>
      <c r="BZ73" s="901"/>
      <c r="CA73" s="901"/>
      <c r="CB73" s="901"/>
      <c r="CC73" s="902"/>
      <c r="CE73" s="314">
        <v>55</v>
      </c>
      <c r="CF73" s="917" t="str">
        <f t="shared" si="14"/>
        <v/>
      </c>
      <c r="CG73" s="918"/>
      <c r="CH73" s="918"/>
      <c r="CI73" s="1072"/>
      <c r="CJ73" s="1073"/>
      <c r="CK73" s="1074"/>
      <c r="CL73" s="1072"/>
      <c r="CM73" s="1074"/>
      <c r="CN73" s="1082"/>
      <c r="CO73" s="1072"/>
      <c r="CP73" s="1074"/>
      <c r="CQ73" s="1082"/>
      <c r="CR73" s="1014" t="str">
        <f t="shared" si="8"/>
        <v/>
      </c>
      <c r="CS73" s="1015"/>
      <c r="CT73" s="1016"/>
      <c r="CU73" s="1014" t="str">
        <f t="shared" si="9"/>
        <v/>
      </c>
      <c r="CV73" s="1016"/>
      <c r="CW73" s="1016"/>
      <c r="CX73" s="1066" t="str">
        <f t="shared" si="15"/>
        <v/>
      </c>
      <c r="CY73" s="944"/>
      <c r="CZ73" s="1070" t="str">
        <f t="shared" si="16"/>
        <v/>
      </c>
      <c r="DA73" s="1071"/>
      <c r="DB73" s="900" t="str">
        <f>IF(OR($AX$7="",CF73=""),"",HLOOKUP($AX$7,別紙mast!$D$4:$K$8,5,FALSE))</f>
        <v/>
      </c>
      <c r="DC73" s="900"/>
      <c r="DD73" s="370" t="str">
        <f t="shared" si="10"/>
        <v/>
      </c>
      <c r="DE73" s="1059" t="str">
        <f t="shared" si="11"/>
        <v/>
      </c>
      <c r="DF73" s="1059"/>
      <c r="DG73" s="1059"/>
      <c r="DH73" s="1059" t="str">
        <f t="shared" si="12"/>
        <v/>
      </c>
      <c r="DI73" s="1059"/>
      <c r="DJ73" s="1060"/>
      <c r="DK73" s="1059" t="str">
        <f t="shared" si="17"/>
        <v/>
      </c>
      <c r="DL73" s="1059"/>
      <c r="DM73" s="1114"/>
    </row>
    <row r="74" spans="2:117" ht="19.5" customHeight="1" x14ac:dyDescent="0.15">
      <c r="B74" s="314">
        <v>56</v>
      </c>
      <c r="C74" s="886"/>
      <c r="D74" s="887"/>
      <c r="E74" s="887"/>
      <c r="F74" s="916"/>
      <c r="G74" s="916"/>
      <c r="H74" s="916"/>
      <c r="I74" s="916"/>
      <c r="J74" s="916"/>
      <c r="K74" s="887"/>
      <c r="L74" s="887"/>
      <c r="M74" s="887"/>
      <c r="N74" s="910"/>
      <c r="O74" s="910"/>
      <c r="P74" s="910"/>
      <c r="Q74" s="910"/>
      <c r="R74" s="211" t="s">
        <v>28</v>
      </c>
      <c r="S74" s="433" t="s">
        <v>28</v>
      </c>
      <c r="T74" s="433" t="s">
        <v>28</v>
      </c>
      <c r="U74" s="332" t="s">
        <v>28</v>
      </c>
      <c r="V74" s="911"/>
      <c r="W74" s="912"/>
      <c r="X74" s="913"/>
      <c r="Y74" s="211" t="s">
        <v>28</v>
      </c>
      <c r="Z74" s="329" t="str">
        <f t="shared" si="13"/>
        <v>□</v>
      </c>
      <c r="AA74" s="211" t="s">
        <v>28</v>
      </c>
      <c r="AB74" s="324" t="s">
        <v>28</v>
      </c>
      <c r="AC74" s="211" t="s">
        <v>28</v>
      </c>
      <c r="AD74" s="914"/>
      <c r="AE74" s="915"/>
      <c r="AF74" s="211" t="s">
        <v>28</v>
      </c>
      <c r="AG74" s="214" t="s">
        <v>28</v>
      </c>
      <c r="AH74" s="214" t="s">
        <v>28</v>
      </c>
      <c r="AI74" s="214" t="s">
        <v>28</v>
      </c>
      <c r="AJ74" s="214" t="s">
        <v>28</v>
      </c>
      <c r="AK74" s="329" t="str">
        <f t="shared" si="4"/>
        <v>□</v>
      </c>
      <c r="AL74" s="211" t="s">
        <v>28</v>
      </c>
      <c r="AM74" s="214" t="s">
        <v>28</v>
      </c>
      <c r="AN74" s="224" t="s">
        <v>28</v>
      </c>
      <c r="AP74" s="314">
        <v>56</v>
      </c>
      <c r="AQ74" s="917" t="str">
        <f t="shared" si="5"/>
        <v/>
      </c>
      <c r="AR74" s="918"/>
      <c r="AS74" s="918"/>
      <c r="AT74" s="903"/>
      <c r="AU74" s="904"/>
      <c r="AV74" s="900" t="str">
        <f>IF($AX$7="","",IF(Y74="■",HLOOKUP($AX$7,別紙mast!$D$4:$K$7,3,FALSE),""))</f>
        <v/>
      </c>
      <c r="AW74" s="905"/>
      <c r="AX74" s="896"/>
      <c r="AY74" s="906"/>
      <c r="AZ74" s="907" t="str">
        <f>IF($AX$7="","",IF(Y74="■",HLOOKUP($AX$7,別紙mast!$D$4:$K$7,4,FALSE),""))</f>
        <v/>
      </c>
      <c r="BA74" s="908"/>
      <c r="BB74" s="212" t="s">
        <v>28</v>
      </c>
      <c r="BC74" s="212" t="s">
        <v>28</v>
      </c>
      <c r="BD74" s="212" t="s">
        <v>28</v>
      </c>
      <c r="BE74" s="546"/>
      <c r="BF74" s="887"/>
      <c r="BG74" s="887"/>
      <c r="BH74" s="896"/>
      <c r="BI74" s="909"/>
      <c r="BJ74" s="897"/>
      <c r="BK74" s="896"/>
      <c r="BL74" s="897"/>
      <c r="BM74" s="898"/>
      <c r="BN74" s="329" t="str">
        <f t="shared" si="6"/>
        <v>□</v>
      </c>
      <c r="BO74" s="899" t="str">
        <f>IF($AX$7="","",IF(OR(AF74="■",AG74="■",AH74="■",AI74="■",AJ74="■"),HLOOKUP($AX$7,別紙mast!$D$4:$K$8,5,FALSE),""))</f>
        <v/>
      </c>
      <c r="BP74" s="900"/>
      <c r="BQ74" s="375" t="str">
        <f t="shared" si="7"/>
        <v/>
      </c>
      <c r="BR74" s="901"/>
      <c r="BS74" s="901"/>
      <c r="BT74" s="901"/>
      <c r="BU74" s="901"/>
      <c r="BV74" s="901"/>
      <c r="BW74" s="901"/>
      <c r="BX74" s="901"/>
      <c r="BY74" s="901"/>
      <c r="BZ74" s="901"/>
      <c r="CA74" s="901"/>
      <c r="CB74" s="901"/>
      <c r="CC74" s="902"/>
      <c r="CE74" s="314">
        <v>56</v>
      </c>
      <c r="CF74" s="917" t="str">
        <f t="shared" si="14"/>
        <v/>
      </c>
      <c r="CG74" s="918"/>
      <c r="CH74" s="918"/>
      <c r="CI74" s="1072"/>
      <c r="CJ74" s="1073"/>
      <c r="CK74" s="1074"/>
      <c r="CL74" s="1072"/>
      <c r="CM74" s="1074"/>
      <c r="CN74" s="1082"/>
      <c r="CO74" s="1072"/>
      <c r="CP74" s="1074"/>
      <c r="CQ74" s="1082"/>
      <c r="CR74" s="1014" t="str">
        <f t="shared" si="8"/>
        <v/>
      </c>
      <c r="CS74" s="1015"/>
      <c r="CT74" s="1016"/>
      <c r="CU74" s="1014" t="str">
        <f t="shared" si="9"/>
        <v/>
      </c>
      <c r="CV74" s="1016"/>
      <c r="CW74" s="1016"/>
      <c r="CX74" s="1066" t="str">
        <f t="shared" si="15"/>
        <v/>
      </c>
      <c r="CY74" s="944"/>
      <c r="CZ74" s="1070" t="str">
        <f t="shared" si="16"/>
        <v/>
      </c>
      <c r="DA74" s="1071"/>
      <c r="DB74" s="900" t="str">
        <f>IF(OR($AX$7="",CF74=""),"",HLOOKUP($AX$7,別紙mast!$D$4:$K$8,5,FALSE))</f>
        <v/>
      </c>
      <c r="DC74" s="900"/>
      <c r="DD74" s="370" t="str">
        <f t="shared" si="10"/>
        <v/>
      </c>
      <c r="DE74" s="1059" t="str">
        <f t="shared" si="11"/>
        <v/>
      </c>
      <c r="DF74" s="1059"/>
      <c r="DG74" s="1059"/>
      <c r="DH74" s="1059" t="str">
        <f t="shared" si="12"/>
        <v/>
      </c>
      <c r="DI74" s="1059"/>
      <c r="DJ74" s="1060"/>
      <c r="DK74" s="1059" t="str">
        <f t="shared" si="17"/>
        <v/>
      </c>
      <c r="DL74" s="1059"/>
      <c r="DM74" s="1114"/>
    </row>
    <row r="75" spans="2:117" ht="19.5" customHeight="1" x14ac:dyDescent="0.15">
      <c r="B75" s="314">
        <v>57</v>
      </c>
      <c r="C75" s="886"/>
      <c r="D75" s="887"/>
      <c r="E75" s="887"/>
      <c r="F75" s="916"/>
      <c r="G75" s="916"/>
      <c r="H75" s="916"/>
      <c r="I75" s="916"/>
      <c r="J75" s="916"/>
      <c r="K75" s="887"/>
      <c r="L75" s="887"/>
      <c r="M75" s="887"/>
      <c r="N75" s="910"/>
      <c r="O75" s="910"/>
      <c r="P75" s="910"/>
      <c r="Q75" s="910"/>
      <c r="R75" s="211" t="s">
        <v>28</v>
      </c>
      <c r="S75" s="433" t="s">
        <v>28</v>
      </c>
      <c r="T75" s="433" t="s">
        <v>28</v>
      </c>
      <c r="U75" s="332" t="s">
        <v>28</v>
      </c>
      <c r="V75" s="911"/>
      <c r="W75" s="912"/>
      <c r="X75" s="913"/>
      <c r="Y75" s="211" t="s">
        <v>28</v>
      </c>
      <c r="Z75" s="329" t="str">
        <f t="shared" si="13"/>
        <v>□</v>
      </c>
      <c r="AA75" s="211" t="s">
        <v>28</v>
      </c>
      <c r="AB75" s="324" t="s">
        <v>28</v>
      </c>
      <c r="AC75" s="211" t="s">
        <v>28</v>
      </c>
      <c r="AD75" s="914"/>
      <c r="AE75" s="915"/>
      <c r="AF75" s="211" t="s">
        <v>28</v>
      </c>
      <c r="AG75" s="214" t="s">
        <v>28</v>
      </c>
      <c r="AH75" s="214" t="s">
        <v>28</v>
      </c>
      <c r="AI75" s="214" t="s">
        <v>28</v>
      </c>
      <c r="AJ75" s="214" t="s">
        <v>28</v>
      </c>
      <c r="AK75" s="329" t="str">
        <f t="shared" si="4"/>
        <v>□</v>
      </c>
      <c r="AL75" s="211" t="s">
        <v>28</v>
      </c>
      <c r="AM75" s="214" t="s">
        <v>28</v>
      </c>
      <c r="AN75" s="224" t="s">
        <v>28</v>
      </c>
      <c r="AP75" s="314">
        <v>57</v>
      </c>
      <c r="AQ75" s="917" t="str">
        <f t="shared" si="5"/>
        <v/>
      </c>
      <c r="AR75" s="918"/>
      <c r="AS75" s="918"/>
      <c r="AT75" s="903"/>
      <c r="AU75" s="904"/>
      <c r="AV75" s="900" t="str">
        <f>IF($AX$7="","",IF(Y75="■",HLOOKUP($AX$7,別紙mast!$D$4:$K$7,3,FALSE),""))</f>
        <v/>
      </c>
      <c r="AW75" s="905"/>
      <c r="AX75" s="896"/>
      <c r="AY75" s="906"/>
      <c r="AZ75" s="907" t="str">
        <f>IF($AX$7="","",IF(Y75="■",HLOOKUP($AX$7,別紙mast!$D$4:$K$7,4,FALSE),""))</f>
        <v/>
      </c>
      <c r="BA75" s="908"/>
      <c r="BB75" s="212" t="s">
        <v>28</v>
      </c>
      <c r="BC75" s="212" t="s">
        <v>28</v>
      </c>
      <c r="BD75" s="212" t="s">
        <v>28</v>
      </c>
      <c r="BE75" s="546"/>
      <c r="BF75" s="887"/>
      <c r="BG75" s="887"/>
      <c r="BH75" s="896"/>
      <c r="BI75" s="909"/>
      <c r="BJ75" s="897"/>
      <c r="BK75" s="896"/>
      <c r="BL75" s="897"/>
      <c r="BM75" s="898"/>
      <c r="BN75" s="329" t="str">
        <f t="shared" si="6"/>
        <v>□</v>
      </c>
      <c r="BO75" s="899" t="str">
        <f>IF($AX$7="","",IF(OR(AF75="■",AG75="■",AH75="■",AI75="■",AJ75="■"),HLOOKUP($AX$7,別紙mast!$D$4:$K$8,5,FALSE),""))</f>
        <v/>
      </c>
      <c r="BP75" s="900"/>
      <c r="BQ75" s="375" t="str">
        <f t="shared" si="7"/>
        <v/>
      </c>
      <c r="BR75" s="901"/>
      <c r="BS75" s="901"/>
      <c r="BT75" s="901"/>
      <c r="BU75" s="901"/>
      <c r="BV75" s="901"/>
      <c r="BW75" s="901"/>
      <c r="BX75" s="901"/>
      <c r="BY75" s="901"/>
      <c r="BZ75" s="901"/>
      <c r="CA75" s="901"/>
      <c r="CB75" s="901"/>
      <c r="CC75" s="902"/>
      <c r="CE75" s="314">
        <v>57</v>
      </c>
      <c r="CF75" s="917" t="str">
        <f t="shared" si="14"/>
        <v/>
      </c>
      <c r="CG75" s="918"/>
      <c r="CH75" s="918"/>
      <c r="CI75" s="1072"/>
      <c r="CJ75" s="1073"/>
      <c r="CK75" s="1074"/>
      <c r="CL75" s="1072"/>
      <c r="CM75" s="1074"/>
      <c r="CN75" s="1082"/>
      <c r="CO75" s="1072"/>
      <c r="CP75" s="1074"/>
      <c r="CQ75" s="1082"/>
      <c r="CR75" s="1014" t="str">
        <f t="shared" si="8"/>
        <v/>
      </c>
      <c r="CS75" s="1015"/>
      <c r="CT75" s="1016"/>
      <c r="CU75" s="1014" t="str">
        <f t="shared" si="9"/>
        <v/>
      </c>
      <c r="CV75" s="1016"/>
      <c r="CW75" s="1016"/>
      <c r="CX75" s="1066" t="str">
        <f t="shared" si="15"/>
        <v/>
      </c>
      <c r="CY75" s="944"/>
      <c r="CZ75" s="1070" t="str">
        <f t="shared" si="16"/>
        <v/>
      </c>
      <c r="DA75" s="1071"/>
      <c r="DB75" s="900" t="str">
        <f>IF(OR($AX$7="",CF75=""),"",HLOOKUP($AX$7,別紙mast!$D$4:$K$8,5,FALSE))</f>
        <v/>
      </c>
      <c r="DC75" s="900"/>
      <c r="DD75" s="370" t="str">
        <f t="shared" si="10"/>
        <v/>
      </c>
      <c r="DE75" s="1059" t="str">
        <f t="shared" si="11"/>
        <v/>
      </c>
      <c r="DF75" s="1059"/>
      <c r="DG75" s="1059"/>
      <c r="DH75" s="1059" t="str">
        <f t="shared" si="12"/>
        <v/>
      </c>
      <c r="DI75" s="1059"/>
      <c r="DJ75" s="1060"/>
      <c r="DK75" s="1059" t="str">
        <f t="shared" si="17"/>
        <v/>
      </c>
      <c r="DL75" s="1059"/>
      <c r="DM75" s="1114"/>
    </row>
    <row r="76" spans="2:117" ht="19.5" customHeight="1" x14ac:dyDescent="0.15">
      <c r="B76" s="314">
        <v>58</v>
      </c>
      <c r="C76" s="886"/>
      <c r="D76" s="887"/>
      <c r="E76" s="887"/>
      <c r="F76" s="916"/>
      <c r="G76" s="916"/>
      <c r="H76" s="916"/>
      <c r="I76" s="916"/>
      <c r="J76" s="916"/>
      <c r="K76" s="887"/>
      <c r="L76" s="887"/>
      <c r="M76" s="887"/>
      <c r="N76" s="910"/>
      <c r="O76" s="910"/>
      <c r="P76" s="910"/>
      <c r="Q76" s="910"/>
      <c r="R76" s="211" t="s">
        <v>28</v>
      </c>
      <c r="S76" s="433" t="s">
        <v>28</v>
      </c>
      <c r="T76" s="433" t="s">
        <v>28</v>
      </c>
      <c r="U76" s="332" t="s">
        <v>28</v>
      </c>
      <c r="V76" s="911"/>
      <c r="W76" s="912"/>
      <c r="X76" s="913"/>
      <c r="Y76" s="211" t="s">
        <v>28</v>
      </c>
      <c r="Z76" s="329" t="str">
        <f t="shared" si="13"/>
        <v>□</v>
      </c>
      <c r="AA76" s="211" t="s">
        <v>28</v>
      </c>
      <c r="AB76" s="324" t="s">
        <v>28</v>
      </c>
      <c r="AC76" s="211" t="s">
        <v>28</v>
      </c>
      <c r="AD76" s="914"/>
      <c r="AE76" s="915"/>
      <c r="AF76" s="211" t="s">
        <v>28</v>
      </c>
      <c r="AG76" s="214" t="s">
        <v>28</v>
      </c>
      <c r="AH76" s="214" t="s">
        <v>28</v>
      </c>
      <c r="AI76" s="214" t="s">
        <v>28</v>
      </c>
      <c r="AJ76" s="214" t="s">
        <v>28</v>
      </c>
      <c r="AK76" s="329" t="str">
        <f t="shared" si="4"/>
        <v>□</v>
      </c>
      <c r="AL76" s="211" t="s">
        <v>28</v>
      </c>
      <c r="AM76" s="214" t="s">
        <v>28</v>
      </c>
      <c r="AN76" s="224" t="s">
        <v>28</v>
      </c>
      <c r="AP76" s="314">
        <v>58</v>
      </c>
      <c r="AQ76" s="917" t="str">
        <f t="shared" si="5"/>
        <v/>
      </c>
      <c r="AR76" s="918"/>
      <c r="AS76" s="918"/>
      <c r="AT76" s="903"/>
      <c r="AU76" s="904"/>
      <c r="AV76" s="900" t="str">
        <f>IF($AX$7="","",IF(Y76="■",HLOOKUP($AX$7,別紙mast!$D$4:$K$7,3,FALSE),""))</f>
        <v/>
      </c>
      <c r="AW76" s="905"/>
      <c r="AX76" s="896"/>
      <c r="AY76" s="906"/>
      <c r="AZ76" s="907" t="str">
        <f>IF($AX$7="","",IF(Y76="■",HLOOKUP($AX$7,別紙mast!$D$4:$K$7,4,FALSE),""))</f>
        <v/>
      </c>
      <c r="BA76" s="908"/>
      <c r="BB76" s="212" t="s">
        <v>28</v>
      </c>
      <c r="BC76" s="212" t="s">
        <v>28</v>
      </c>
      <c r="BD76" s="212" t="s">
        <v>28</v>
      </c>
      <c r="BE76" s="546"/>
      <c r="BF76" s="887"/>
      <c r="BG76" s="887"/>
      <c r="BH76" s="896"/>
      <c r="BI76" s="909"/>
      <c r="BJ76" s="897"/>
      <c r="BK76" s="896"/>
      <c r="BL76" s="897"/>
      <c r="BM76" s="898"/>
      <c r="BN76" s="329" t="str">
        <f t="shared" si="6"/>
        <v>□</v>
      </c>
      <c r="BO76" s="899" t="str">
        <f>IF($AX$7="","",IF(OR(AF76="■",AG76="■",AH76="■",AI76="■",AJ76="■"),HLOOKUP($AX$7,別紙mast!$D$4:$K$8,5,FALSE),""))</f>
        <v/>
      </c>
      <c r="BP76" s="900"/>
      <c r="BQ76" s="375" t="str">
        <f t="shared" si="7"/>
        <v/>
      </c>
      <c r="BR76" s="901"/>
      <c r="BS76" s="901"/>
      <c r="BT76" s="901"/>
      <c r="BU76" s="901"/>
      <c r="BV76" s="901"/>
      <c r="BW76" s="901"/>
      <c r="BX76" s="901"/>
      <c r="BY76" s="901"/>
      <c r="BZ76" s="901"/>
      <c r="CA76" s="901"/>
      <c r="CB76" s="901"/>
      <c r="CC76" s="902"/>
      <c r="CE76" s="314">
        <v>58</v>
      </c>
      <c r="CF76" s="917" t="str">
        <f t="shared" si="14"/>
        <v/>
      </c>
      <c r="CG76" s="918"/>
      <c r="CH76" s="918"/>
      <c r="CI76" s="1072"/>
      <c r="CJ76" s="1073"/>
      <c r="CK76" s="1074"/>
      <c r="CL76" s="1072"/>
      <c r="CM76" s="1074"/>
      <c r="CN76" s="1082"/>
      <c r="CO76" s="1072"/>
      <c r="CP76" s="1074"/>
      <c r="CQ76" s="1082"/>
      <c r="CR76" s="1014" t="str">
        <f t="shared" si="8"/>
        <v/>
      </c>
      <c r="CS76" s="1015"/>
      <c r="CT76" s="1016"/>
      <c r="CU76" s="1014" t="str">
        <f t="shared" si="9"/>
        <v/>
      </c>
      <c r="CV76" s="1016"/>
      <c r="CW76" s="1016"/>
      <c r="CX76" s="1066" t="str">
        <f t="shared" si="15"/>
        <v/>
      </c>
      <c r="CY76" s="944"/>
      <c r="CZ76" s="1070" t="str">
        <f t="shared" si="16"/>
        <v/>
      </c>
      <c r="DA76" s="1071"/>
      <c r="DB76" s="900" t="str">
        <f>IF(OR($AX$7="",CF76=""),"",HLOOKUP($AX$7,別紙mast!$D$4:$K$8,5,FALSE))</f>
        <v/>
      </c>
      <c r="DC76" s="900"/>
      <c r="DD76" s="370" t="str">
        <f t="shared" si="10"/>
        <v/>
      </c>
      <c r="DE76" s="1059" t="str">
        <f t="shared" si="11"/>
        <v/>
      </c>
      <c r="DF76" s="1059"/>
      <c r="DG76" s="1059"/>
      <c r="DH76" s="1059" t="str">
        <f t="shared" si="12"/>
        <v/>
      </c>
      <c r="DI76" s="1059"/>
      <c r="DJ76" s="1060"/>
      <c r="DK76" s="1059" t="str">
        <f t="shared" si="17"/>
        <v/>
      </c>
      <c r="DL76" s="1059"/>
      <c r="DM76" s="1114"/>
    </row>
    <row r="77" spans="2:117" ht="19.5" customHeight="1" x14ac:dyDescent="0.15">
      <c r="B77" s="314">
        <v>59</v>
      </c>
      <c r="C77" s="886"/>
      <c r="D77" s="887"/>
      <c r="E77" s="887"/>
      <c r="F77" s="916"/>
      <c r="G77" s="916"/>
      <c r="H77" s="916"/>
      <c r="I77" s="916"/>
      <c r="J77" s="916"/>
      <c r="K77" s="887"/>
      <c r="L77" s="887"/>
      <c r="M77" s="887"/>
      <c r="N77" s="910"/>
      <c r="O77" s="910"/>
      <c r="P77" s="910"/>
      <c r="Q77" s="910"/>
      <c r="R77" s="211" t="s">
        <v>28</v>
      </c>
      <c r="S77" s="433" t="s">
        <v>28</v>
      </c>
      <c r="T77" s="433" t="s">
        <v>28</v>
      </c>
      <c r="U77" s="332" t="s">
        <v>28</v>
      </c>
      <c r="V77" s="911"/>
      <c r="W77" s="912"/>
      <c r="X77" s="913"/>
      <c r="Y77" s="211" t="s">
        <v>28</v>
      </c>
      <c r="Z77" s="329" t="str">
        <f t="shared" si="13"/>
        <v>□</v>
      </c>
      <c r="AA77" s="211" t="s">
        <v>28</v>
      </c>
      <c r="AB77" s="324" t="s">
        <v>28</v>
      </c>
      <c r="AC77" s="211" t="s">
        <v>28</v>
      </c>
      <c r="AD77" s="914"/>
      <c r="AE77" s="915"/>
      <c r="AF77" s="211" t="s">
        <v>28</v>
      </c>
      <c r="AG77" s="214" t="s">
        <v>28</v>
      </c>
      <c r="AH77" s="214" t="s">
        <v>28</v>
      </c>
      <c r="AI77" s="214" t="s">
        <v>28</v>
      </c>
      <c r="AJ77" s="214" t="s">
        <v>28</v>
      </c>
      <c r="AK77" s="329" t="str">
        <f t="shared" si="4"/>
        <v>□</v>
      </c>
      <c r="AL77" s="211" t="s">
        <v>28</v>
      </c>
      <c r="AM77" s="214" t="s">
        <v>28</v>
      </c>
      <c r="AN77" s="224" t="s">
        <v>28</v>
      </c>
      <c r="AP77" s="314">
        <v>59</v>
      </c>
      <c r="AQ77" s="917" t="str">
        <f t="shared" si="5"/>
        <v/>
      </c>
      <c r="AR77" s="918"/>
      <c r="AS77" s="918"/>
      <c r="AT77" s="903"/>
      <c r="AU77" s="904"/>
      <c r="AV77" s="900" t="str">
        <f>IF($AX$7="","",IF(Y77="■",HLOOKUP($AX$7,別紙mast!$D$4:$K$7,3,FALSE),""))</f>
        <v/>
      </c>
      <c r="AW77" s="905"/>
      <c r="AX77" s="896"/>
      <c r="AY77" s="906"/>
      <c r="AZ77" s="907" t="str">
        <f>IF($AX$7="","",IF(Y77="■",HLOOKUP($AX$7,別紙mast!$D$4:$K$7,4,FALSE),""))</f>
        <v/>
      </c>
      <c r="BA77" s="908"/>
      <c r="BB77" s="212" t="s">
        <v>28</v>
      </c>
      <c r="BC77" s="212" t="s">
        <v>28</v>
      </c>
      <c r="BD77" s="212" t="s">
        <v>28</v>
      </c>
      <c r="BE77" s="546"/>
      <c r="BF77" s="887"/>
      <c r="BG77" s="887"/>
      <c r="BH77" s="896"/>
      <c r="BI77" s="909"/>
      <c r="BJ77" s="897"/>
      <c r="BK77" s="896"/>
      <c r="BL77" s="897"/>
      <c r="BM77" s="898"/>
      <c r="BN77" s="329" t="str">
        <f t="shared" si="6"/>
        <v>□</v>
      </c>
      <c r="BO77" s="899" t="str">
        <f>IF($AX$7="","",IF(OR(AF77="■",AG77="■",AH77="■",AI77="■",AJ77="■"),HLOOKUP($AX$7,別紙mast!$D$4:$K$8,5,FALSE),""))</f>
        <v/>
      </c>
      <c r="BP77" s="900"/>
      <c r="BQ77" s="375" t="str">
        <f t="shared" si="7"/>
        <v/>
      </c>
      <c r="BR77" s="901"/>
      <c r="BS77" s="901"/>
      <c r="BT77" s="901"/>
      <c r="BU77" s="901"/>
      <c r="BV77" s="901"/>
      <c r="BW77" s="901"/>
      <c r="BX77" s="901"/>
      <c r="BY77" s="901"/>
      <c r="BZ77" s="901"/>
      <c r="CA77" s="901"/>
      <c r="CB77" s="901"/>
      <c r="CC77" s="902"/>
      <c r="CE77" s="314">
        <v>59</v>
      </c>
      <c r="CF77" s="917" t="str">
        <f t="shared" si="14"/>
        <v/>
      </c>
      <c r="CG77" s="918"/>
      <c r="CH77" s="918"/>
      <c r="CI77" s="1072"/>
      <c r="CJ77" s="1073"/>
      <c r="CK77" s="1074"/>
      <c r="CL77" s="1072"/>
      <c r="CM77" s="1074"/>
      <c r="CN77" s="1082"/>
      <c r="CO77" s="1072"/>
      <c r="CP77" s="1074"/>
      <c r="CQ77" s="1082"/>
      <c r="CR77" s="1014" t="str">
        <f t="shared" si="8"/>
        <v/>
      </c>
      <c r="CS77" s="1015"/>
      <c r="CT77" s="1016"/>
      <c r="CU77" s="1014" t="str">
        <f t="shared" si="9"/>
        <v/>
      </c>
      <c r="CV77" s="1016"/>
      <c r="CW77" s="1016"/>
      <c r="CX77" s="1066" t="str">
        <f t="shared" si="15"/>
        <v/>
      </c>
      <c r="CY77" s="944"/>
      <c r="CZ77" s="1070" t="str">
        <f t="shared" si="16"/>
        <v/>
      </c>
      <c r="DA77" s="1071"/>
      <c r="DB77" s="900" t="str">
        <f>IF(OR($AX$7="",CF77=""),"",HLOOKUP($AX$7,別紙mast!$D$4:$K$8,5,FALSE))</f>
        <v/>
      </c>
      <c r="DC77" s="900"/>
      <c r="DD77" s="370" t="str">
        <f t="shared" si="10"/>
        <v/>
      </c>
      <c r="DE77" s="1059" t="str">
        <f t="shared" si="11"/>
        <v/>
      </c>
      <c r="DF77" s="1059"/>
      <c r="DG77" s="1059"/>
      <c r="DH77" s="1059" t="str">
        <f t="shared" si="12"/>
        <v/>
      </c>
      <c r="DI77" s="1059"/>
      <c r="DJ77" s="1060"/>
      <c r="DK77" s="1059" t="str">
        <f t="shared" si="17"/>
        <v/>
      </c>
      <c r="DL77" s="1059"/>
      <c r="DM77" s="1114"/>
    </row>
    <row r="78" spans="2:117" ht="19.5" customHeight="1" x14ac:dyDescent="0.15">
      <c r="B78" s="314">
        <v>60</v>
      </c>
      <c r="C78" s="886"/>
      <c r="D78" s="887"/>
      <c r="E78" s="887"/>
      <c r="F78" s="916"/>
      <c r="G78" s="916"/>
      <c r="H78" s="916"/>
      <c r="I78" s="916"/>
      <c r="J78" s="916"/>
      <c r="K78" s="887"/>
      <c r="L78" s="887"/>
      <c r="M78" s="887"/>
      <c r="N78" s="910"/>
      <c r="O78" s="910"/>
      <c r="P78" s="910"/>
      <c r="Q78" s="910"/>
      <c r="R78" s="211" t="s">
        <v>28</v>
      </c>
      <c r="S78" s="433" t="s">
        <v>28</v>
      </c>
      <c r="T78" s="433" t="s">
        <v>28</v>
      </c>
      <c r="U78" s="332" t="s">
        <v>28</v>
      </c>
      <c r="V78" s="911"/>
      <c r="W78" s="912"/>
      <c r="X78" s="913"/>
      <c r="Y78" s="211" t="s">
        <v>28</v>
      </c>
      <c r="Z78" s="329" t="str">
        <f t="shared" si="13"/>
        <v>□</v>
      </c>
      <c r="AA78" s="211" t="s">
        <v>28</v>
      </c>
      <c r="AB78" s="324" t="s">
        <v>28</v>
      </c>
      <c r="AC78" s="211" t="s">
        <v>28</v>
      </c>
      <c r="AD78" s="914"/>
      <c r="AE78" s="915"/>
      <c r="AF78" s="211" t="s">
        <v>28</v>
      </c>
      <c r="AG78" s="214" t="s">
        <v>28</v>
      </c>
      <c r="AH78" s="214" t="s">
        <v>28</v>
      </c>
      <c r="AI78" s="214" t="s">
        <v>28</v>
      </c>
      <c r="AJ78" s="214" t="s">
        <v>28</v>
      </c>
      <c r="AK78" s="329" t="str">
        <f t="shared" si="4"/>
        <v>□</v>
      </c>
      <c r="AL78" s="211" t="s">
        <v>28</v>
      </c>
      <c r="AM78" s="214" t="s">
        <v>28</v>
      </c>
      <c r="AN78" s="224" t="s">
        <v>28</v>
      </c>
      <c r="AP78" s="314">
        <v>60</v>
      </c>
      <c r="AQ78" s="917" t="str">
        <f t="shared" si="5"/>
        <v/>
      </c>
      <c r="AR78" s="918"/>
      <c r="AS78" s="918"/>
      <c r="AT78" s="903"/>
      <c r="AU78" s="904"/>
      <c r="AV78" s="900" t="str">
        <f>IF($AX$7="","",IF(Y78="■",HLOOKUP($AX$7,別紙mast!$D$4:$K$7,3,FALSE),""))</f>
        <v/>
      </c>
      <c r="AW78" s="905"/>
      <c r="AX78" s="896"/>
      <c r="AY78" s="906"/>
      <c r="AZ78" s="907" t="str">
        <f>IF($AX$7="","",IF(Y78="■",HLOOKUP($AX$7,別紙mast!$D$4:$K$7,4,FALSE),""))</f>
        <v/>
      </c>
      <c r="BA78" s="908"/>
      <c r="BB78" s="212" t="s">
        <v>28</v>
      </c>
      <c r="BC78" s="212" t="s">
        <v>28</v>
      </c>
      <c r="BD78" s="212" t="s">
        <v>28</v>
      </c>
      <c r="BE78" s="546"/>
      <c r="BF78" s="887"/>
      <c r="BG78" s="887"/>
      <c r="BH78" s="896"/>
      <c r="BI78" s="909"/>
      <c r="BJ78" s="897"/>
      <c r="BK78" s="896"/>
      <c r="BL78" s="897"/>
      <c r="BM78" s="898"/>
      <c r="BN78" s="329" t="str">
        <f t="shared" si="6"/>
        <v>□</v>
      </c>
      <c r="BO78" s="899" t="str">
        <f>IF($AX$7="","",IF(OR(AF78="■",AG78="■",AH78="■",AI78="■",AJ78="■"),HLOOKUP($AX$7,別紙mast!$D$4:$K$8,5,FALSE),""))</f>
        <v/>
      </c>
      <c r="BP78" s="900"/>
      <c r="BQ78" s="375" t="str">
        <f t="shared" si="7"/>
        <v/>
      </c>
      <c r="BR78" s="901"/>
      <c r="BS78" s="901"/>
      <c r="BT78" s="901"/>
      <c r="BU78" s="901"/>
      <c r="BV78" s="901"/>
      <c r="BW78" s="901"/>
      <c r="BX78" s="901"/>
      <c r="BY78" s="901"/>
      <c r="BZ78" s="901"/>
      <c r="CA78" s="901"/>
      <c r="CB78" s="901"/>
      <c r="CC78" s="902"/>
      <c r="CE78" s="314">
        <v>60</v>
      </c>
      <c r="CF78" s="917" t="str">
        <f t="shared" si="14"/>
        <v/>
      </c>
      <c r="CG78" s="918"/>
      <c r="CH78" s="918"/>
      <c r="CI78" s="1072"/>
      <c r="CJ78" s="1073"/>
      <c r="CK78" s="1074"/>
      <c r="CL78" s="1072"/>
      <c r="CM78" s="1074"/>
      <c r="CN78" s="1082"/>
      <c r="CO78" s="1072"/>
      <c r="CP78" s="1074"/>
      <c r="CQ78" s="1082"/>
      <c r="CR78" s="1014" t="str">
        <f t="shared" si="8"/>
        <v/>
      </c>
      <c r="CS78" s="1015"/>
      <c r="CT78" s="1016"/>
      <c r="CU78" s="1014" t="str">
        <f t="shared" si="9"/>
        <v/>
      </c>
      <c r="CV78" s="1016"/>
      <c r="CW78" s="1016"/>
      <c r="CX78" s="1066" t="str">
        <f t="shared" si="15"/>
        <v/>
      </c>
      <c r="CY78" s="944"/>
      <c r="CZ78" s="1070" t="str">
        <f t="shared" si="16"/>
        <v/>
      </c>
      <c r="DA78" s="1071"/>
      <c r="DB78" s="900" t="str">
        <f>IF(OR($AX$7="",CF78=""),"",HLOOKUP($AX$7,別紙mast!$D$4:$K$8,5,FALSE))</f>
        <v/>
      </c>
      <c r="DC78" s="900"/>
      <c r="DD78" s="370" t="str">
        <f t="shared" si="10"/>
        <v/>
      </c>
      <c r="DE78" s="1059" t="str">
        <f t="shared" si="11"/>
        <v/>
      </c>
      <c r="DF78" s="1059"/>
      <c r="DG78" s="1059"/>
      <c r="DH78" s="1059" t="str">
        <f t="shared" si="12"/>
        <v/>
      </c>
      <c r="DI78" s="1059"/>
      <c r="DJ78" s="1060"/>
      <c r="DK78" s="1059" t="str">
        <f t="shared" si="17"/>
        <v/>
      </c>
      <c r="DL78" s="1059"/>
      <c r="DM78" s="1114"/>
    </row>
    <row r="79" spans="2:117" ht="19.5" customHeight="1" x14ac:dyDescent="0.15">
      <c r="B79" s="314">
        <v>61</v>
      </c>
      <c r="C79" s="886"/>
      <c r="D79" s="887"/>
      <c r="E79" s="887"/>
      <c r="F79" s="916"/>
      <c r="G79" s="916"/>
      <c r="H79" s="916"/>
      <c r="I79" s="916"/>
      <c r="J79" s="916"/>
      <c r="K79" s="887"/>
      <c r="L79" s="887"/>
      <c r="M79" s="887"/>
      <c r="N79" s="910"/>
      <c r="O79" s="910"/>
      <c r="P79" s="910"/>
      <c r="Q79" s="910"/>
      <c r="R79" s="211" t="s">
        <v>28</v>
      </c>
      <c r="S79" s="433" t="s">
        <v>28</v>
      </c>
      <c r="T79" s="433" t="s">
        <v>28</v>
      </c>
      <c r="U79" s="332" t="s">
        <v>28</v>
      </c>
      <c r="V79" s="911"/>
      <c r="W79" s="912"/>
      <c r="X79" s="913"/>
      <c r="Y79" s="211" t="s">
        <v>28</v>
      </c>
      <c r="Z79" s="329" t="str">
        <f t="shared" si="13"/>
        <v>□</v>
      </c>
      <c r="AA79" s="211" t="s">
        <v>28</v>
      </c>
      <c r="AB79" s="324" t="s">
        <v>28</v>
      </c>
      <c r="AC79" s="211" t="s">
        <v>28</v>
      </c>
      <c r="AD79" s="914"/>
      <c r="AE79" s="915"/>
      <c r="AF79" s="211" t="s">
        <v>28</v>
      </c>
      <c r="AG79" s="214" t="s">
        <v>28</v>
      </c>
      <c r="AH79" s="214" t="s">
        <v>28</v>
      </c>
      <c r="AI79" s="214" t="s">
        <v>28</v>
      </c>
      <c r="AJ79" s="214" t="s">
        <v>28</v>
      </c>
      <c r="AK79" s="329" t="str">
        <f t="shared" si="4"/>
        <v>□</v>
      </c>
      <c r="AL79" s="213" t="s">
        <v>28</v>
      </c>
      <c r="AM79" s="214" t="s">
        <v>28</v>
      </c>
      <c r="AN79" s="224" t="s">
        <v>28</v>
      </c>
      <c r="AP79" s="314">
        <v>61</v>
      </c>
      <c r="AQ79" s="917" t="str">
        <f t="shared" si="5"/>
        <v/>
      </c>
      <c r="AR79" s="918"/>
      <c r="AS79" s="918"/>
      <c r="AT79" s="903"/>
      <c r="AU79" s="904"/>
      <c r="AV79" s="900" t="str">
        <f>IF($AX$7="","",IF(Y79="■",HLOOKUP($AX$7,別紙mast!$D$4:$K$7,3,FALSE),""))</f>
        <v/>
      </c>
      <c r="AW79" s="905"/>
      <c r="AX79" s="896"/>
      <c r="AY79" s="906"/>
      <c r="AZ79" s="907" t="str">
        <f>IF($AX$7="","",IF(Y79="■",HLOOKUP($AX$7,別紙mast!$D$4:$K$7,4,FALSE),""))</f>
        <v/>
      </c>
      <c r="BA79" s="908"/>
      <c r="BB79" s="212" t="s">
        <v>28</v>
      </c>
      <c r="BC79" s="212" t="s">
        <v>28</v>
      </c>
      <c r="BD79" s="212" t="s">
        <v>28</v>
      </c>
      <c r="BE79" s="546"/>
      <c r="BF79" s="887"/>
      <c r="BG79" s="887"/>
      <c r="BH79" s="896"/>
      <c r="BI79" s="909"/>
      <c r="BJ79" s="897"/>
      <c r="BK79" s="896"/>
      <c r="BL79" s="897"/>
      <c r="BM79" s="898"/>
      <c r="BN79" s="329" t="str">
        <f t="shared" si="6"/>
        <v>□</v>
      </c>
      <c r="BO79" s="899" t="str">
        <f>IF($AX$7="","",IF(OR(AF79="■",AG79="■",AH79="■",AI79="■",AJ79="■"),HLOOKUP($AX$7,別紙mast!$D$4:$K$8,5,FALSE),""))</f>
        <v/>
      </c>
      <c r="BP79" s="900"/>
      <c r="BQ79" s="375" t="str">
        <f t="shared" si="7"/>
        <v/>
      </c>
      <c r="BR79" s="901"/>
      <c r="BS79" s="901"/>
      <c r="BT79" s="901"/>
      <c r="BU79" s="901"/>
      <c r="BV79" s="901"/>
      <c r="BW79" s="901"/>
      <c r="BX79" s="901"/>
      <c r="BY79" s="901"/>
      <c r="BZ79" s="901"/>
      <c r="CA79" s="901"/>
      <c r="CB79" s="901"/>
      <c r="CC79" s="902"/>
      <c r="CE79" s="314">
        <v>61</v>
      </c>
      <c r="CF79" s="917" t="str">
        <f t="shared" si="14"/>
        <v/>
      </c>
      <c r="CG79" s="918"/>
      <c r="CH79" s="918"/>
      <c r="CI79" s="1072"/>
      <c r="CJ79" s="1073"/>
      <c r="CK79" s="1074"/>
      <c r="CL79" s="1072"/>
      <c r="CM79" s="1074"/>
      <c r="CN79" s="1082"/>
      <c r="CO79" s="1072"/>
      <c r="CP79" s="1074"/>
      <c r="CQ79" s="1082"/>
      <c r="CR79" s="1014" t="str">
        <f t="shared" si="8"/>
        <v/>
      </c>
      <c r="CS79" s="1015"/>
      <c r="CT79" s="1016"/>
      <c r="CU79" s="1014" t="str">
        <f t="shared" si="9"/>
        <v/>
      </c>
      <c r="CV79" s="1016"/>
      <c r="CW79" s="1016"/>
      <c r="CX79" s="1066" t="str">
        <f t="shared" si="15"/>
        <v/>
      </c>
      <c r="CY79" s="944"/>
      <c r="CZ79" s="1070" t="str">
        <f t="shared" si="16"/>
        <v/>
      </c>
      <c r="DA79" s="1071"/>
      <c r="DB79" s="900" t="str">
        <f>IF(OR($AX$7="",CF79=""),"",HLOOKUP($AX$7,別紙mast!$D$4:$K$8,5,FALSE))</f>
        <v/>
      </c>
      <c r="DC79" s="900"/>
      <c r="DD79" s="370" t="str">
        <f t="shared" si="10"/>
        <v/>
      </c>
      <c r="DE79" s="1059" t="str">
        <f t="shared" si="11"/>
        <v/>
      </c>
      <c r="DF79" s="1059"/>
      <c r="DG79" s="1059"/>
      <c r="DH79" s="1059" t="str">
        <f t="shared" si="12"/>
        <v/>
      </c>
      <c r="DI79" s="1059"/>
      <c r="DJ79" s="1060"/>
      <c r="DK79" s="1059" t="str">
        <f t="shared" si="17"/>
        <v/>
      </c>
      <c r="DL79" s="1059"/>
      <c r="DM79" s="1114"/>
    </row>
    <row r="80" spans="2:117" ht="19.5" customHeight="1" x14ac:dyDescent="0.15">
      <c r="B80" s="314">
        <v>62</v>
      </c>
      <c r="C80" s="886"/>
      <c r="D80" s="887"/>
      <c r="E80" s="887"/>
      <c r="F80" s="916"/>
      <c r="G80" s="916"/>
      <c r="H80" s="916"/>
      <c r="I80" s="916"/>
      <c r="J80" s="916"/>
      <c r="K80" s="887"/>
      <c r="L80" s="887"/>
      <c r="M80" s="887"/>
      <c r="N80" s="910"/>
      <c r="O80" s="910"/>
      <c r="P80" s="910"/>
      <c r="Q80" s="910"/>
      <c r="R80" s="211" t="s">
        <v>28</v>
      </c>
      <c r="S80" s="433" t="s">
        <v>28</v>
      </c>
      <c r="T80" s="433" t="s">
        <v>28</v>
      </c>
      <c r="U80" s="332" t="s">
        <v>28</v>
      </c>
      <c r="V80" s="911"/>
      <c r="W80" s="912"/>
      <c r="X80" s="913"/>
      <c r="Y80" s="211" t="s">
        <v>28</v>
      </c>
      <c r="Z80" s="329" t="str">
        <f t="shared" si="13"/>
        <v>□</v>
      </c>
      <c r="AA80" s="211" t="s">
        <v>28</v>
      </c>
      <c r="AB80" s="324" t="s">
        <v>28</v>
      </c>
      <c r="AC80" s="211" t="s">
        <v>28</v>
      </c>
      <c r="AD80" s="914"/>
      <c r="AE80" s="915"/>
      <c r="AF80" s="211" t="s">
        <v>28</v>
      </c>
      <c r="AG80" s="214" t="s">
        <v>28</v>
      </c>
      <c r="AH80" s="214" t="s">
        <v>28</v>
      </c>
      <c r="AI80" s="214" t="s">
        <v>28</v>
      </c>
      <c r="AJ80" s="214" t="s">
        <v>28</v>
      </c>
      <c r="AK80" s="329" t="str">
        <f t="shared" si="4"/>
        <v>□</v>
      </c>
      <c r="AL80" s="211" t="s">
        <v>28</v>
      </c>
      <c r="AM80" s="214" t="s">
        <v>28</v>
      </c>
      <c r="AN80" s="224" t="s">
        <v>28</v>
      </c>
      <c r="AP80" s="314">
        <v>62</v>
      </c>
      <c r="AQ80" s="917" t="str">
        <f t="shared" si="5"/>
        <v/>
      </c>
      <c r="AR80" s="918"/>
      <c r="AS80" s="918"/>
      <c r="AT80" s="903"/>
      <c r="AU80" s="904"/>
      <c r="AV80" s="900" t="str">
        <f>IF($AX$7="","",IF(Y80="■",HLOOKUP($AX$7,別紙mast!$D$4:$K$7,3,FALSE),""))</f>
        <v/>
      </c>
      <c r="AW80" s="905"/>
      <c r="AX80" s="896"/>
      <c r="AY80" s="906"/>
      <c r="AZ80" s="907" t="str">
        <f>IF($AX$7="","",IF(Y80="■",HLOOKUP($AX$7,別紙mast!$D$4:$K$7,4,FALSE),""))</f>
        <v/>
      </c>
      <c r="BA80" s="908"/>
      <c r="BB80" s="212" t="s">
        <v>28</v>
      </c>
      <c r="BC80" s="212" t="s">
        <v>28</v>
      </c>
      <c r="BD80" s="212" t="s">
        <v>28</v>
      </c>
      <c r="BE80" s="546"/>
      <c r="BF80" s="887"/>
      <c r="BG80" s="887"/>
      <c r="BH80" s="896"/>
      <c r="BI80" s="909"/>
      <c r="BJ80" s="897"/>
      <c r="BK80" s="896"/>
      <c r="BL80" s="897"/>
      <c r="BM80" s="898"/>
      <c r="BN80" s="329" t="str">
        <f t="shared" si="6"/>
        <v>□</v>
      </c>
      <c r="BO80" s="899" t="str">
        <f>IF($AX$7="","",IF(OR(AF80="■",AG80="■",AH80="■",AI80="■",AJ80="■"),HLOOKUP($AX$7,別紙mast!$D$4:$K$8,5,FALSE),""))</f>
        <v/>
      </c>
      <c r="BP80" s="900"/>
      <c r="BQ80" s="375" t="str">
        <f t="shared" si="7"/>
        <v/>
      </c>
      <c r="BR80" s="901"/>
      <c r="BS80" s="901"/>
      <c r="BT80" s="901"/>
      <c r="BU80" s="901"/>
      <c r="BV80" s="901"/>
      <c r="BW80" s="901"/>
      <c r="BX80" s="901"/>
      <c r="BY80" s="901"/>
      <c r="BZ80" s="901"/>
      <c r="CA80" s="901"/>
      <c r="CB80" s="901"/>
      <c r="CC80" s="902"/>
      <c r="CE80" s="314">
        <v>62</v>
      </c>
      <c r="CF80" s="917" t="str">
        <f t="shared" si="14"/>
        <v/>
      </c>
      <c r="CG80" s="918"/>
      <c r="CH80" s="918"/>
      <c r="CI80" s="1072"/>
      <c r="CJ80" s="1073"/>
      <c r="CK80" s="1074"/>
      <c r="CL80" s="1072"/>
      <c r="CM80" s="1074"/>
      <c r="CN80" s="1082"/>
      <c r="CO80" s="1072"/>
      <c r="CP80" s="1074"/>
      <c r="CQ80" s="1082"/>
      <c r="CR80" s="1014" t="str">
        <f t="shared" si="8"/>
        <v/>
      </c>
      <c r="CS80" s="1015"/>
      <c r="CT80" s="1016"/>
      <c r="CU80" s="1014" t="str">
        <f t="shared" si="9"/>
        <v/>
      </c>
      <c r="CV80" s="1016"/>
      <c r="CW80" s="1016"/>
      <c r="CX80" s="1066" t="str">
        <f t="shared" si="15"/>
        <v/>
      </c>
      <c r="CY80" s="944"/>
      <c r="CZ80" s="1070" t="str">
        <f t="shared" si="16"/>
        <v/>
      </c>
      <c r="DA80" s="1071"/>
      <c r="DB80" s="900" t="str">
        <f>IF(OR($AX$7="",CF80=""),"",HLOOKUP($AX$7,別紙mast!$D$4:$K$8,5,FALSE))</f>
        <v/>
      </c>
      <c r="DC80" s="900"/>
      <c r="DD80" s="370" t="str">
        <f t="shared" si="10"/>
        <v/>
      </c>
      <c r="DE80" s="1059" t="str">
        <f t="shared" si="11"/>
        <v/>
      </c>
      <c r="DF80" s="1059"/>
      <c r="DG80" s="1059"/>
      <c r="DH80" s="1059" t="str">
        <f t="shared" si="12"/>
        <v/>
      </c>
      <c r="DI80" s="1059"/>
      <c r="DJ80" s="1060"/>
      <c r="DK80" s="1059" t="str">
        <f t="shared" si="17"/>
        <v/>
      </c>
      <c r="DL80" s="1059"/>
      <c r="DM80" s="1114"/>
    </row>
    <row r="81" spans="2:117" ht="19.5" customHeight="1" x14ac:dyDescent="0.15">
      <c r="B81" s="314">
        <v>63</v>
      </c>
      <c r="C81" s="886"/>
      <c r="D81" s="887"/>
      <c r="E81" s="887"/>
      <c r="F81" s="916"/>
      <c r="G81" s="916"/>
      <c r="H81" s="916"/>
      <c r="I81" s="916"/>
      <c r="J81" s="916"/>
      <c r="K81" s="887"/>
      <c r="L81" s="887"/>
      <c r="M81" s="887"/>
      <c r="N81" s="910"/>
      <c r="O81" s="910"/>
      <c r="P81" s="910"/>
      <c r="Q81" s="910"/>
      <c r="R81" s="211" t="s">
        <v>28</v>
      </c>
      <c r="S81" s="433" t="s">
        <v>28</v>
      </c>
      <c r="T81" s="433" t="s">
        <v>28</v>
      </c>
      <c r="U81" s="332" t="s">
        <v>28</v>
      </c>
      <c r="V81" s="911"/>
      <c r="W81" s="912"/>
      <c r="X81" s="913"/>
      <c r="Y81" s="211" t="s">
        <v>28</v>
      </c>
      <c r="Z81" s="329" t="str">
        <f t="shared" si="13"/>
        <v>□</v>
      </c>
      <c r="AA81" s="211" t="s">
        <v>28</v>
      </c>
      <c r="AB81" s="324" t="s">
        <v>28</v>
      </c>
      <c r="AC81" s="211" t="s">
        <v>28</v>
      </c>
      <c r="AD81" s="914"/>
      <c r="AE81" s="915"/>
      <c r="AF81" s="211" t="s">
        <v>28</v>
      </c>
      <c r="AG81" s="214" t="s">
        <v>28</v>
      </c>
      <c r="AH81" s="214" t="s">
        <v>28</v>
      </c>
      <c r="AI81" s="214" t="s">
        <v>28</v>
      </c>
      <c r="AJ81" s="214" t="s">
        <v>28</v>
      </c>
      <c r="AK81" s="329" t="str">
        <f t="shared" si="4"/>
        <v>□</v>
      </c>
      <c r="AL81" s="211" t="s">
        <v>28</v>
      </c>
      <c r="AM81" s="214" t="s">
        <v>28</v>
      </c>
      <c r="AN81" s="224" t="s">
        <v>28</v>
      </c>
      <c r="AP81" s="314">
        <v>63</v>
      </c>
      <c r="AQ81" s="917" t="str">
        <f t="shared" si="5"/>
        <v/>
      </c>
      <c r="AR81" s="918"/>
      <c r="AS81" s="918"/>
      <c r="AT81" s="903"/>
      <c r="AU81" s="904"/>
      <c r="AV81" s="900" t="str">
        <f>IF($AX$7="","",IF(Y81="■",HLOOKUP($AX$7,別紙mast!$D$4:$K$7,3,FALSE),""))</f>
        <v/>
      </c>
      <c r="AW81" s="905"/>
      <c r="AX81" s="896"/>
      <c r="AY81" s="906"/>
      <c r="AZ81" s="907" t="str">
        <f>IF($AX$7="","",IF(Y81="■",HLOOKUP($AX$7,別紙mast!$D$4:$K$7,4,FALSE),""))</f>
        <v/>
      </c>
      <c r="BA81" s="908"/>
      <c r="BB81" s="212" t="s">
        <v>28</v>
      </c>
      <c r="BC81" s="212" t="s">
        <v>28</v>
      </c>
      <c r="BD81" s="212" t="s">
        <v>28</v>
      </c>
      <c r="BE81" s="546"/>
      <c r="BF81" s="887"/>
      <c r="BG81" s="887"/>
      <c r="BH81" s="896"/>
      <c r="BI81" s="909"/>
      <c r="BJ81" s="897"/>
      <c r="BK81" s="896"/>
      <c r="BL81" s="897"/>
      <c r="BM81" s="898"/>
      <c r="BN81" s="329" t="str">
        <f t="shared" si="6"/>
        <v>□</v>
      </c>
      <c r="BO81" s="899" t="str">
        <f>IF($AX$7="","",IF(OR(AF81="■",AG81="■",AH81="■",AI81="■",AJ81="■"),HLOOKUP($AX$7,別紙mast!$D$4:$K$8,5,FALSE),""))</f>
        <v/>
      </c>
      <c r="BP81" s="900"/>
      <c r="BQ81" s="375" t="str">
        <f t="shared" si="7"/>
        <v/>
      </c>
      <c r="BR81" s="901"/>
      <c r="BS81" s="901"/>
      <c r="BT81" s="901"/>
      <c r="BU81" s="901"/>
      <c r="BV81" s="901"/>
      <c r="BW81" s="901"/>
      <c r="BX81" s="901"/>
      <c r="BY81" s="901"/>
      <c r="BZ81" s="901"/>
      <c r="CA81" s="901"/>
      <c r="CB81" s="901"/>
      <c r="CC81" s="902"/>
      <c r="CE81" s="314">
        <v>63</v>
      </c>
      <c r="CF81" s="917" t="str">
        <f t="shared" si="14"/>
        <v/>
      </c>
      <c r="CG81" s="918"/>
      <c r="CH81" s="918"/>
      <c r="CI81" s="1072"/>
      <c r="CJ81" s="1073"/>
      <c r="CK81" s="1074"/>
      <c r="CL81" s="1072"/>
      <c r="CM81" s="1074"/>
      <c r="CN81" s="1082"/>
      <c r="CO81" s="1072"/>
      <c r="CP81" s="1074"/>
      <c r="CQ81" s="1082"/>
      <c r="CR81" s="1014" t="str">
        <f t="shared" si="8"/>
        <v/>
      </c>
      <c r="CS81" s="1015"/>
      <c r="CT81" s="1016"/>
      <c r="CU81" s="1014" t="str">
        <f t="shared" si="9"/>
        <v/>
      </c>
      <c r="CV81" s="1016"/>
      <c r="CW81" s="1016"/>
      <c r="CX81" s="1066" t="str">
        <f t="shared" si="15"/>
        <v/>
      </c>
      <c r="CY81" s="944"/>
      <c r="CZ81" s="1070" t="str">
        <f t="shared" si="16"/>
        <v/>
      </c>
      <c r="DA81" s="1071"/>
      <c r="DB81" s="900" t="str">
        <f>IF(OR($AX$7="",CF81=""),"",HLOOKUP($AX$7,別紙mast!$D$4:$K$8,5,FALSE))</f>
        <v/>
      </c>
      <c r="DC81" s="900"/>
      <c r="DD81" s="370" t="str">
        <f t="shared" si="10"/>
        <v/>
      </c>
      <c r="DE81" s="1059" t="str">
        <f t="shared" si="11"/>
        <v/>
      </c>
      <c r="DF81" s="1059"/>
      <c r="DG81" s="1059"/>
      <c r="DH81" s="1059" t="str">
        <f t="shared" si="12"/>
        <v/>
      </c>
      <c r="DI81" s="1059"/>
      <c r="DJ81" s="1060"/>
      <c r="DK81" s="1059" t="str">
        <f t="shared" si="17"/>
        <v/>
      </c>
      <c r="DL81" s="1059"/>
      <c r="DM81" s="1114"/>
    </row>
    <row r="82" spans="2:117" ht="19.5" customHeight="1" x14ac:dyDescent="0.15">
      <c r="B82" s="314">
        <v>64</v>
      </c>
      <c r="C82" s="886"/>
      <c r="D82" s="887"/>
      <c r="E82" s="887"/>
      <c r="F82" s="916"/>
      <c r="G82" s="916"/>
      <c r="H82" s="916"/>
      <c r="I82" s="916"/>
      <c r="J82" s="916"/>
      <c r="K82" s="887"/>
      <c r="L82" s="887"/>
      <c r="M82" s="887"/>
      <c r="N82" s="910"/>
      <c r="O82" s="910"/>
      <c r="P82" s="910"/>
      <c r="Q82" s="910"/>
      <c r="R82" s="211" t="s">
        <v>28</v>
      </c>
      <c r="S82" s="433" t="s">
        <v>28</v>
      </c>
      <c r="T82" s="433" t="s">
        <v>28</v>
      </c>
      <c r="U82" s="332" t="s">
        <v>28</v>
      </c>
      <c r="V82" s="911"/>
      <c r="W82" s="912"/>
      <c r="X82" s="913"/>
      <c r="Y82" s="211" t="s">
        <v>28</v>
      </c>
      <c r="Z82" s="329" t="str">
        <f t="shared" si="13"/>
        <v>□</v>
      </c>
      <c r="AA82" s="211" t="s">
        <v>28</v>
      </c>
      <c r="AB82" s="324" t="s">
        <v>28</v>
      </c>
      <c r="AC82" s="211" t="s">
        <v>28</v>
      </c>
      <c r="AD82" s="914"/>
      <c r="AE82" s="915"/>
      <c r="AF82" s="211" t="s">
        <v>28</v>
      </c>
      <c r="AG82" s="214" t="s">
        <v>28</v>
      </c>
      <c r="AH82" s="214" t="s">
        <v>28</v>
      </c>
      <c r="AI82" s="214" t="s">
        <v>28</v>
      </c>
      <c r="AJ82" s="214" t="s">
        <v>28</v>
      </c>
      <c r="AK82" s="329" t="str">
        <f t="shared" si="4"/>
        <v>□</v>
      </c>
      <c r="AL82" s="211" t="s">
        <v>28</v>
      </c>
      <c r="AM82" s="214" t="s">
        <v>28</v>
      </c>
      <c r="AN82" s="224" t="s">
        <v>28</v>
      </c>
      <c r="AP82" s="314">
        <v>64</v>
      </c>
      <c r="AQ82" s="917" t="str">
        <f t="shared" si="5"/>
        <v/>
      </c>
      <c r="AR82" s="918"/>
      <c r="AS82" s="918"/>
      <c r="AT82" s="903"/>
      <c r="AU82" s="904"/>
      <c r="AV82" s="900" t="str">
        <f>IF($AX$7="","",IF(Y82="■",HLOOKUP($AX$7,別紙mast!$D$4:$K$7,3,FALSE),""))</f>
        <v/>
      </c>
      <c r="AW82" s="905"/>
      <c r="AX82" s="896"/>
      <c r="AY82" s="906"/>
      <c r="AZ82" s="907" t="str">
        <f>IF($AX$7="","",IF(Y82="■",HLOOKUP($AX$7,別紙mast!$D$4:$K$7,4,FALSE),""))</f>
        <v/>
      </c>
      <c r="BA82" s="908"/>
      <c r="BB82" s="212" t="s">
        <v>28</v>
      </c>
      <c r="BC82" s="212" t="s">
        <v>28</v>
      </c>
      <c r="BD82" s="212" t="s">
        <v>28</v>
      </c>
      <c r="BE82" s="546"/>
      <c r="BF82" s="887"/>
      <c r="BG82" s="887"/>
      <c r="BH82" s="896"/>
      <c r="BI82" s="909"/>
      <c r="BJ82" s="897"/>
      <c r="BK82" s="896"/>
      <c r="BL82" s="897"/>
      <c r="BM82" s="898"/>
      <c r="BN82" s="329" t="str">
        <f t="shared" si="6"/>
        <v>□</v>
      </c>
      <c r="BO82" s="899" t="str">
        <f>IF($AX$7="","",IF(OR(AF82="■",AG82="■",AH82="■",AI82="■",AJ82="■"),HLOOKUP($AX$7,別紙mast!$D$4:$K$8,5,FALSE),""))</f>
        <v/>
      </c>
      <c r="BP82" s="900"/>
      <c r="BQ82" s="375" t="str">
        <f t="shared" si="7"/>
        <v/>
      </c>
      <c r="BR82" s="901"/>
      <c r="BS82" s="901"/>
      <c r="BT82" s="901"/>
      <c r="BU82" s="901"/>
      <c r="BV82" s="901"/>
      <c r="BW82" s="901"/>
      <c r="BX82" s="901"/>
      <c r="BY82" s="901"/>
      <c r="BZ82" s="901"/>
      <c r="CA82" s="901"/>
      <c r="CB82" s="901"/>
      <c r="CC82" s="902"/>
      <c r="CE82" s="314">
        <v>64</v>
      </c>
      <c r="CF82" s="917" t="str">
        <f t="shared" si="14"/>
        <v/>
      </c>
      <c r="CG82" s="918"/>
      <c r="CH82" s="918"/>
      <c r="CI82" s="1072"/>
      <c r="CJ82" s="1073"/>
      <c r="CK82" s="1074"/>
      <c r="CL82" s="1072"/>
      <c r="CM82" s="1074"/>
      <c r="CN82" s="1082"/>
      <c r="CO82" s="1072"/>
      <c r="CP82" s="1074"/>
      <c r="CQ82" s="1082"/>
      <c r="CR82" s="1014" t="str">
        <f t="shared" si="8"/>
        <v/>
      </c>
      <c r="CS82" s="1015"/>
      <c r="CT82" s="1016"/>
      <c r="CU82" s="1014" t="str">
        <f t="shared" si="9"/>
        <v/>
      </c>
      <c r="CV82" s="1016"/>
      <c r="CW82" s="1016"/>
      <c r="CX82" s="1066" t="str">
        <f t="shared" si="15"/>
        <v/>
      </c>
      <c r="CY82" s="944"/>
      <c r="CZ82" s="1070" t="str">
        <f t="shared" si="16"/>
        <v/>
      </c>
      <c r="DA82" s="1071"/>
      <c r="DB82" s="900" t="str">
        <f>IF(OR($AX$7="",CF82=""),"",HLOOKUP($AX$7,別紙mast!$D$4:$K$8,5,FALSE))</f>
        <v/>
      </c>
      <c r="DC82" s="900"/>
      <c r="DD82" s="370" t="str">
        <f t="shared" si="10"/>
        <v/>
      </c>
      <c r="DE82" s="1059" t="str">
        <f t="shared" si="11"/>
        <v/>
      </c>
      <c r="DF82" s="1059"/>
      <c r="DG82" s="1059"/>
      <c r="DH82" s="1059" t="str">
        <f t="shared" si="12"/>
        <v/>
      </c>
      <c r="DI82" s="1059"/>
      <c r="DJ82" s="1060"/>
      <c r="DK82" s="1059" t="str">
        <f t="shared" si="17"/>
        <v/>
      </c>
      <c r="DL82" s="1059"/>
      <c r="DM82" s="1114"/>
    </row>
    <row r="83" spans="2:117" ht="19.5" customHeight="1" x14ac:dyDescent="0.15">
      <c r="B83" s="314">
        <v>65</v>
      </c>
      <c r="C83" s="886"/>
      <c r="D83" s="887"/>
      <c r="E83" s="887"/>
      <c r="F83" s="916"/>
      <c r="G83" s="916"/>
      <c r="H83" s="916"/>
      <c r="I83" s="916"/>
      <c r="J83" s="916"/>
      <c r="K83" s="887"/>
      <c r="L83" s="887"/>
      <c r="M83" s="887"/>
      <c r="N83" s="910"/>
      <c r="O83" s="910"/>
      <c r="P83" s="910"/>
      <c r="Q83" s="910"/>
      <c r="R83" s="211" t="s">
        <v>28</v>
      </c>
      <c r="S83" s="433" t="s">
        <v>28</v>
      </c>
      <c r="T83" s="433" t="s">
        <v>28</v>
      </c>
      <c r="U83" s="332" t="s">
        <v>28</v>
      </c>
      <c r="V83" s="911"/>
      <c r="W83" s="912"/>
      <c r="X83" s="913"/>
      <c r="Y83" s="211" t="s">
        <v>28</v>
      </c>
      <c r="Z83" s="329" t="str">
        <f t="shared" si="13"/>
        <v>□</v>
      </c>
      <c r="AA83" s="211" t="s">
        <v>28</v>
      </c>
      <c r="AB83" s="324" t="s">
        <v>28</v>
      </c>
      <c r="AC83" s="211" t="s">
        <v>28</v>
      </c>
      <c r="AD83" s="914"/>
      <c r="AE83" s="915"/>
      <c r="AF83" s="211" t="s">
        <v>28</v>
      </c>
      <c r="AG83" s="214" t="s">
        <v>28</v>
      </c>
      <c r="AH83" s="214" t="s">
        <v>28</v>
      </c>
      <c r="AI83" s="214" t="s">
        <v>28</v>
      </c>
      <c r="AJ83" s="214" t="s">
        <v>28</v>
      </c>
      <c r="AK83" s="329" t="str">
        <f t="shared" si="4"/>
        <v>□</v>
      </c>
      <c r="AL83" s="211" t="s">
        <v>28</v>
      </c>
      <c r="AM83" s="214" t="s">
        <v>28</v>
      </c>
      <c r="AN83" s="224" t="s">
        <v>28</v>
      </c>
      <c r="AP83" s="314">
        <v>65</v>
      </c>
      <c r="AQ83" s="917" t="str">
        <f t="shared" si="5"/>
        <v/>
      </c>
      <c r="AR83" s="918"/>
      <c r="AS83" s="918"/>
      <c r="AT83" s="903"/>
      <c r="AU83" s="904"/>
      <c r="AV83" s="900" t="str">
        <f>IF($AX$7="","",IF(Y83="■",HLOOKUP($AX$7,別紙mast!$D$4:$K$7,3,FALSE),""))</f>
        <v/>
      </c>
      <c r="AW83" s="905"/>
      <c r="AX83" s="896"/>
      <c r="AY83" s="906"/>
      <c r="AZ83" s="907" t="str">
        <f>IF($AX$7="","",IF(Y83="■",HLOOKUP($AX$7,別紙mast!$D$4:$K$7,4,FALSE),""))</f>
        <v/>
      </c>
      <c r="BA83" s="908"/>
      <c r="BB83" s="212" t="s">
        <v>28</v>
      </c>
      <c r="BC83" s="212" t="s">
        <v>28</v>
      </c>
      <c r="BD83" s="212" t="s">
        <v>28</v>
      </c>
      <c r="BE83" s="546"/>
      <c r="BF83" s="887"/>
      <c r="BG83" s="887"/>
      <c r="BH83" s="896"/>
      <c r="BI83" s="909"/>
      <c r="BJ83" s="897"/>
      <c r="BK83" s="896"/>
      <c r="BL83" s="897"/>
      <c r="BM83" s="898"/>
      <c r="BN83" s="329" t="str">
        <f t="shared" si="6"/>
        <v>□</v>
      </c>
      <c r="BO83" s="899" t="str">
        <f>IF($AX$7="","",IF(OR(AF83="■",AG83="■",AH83="■",AI83="■",AJ83="■"),HLOOKUP($AX$7,別紙mast!$D$4:$K$8,5,FALSE),""))</f>
        <v/>
      </c>
      <c r="BP83" s="900"/>
      <c r="BQ83" s="375" t="str">
        <f t="shared" si="7"/>
        <v/>
      </c>
      <c r="BR83" s="901"/>
      <c r="BS83" s="901"/>
      <c r="BT83" s="901"/>
      <c r="BU83" s="901"/>
      <c r="BV83" s="901"/>
      <c r="BW83" s="901"/>
      <c r="BX83" s="901"/>
      <c r="BY83" s="901"/>
      <c r="BZ83" s="901"/>
      <c r="CA83" s="901"/>
      <c r="CB83" s="901"/>
      <c r="CC83" s="902"/>
      <c r="CE83" s="314">
        <v>65</v>
      </c>
      <c r="CF83" s="917" t="str">
        <f t="shared" ref="CF83:CF118" si="18">IF(C83="","",C83)</f>
        <v/>
      </c>
      <c r="CG83" s="918"/>
      <c r="CH83" s="918"/>
      <c r="CI83" s="1072"/>
      <c r="CJ83" s="1073"/>
      <c r="CK83" s="1074"/>
      <c r="CL83" s="1072"/>
      <c r="CM83" s="1074"/>
      <c r="CN83" s="1082"/>
      <c r="CO83" s="1072"/>
      <c r="CP83" s="1074"/>
      <c r="CQ83" s="1082"/>
      <c r="CR83" s="1014" t="str">
        <f t="shared" si="8"/>
        <v/>
      </c>
      <c r="CS83" s="1015"/>
      <c r="CT83" s="1016"/>
      <c r="CU83" s="1014" t="str">
        <f t="shared" si="9"/>
        <v/>
      </c>
      <c r="CV83" s="1016"/>
      <c r="CW83" s="1016"/>
      <c r="CX83" s="1066" t="str">
        <f t="shared" ref="CX83:CX118" si="19">IF(AX83="","",AX83)</f>
        <v/>
      </c>
      <c r="CY83" s="944"/>
      <c r="CZ83" s="1070" t="str">
        <f t="shared" ref="CZ83:CZ118" si="20">IF(AT83="","",AT83)</f>
        <v/>
      </c>
      <c r="DA83" s="1071"/>
      <c r="DB83" s="900" t="str">
        <f>IF(OR($AX$7="",CF83=""),"",HLOOKUP($AX$7,別紙mast!$D$4:$K$8,5,FALSE))</f>
        <v/>
      </c>
      <c r="DC83" s="900"/>
      <c r="DD83" s="370" t="str">
        <f t="shared" si="10"/>
        <v/>
      </c>
      <c r="DE83" s="1059" t="str">
        <f t="shared" si="11"/>
        <v/>
      </c>
      <c r="DF83" s="1059"/>
      <c r="DG83" s="1059"/>
      <c r="DH83" s="1059" t="str">
        <f t="shared" si="12"/>
        <v/>
      </c>
      <c r="DI83" s="1059"/>
      <c r="DJ83" s="1060"/>
      <c r="DK83" s="1059" t="str">
        <f t="shared" ref="DK83:DK118" si="21">IF(BK83="","",BK83)</f>
        <v/>
      </c>
      <c r="DL83" s="1059"/>
      <c r="DM83" s="1114"/>
    </row>
    <row r="84" spans="2:117" ht="19.5" customHeight="1" x14ac:dyDescent="0.15">
      <c r="B84" s="314">
        <v>66</v>
      </c>
      <c r="C84" s="886"/>
      <c r="D84" s="887"/>
      <c r="E84" s="887"/>
      <c r="F84" s="916"/>
      <c r="G84" s="916"/>
      <c r="H84" s="916"/>
      <c r="I84" s="916"/>
      <c r="J84" s="916"/>
      <c r="K84" s="887"/>
      <c r="L84" s="887"/>
      <c r="M84" s="887"/>
      <c r="N84" s="910"/>
      <c r="O84" s="910"/>
      <c r="P84" s="910"/>
      <c r="Q84" s="910"/>
      <c r="R84" s="211" t="s">
        <v>28</v>
      </c>
      <c r="S84" s="433" t="s">
        <v>28</v>
      </c>
      <c r="T84" s="433" t="s">
        <v>28</v>
      </c>
      <c r="U84" s="332" t="s">
        <v>28</v>
      </c>
      <c r="V84" s="911"/>
      <c r="W84" s="912"/>
      <c r="X84" s="913"/>
      <c r="Y84" s="211" t="s">
        <v>28</v>
      </c>
      <c r="Z84" s="329" t="str">
        <f t="shared" ref="Z84:Z118" si="22">IF($C84="","□",IF(Y84="■","□","■"))</f>
        <v>□</v>
      </c>
      <c r="AA84" s="211" t="s">
        <v>28</v>
      </c>
      <c r="AB84" s="324" t="s">
        <v>28</v>
      </c>
      <c r="AC84" s="211" t="s">
        <v>28</v>
      </c>
      <c r="AD84" s="914"/>
      <c r="AE84" s="915"/>
      <c r="AF84" s="211" t="s">
        <v>28</v>
      </c>
      <c r="AG84" s="214" t="s">
        <v>28</v>
      </c>
      <c r="AH84" s="214" t="s">
        <v>28</v>
      </c>
      <c r="AI84" s="214" t="s">
        <v>28</v>
      </c>
      <c r="AJ84" s="214" t="s">
        <v>28</v>
      </c>
      <c r="AK84" s="329" t="str">
        <f t="shared" ref="AK84:AK118" si="23">IF($C84="","□",IF(OR(AF84="■",AG84="■",AH84="■",AI84="■",AJ84="■"),"□","■"))</f>
        <v>□</v>
      </c>
      <c r="AL84" s="211" t="s">
        <v>28</v>
      </c>
      <c r="AM84" s="214" t="s">
        <v>28</v>
      </c>
      <c r="AN84" s="224" t="s">
        <v>28</v>
      </c>
      <c r="AP84" s="314">
        <v>66</v>
      </c>
      <c r="AQ84" s="917" t="str">
        <f t="shared" ref="AQ84:AQ118" si="24">IF(C84="","",C84)</f>
        <v/>
      </c>
      <c r="AR84" s="918"/>
      <c r="AS84" s="918"/>
      <c r="AT84" s="903"/>
      <c r="AU84" s="904"/>
      <c r="AV84" s="900" t="str">
        <f>IF($AX$7="","",IF(Y84="■",HLOOKUP($AX$7,別紙mast!$D$4:$K$7,3,FALSE),""))</f>
        <v/>
      </c>
      <c r="AW84" s="905"/>
      <c r="AX84" s="896"/>
      <c r="AY84" s="906"/>
      <c r="AZ84" s="907" t="str">
        <f>IF($AX$7="","",IF(Y84="■",HLOOKUP($AX$7,別紙mast!$D$4:$K$7,4,FALSE),""))</f>
        <v/>
      </c>
      <c r="BA84" s="908"/>
      <c r="BB84" s="212" t="s">
        <v>28</v>
      </c>
      <c r="BC84" s="212" t="s">
        <v>28</v>
      </c>
      <c r="BD84" s="212" t="s">
        <v>28</v>
      </c>
      <c r="BE84" s="546"/>
      <c r="BF84" s="887"/>
      <c r="BG84" s="887"/>
      <c r="BH84" s="896"/>
      <c r="BI84" s="909"/>
      <c r="BJ84" s="897"/>
      <c r="BK84" s="896"/>
      <c r="BL84" s="897"/>
      <c r="BM84" s="898"/>
      <c r="BN84" s="329" t="str">
        <f t="shared" ref="BN84:BN118" si="25">IF($C84="","□",IF(U84="■","■","□"))</f>
        <v>□</v>
      </c>
      <c r="BO84" s="899" t="str">
        <f>IF($AX$7="","",IF(OR(AF84="■",AG84="■",AH84="■",AI84="■",AJ84="■"),HLOOKUP($AX$7,別紙mast!$D$4:$K$8,5,FALSE),""))</f>
        <v/>
      </c>
      <c r="BP84" s="900"/>
      <c r="BQ84" s="375" t="str">
        <f t="shared" ref="BQ84:BQ118" si="26">IF(OR($AX$7="",AQ84="",BO84=""),"",IF(AT84&lt;=BO84,"○","×"))</f>
        <v/>
      </c>
      <c r="BR84" s="901"/>
      <c r="BS84" s="901"/>
      <c r="BT84" s="901"/>
      <c r="BU84" s="901"/>
      <c r="BV84" s="901"/>
      <c r="BW84" s="901"/>
      <c r="BX84" s="901"/>
      <c r="BY84" s="901"/>
      <c r="BZ84" s="901"/>
      <c r="CA84" s="901"/>
      <c r="CB84" s="901"/>
      <c r="CC84" s="902"/>
      <c r="CE84" s="314">
        <v>66</v>
      </c>
      <c r="CF84" s="917" t="str">
        <f t="shared" si="18"/>
        <v/>
      </c>
      <c r="CG84" s="918"/>
      <c r="CH84" s="918"/>
      <c r="CI84" s="1072"/>
      <c r="CJ84" s="1073"/>
      <c r="CK84" s="1074"/>
      <c r="CL84" s="1072"/>
      <c r="CM84" s="1074"/>
      <c r="CN84" s="1082"/>
      <c r="CO84" s="1072"/>
      <c r="CP84" s="1074"/>
      <c r="CQ84" s="1082"/>
      <c r="CR84" s="1014" t="str">
        <f t="shared" ref="CR84:CR118" si="27">IF(CI84="","",+CI84-CO84)</f>
        <v/>
      </c>
      <c r="CS84" s="1015"/>
      <c r="CT84" s="1016"/>
      <c r="CU84" s="1014" t="str">
        <f t="shared" ref="CU84:CU118" si="28">IF(CL84="","",+CL84-CO84)</f>
        <v/>
      </c>
      <c r="CV84" s="1016"/>
      <c r="CW84" s="1016"/>
      <c r="CX84" s="1066" t="str">
        <f t="shared" si="19"/>
        <v/>
      </c>
      <c r="CY84" s="944"/>
      <c r="CZ84" s="1070" t="str">
        <f t="shared" si="20"/>
        <v/>
      </c>
      <c r="DA84" s="1071"/>
      <c r="DB84" s="900" t="str">
        <f>IF(OR($AX$7="",CF84=""),"",HLOOKUP($AX$7,別紙mast!$D$4:$K$8,5,FALSE))</f>
        <v/>
      </c>
      <c r="DC84" s="900"/>
      <c r="DD84" s="370" t="str">
        <f t="shared" ref="DD84:DD118" si="29">IF(OR($AX$7="",CF84="",DB84=""),"",IF(CZ84&lt;=DB84,"○","×"))</f>
        <v/>
      </c>
      <c r="DE84" s="1059" t="str">
        <f t="shared" ref="DE84:DE118" si="30">IF(BR84="","",BR84)</f>
        <v/>
      </c>
      <c r="DF84" s="1059"/>
      <c r="DG84" s="1059"/>
      <c r="DH84" s="1059" t="str">
        <f t="shared" ref="DH84:DH118" si="31">IF(BX84="","",BX84)</f>
        <v/>
      </c>
      <c r="DI84" s="1059"/>
      <c r="DJ84" s="1060"/>
      <c r="DK84" s="1059" t="str">
        <f t="shared" si="21"/>
        <v/>
      </c>
      <c r="DL84" s="1059"/>
      <c r="DM84" s="1114"/>
    </row>
    <row r="85" spans="2:117" ht="19.5" customHeight="1" x14ac:dyDescent="0.15">
      <c r="B85" s="314">
        <v>67</v>
      </c>
      <c r="C85" s="886"/>
      <c r="D85" s="887"/>
      <c r="E85" s="887"/>
      <c r="F85" s="916"/>
      <c r="G85" s="916"/>
      <c r="H85" s="916"/>
      <c r="I85" s="916"/>
      <c r="J85" s="916"/>
      <c r="K85" s="887"/>
      <c r="L85" s="887"/>
      <c r="M85" s="887"/>
      <c r="N85" s="910"/>
      <c r="O85" s="910"/>
      <c r="P85" s="910"/>
      <c r="Q85" s="910"/>
      <c r="R85" s="211" t="s">
        <v>28</v>
      </c>
      <c r="S85" s="433" t="s">
        <v>28</v>
      </c>
      <c r="T85" s="433" t="s">
        <v>28</v>
      </c>
      <c r="U85" s="332" t="s">
        <v>28</v>
      </c>
      <c r="V85" s="911"/>
      <c r="W85" s="912"/>
      <c r="X85" s="913"/>
      <c r="Y85" s="211" t="s">
        <v>28</v>
      </c>
      <c r="Z85" s="329" t="str">
        <f t="shared" si="22"/>
        <v>□</v>
      </c>
      <c r="AA85" s="211" t="s">
        <v>28</v>
      </c>
      <c r="AB85" s="324" t="s">
        <v>28</v>
      </c>
      <c r="AC85" s="211" t="s">
        <v>28</v>
      </c>
      <c r="AD85" s="914"/>
      <c r="AE85" s="915"/>
      <c r="AF85" s="211" t="s">
        <v>28</v>
      </c>
      <c r="AG85" s="214" t="s">
        <v>28</v>
      </c>
      <c r="AH85" s="214" t="s">
        <v>28</v>
      </c>
      <c r="AI85" s="214" t="s">
        <v>28</v>
      </c>
      <c r="AJ85" s="214" t="s">
        <v>28</v>
      </c>
      <c r="AK85" s="329" t="str">
        <f t="shared" si="23"/>
        <v>□</v>
      </c>
      <c r="AL85" s="211" t="s">
        <v>28</v>
      </c>
      <c r="AM85" s="214" t="s">
        <v>28</v>
      </c>
      <c r="AN85" s="224" t="s">
        <v>28</v>
      </c>
      <c r="AP85" s="314">
        <v>67</v>
      </c>
      <c r="AQ85" s="917" t="str">
        <f t="shared" si="24"/>
        <v/>
      </c>
      <c r="AR85" s="918"/>
      <c r="AS85" s="918"/>
      <c r="AT85" s="903"/>
      <c r="AU85" s="904"/>
      <c r="AV85" s="900" t="str">
        <f>IF($AX$7="","",IF(Y85="■",HLOOKUP($AX$7,別紙mast!$D$4:$K$7,3,FALSE),""))</f>
        <v/>
      </c>
      <c r="AW85" s="905"/>
      <c r="AX85" s="896"/>
      <c r="AY85" s="906"/>
      <c r="AZ85" s="907" t="str">
        <f>IF($AX$7="","",IF(Y85="■",HLOOKUP($AX$7,別紙mast!$D$4:$K$7,4,FALSE),""))</f>
        <v/>
      </c>
      <c r="BA85" s="908"/>
      <c r="BB85" s="212" t="s">
        <v>28</v>
      </c>
      <c r="BC85" s="212" t="s">
        <v>28</v>
      </c>
      <c r="BD85" s="212" t="s">
        <v>28</v>
      </c>
      <c r="BE85" s="546"/>
      <c r="BF85" s="887"/>
      <c r="BG85" s="887"/>
      <c r="BH85" s="896"/>
      <c r="BI85" s="909"/>
      <c r="BJ85" s="897"/>
      <c r="BK85" s="896"/>
      <c r="BL85" s="897"/>
      <c r="BM85" s="898"/>
      <c r="BN85" s="329" t="str">
        <f t="shared" si="25"/>
        <v>□</v>
      </c>
      <c r="BO85" s="899" t="str">
        <f>IF($AX$7="","",IF(OR(AF85="■",AG85="■",AH85="■",AI85="■",AJ85="■"),HLOOKUP($AX$7,別紙mast!$D$4:$K$8,5,FALSE),""))</f>
        <v/>
      </c>
      <c r="BP85" s="900"/>
      <c r="BQ85" s="375" t="str">
        <f t="shared" si="26"/>
        <v/>
      </c>
      <c r="BR85" s="901"/>
      <c r="BS85" s="901"/>
      <c r="BT85" s="901"/>
      <c r="BU85" s="901"/>
      <c r="BV85" s="901"/>
      <c r="BW85" s="901"/>
      <c r="BX85" s="901"/>
      <c r="BY85" s="901"/>
      <c r="BZ85" s="901"/>
      <c r="CA85" s="901"/>
      <c r="CB85" s="901"/>
      <c r="CC85" s="902"/>
      <c r="CE85" s="314">
        <v>67</v>
      </c>
      <c r="CF85" s="917" t="str">
        <f t="shared" si="18"/>
        <v/>
      </c>
      <c r="CG85" s="918"/>
      <c r="CH85" s="918"/>
      <c r="CI85" s="1072"/>
      <c r="CJ85" s="1073"/>
      <c r="CK85" s="1074"/>
      <c r="CL85" s="1072"/>
      <c r="CM85" s="1074"/>
      <c r="CN85" s="1082"/>
      <c r="CO85" s="1072"/>
      <c r="CP85" s="1074"/>
      <c r="CQ85" s="1082"/>
      <c r="CR85" s="1014" t="str">
        <f t="shared" si="27"/>
        <v/>
      </c>
      <c r="CS85" s="1015"/>
      <c r="CT85" s="1016"/>
      <c r="CU85" s="1014" t="str">
        <f t="shared" si="28"/>
        <v/>
      </c>
      <c r="CV85" s="1016"/>
      <c r="CW85" s="1016"/>
      <c r="CX85" s="1066" t="str">
        <f t="shared" si="19"/>
        <v/>
      </c>
      <c r="CY85" s="944"/>
      <c r="CZ85" s="1070" t="str">
        <f t="shared" si="20"/>
        <v/>
      </c>
      <c r="DA85" s="1071"/>
      <c r="DB85" s="900" t="str">
        <f>IF(OR($AX$7="",CF85=""),"",HLOOKUP($AX$7,別紙mast!$D$4:$K$8,5,FALSE))</f>
        <v/>
      </c>
      <c r="DC85" s="900"/>
      <c r="DD85" s="370" t="str">
        <f t="shared" si="29"/>
        <v/>
      </c>
      <c r="DE85" s="1059" t="str">
        <f t="shared" si="30"/>
        <v/>
      </c>
      <c r="DF85" s="1059"/>
      <c r="DG85" s="1059"/>
      <c r="DH85" s="1059" t="str">
        <f t="shared" si="31"/>
        <v/>
      </c>
      <c r="DI85" s="1059"/>
      <c r="DJ85" s="1060"/>
      <c r="DK85" s="1059" t="str">
        <f t="shared" si="21"/>
        <v/>
      </c>
      <c r="DL85" s="1059"/>
      <c r="DM85" s="1114"/>
    </row>
    <row r="86" spans="2:117" ht="19.5" customHeight="1" x14ac:dyDescent="0.15">
      <c r="B86" s="314">
        <v>68</v>
      </c>
      <c r="C86" s="886"/>
      <c r="D86" s="887"/>
      <c r="E86" s="887"/>
      <c r="F86" s="916"/>
      <c r="G86" s="916"/>
      <c r="H86" s="916"/>
      <c r="I86" s="916"/>
      <c r="J86" s="916"/>
      <c r="K86" s="887"/>
      <c r="L86" s="887"/>
      <c r="M86" s="887"/>
      <c r="N86" s="910"/>
      <c r="O86" s="910"/>
      <c r="P86" s="910"/>
      <c r="Q86" s="910"/>
      <c r="R86" s="211" t="s">
        <v>28</v>
      </c>
      <c r="S86" s="433" t="s">
        <v>28</v>
      </c>
      <c r="T86" s="433" t="s">
        <v>28</v>
      </c>
      <c r="U86" s="332" t="s">
        <v>28</v>
      </c>
      <c r="V86" s="911"/>
      <c r="W86" s="912"/>
      <c r="X86" s="913"/>
      <c r="Y86" s="211" t="s">
        <v>28</v>
      </c>
      <c r="Z86" s="329" t="str">
        <f t="shared" si="22"/>
        <v>□</v>
      </c>
      <c r="AA86" s="211" t="s">
        <v>28</v>
      </c>
      <c r="AB86" s="324" t="s">
        <v>28</v>
      </c>
      <c r="AC86" s="211" t="s">
        <v>28</v>
      </c>
      <c r="AD86" s="914"/>
      <c r="AE86" s="915"/>
      <c r="AF86" s="211" t="s">
        <v>28</v>
      </c>
      <c r="AG86" s="214" t="s">
        <v>28</v>
      </c>
      <c r="AH86" s="214" t="s">
        <v>28</v>
      </c>
      <c r="AI86" s="214" t="s">
        <v>28</v>
      </c>
      <c r="AJ86" s="214" t="s">
        <v>28</v>
      </c>
      <c r="AK86" s="329" t="str">
        <f t="shared" si="23"/>
        <v>□</v>
      </c>
      <c r="AL86" s="211" t="s">
        <v>28</v>
      </c>
      <c r="AM86" s="214" t="s">
        <v>28</v>
      </c>
      <c r="AN86" s="224" t="s">
        <v>28</v>
      </c>
      <c r="AP86" s="314">
        <v>68</v>
      </c>
      <c r="AQ86" s="917" t="str">
        <f t="shared" si="24"/>
        <v/>
      </c>
      <c r="AR86" s="918"/>
      <c r="AS86" s="918"/>
      <c r="AT86" s="903"/>
      <c r="AU86" s="904"/>
      <c r="AV86" s="900" t="str">
        <f>IF($AX$7="","",IF(Y86="■",HLOOKUP($AX$7,別紙mast!$D$4:$K$7,3,FALSE),""))</f>
        <v/>
      </c>
      <c r="AW86" s="905"/>
      <c r="AX86" s="896"/>
      <c r="AY86" s="906"/>
      <c r="AZ86" s="907" t="str">
        <f>IF($AX$7="","",IF(Y86="■",HLOOKUP($AX$7,別紙mast!$D$4:$K$7,4,FALSE),""))</f>
        <v/>
      </c>
      <c r="BA86" s="908"/>
      <c r="BB86" s="212" t="s">
        <v>28</v>
      </c>
      <c r="BC86" s="212" t="s">
        <v>28</v>
      </c>
      <c r="BD86" s="212" t="s">
        <v>28</v>
      </c>
      <c r="BE86" s="546"/>
      <c r="BF86" s="887"/>
      <c r="BG86" s="887"/>
      <c r="BH86" s="896"/>
      <c r="BI86" s="909"/>
      <c r="BJ86" s="897"/>
      <c r="BK86" s="896"/>
      <c r="BL86" s="897"/>
      <c r="BM86" s="898"/>
      <c r="BN86" s="329" t="str">
        <f t="shared" si="25"/>
        <v>□</v>
      </c>
      <c r="BO86" s="899" t="str">
        <f>IF($AX$7="","",IF(OR(AF86="■",AG86="■",AH86="■",AI86="■",AJ86="■"),HLOOKUP($AX$7,別紙mast!$D$4:$K$8,5,FALSE),""))</f>
        <v/>
      </c>
      <c r="BP86" s="900"/>
      <c r="BQ86" s="375" t="str">
        <f t="shared" si="26"/>
        <v/>
      </c>
      <c r="BR86" s="901"/>
      <c r="BS86" s="901"/>
      <c r="BT86" s="901"/>
      <c r="BU86" s="901"/>
      <c r="BV86" s="901"/>
      <c r="BW86" s="901"/>
      <c r="BX86" s="901"/>
      <c r="BY86" s="901"/>
      <c r="BZ86" s="901"/>
      <c r="CA86" s="901"/>
      <c r="CB86" s="901"/>
      <c r="CC86" s="902"/>
      <c r="CE86" s="314">
        <v>68</v>
      </c>
      <c r="CF86" s="917" t="str">
        <f t="shared" si="18"/>
        <v/>
      </c>
      <c r="CG86" s="918"/>
      <c r="CH86" s="918"/>
      <c r="CI86" s="1072"/>
      <c r="CJ86" s="1073"/>
      <c r="CK86" s="1074"/>
      <c r="CL86" s="1072"/>
      <c r="CM86" s="1074"/>
      <c r="CN86" s="1082"/>
      <c r="CO86" s="1072"/>
      <c r="CP86" s="1074"/>
      <c r="CQ86" s="1082"/>
      <c r="CR86" s="1014" t="str">
        <f t="shared" si="27"/>
        <v/>
      </c>
      <c r="CS86" s="1015"/>
      <c r="CT86" s="1016"/>
      <c r="CU86" s="1014" t="str">
        <f t="shared" si="28"/>
        <v/>
      </c>
      <c r="CV86" s="1016"/>
      <c r="CW86" s="1016"/>
      <c r="CX86" s="1066" t="str">
        <f t="shared" si="19"/>
        <v/>
      </c>
      <c r="CY86" s="944"/>
      <c r="CZ86" s="1070" t="str">
        <f t="shared" si="20"/>
        <v/>
      </c>
      <c r="DA86" s="1071"/>
      <c r="DB86" s="900" t="str">
        <f>IF(OR($AX$7="",CF86=""),"",HLOOKUP($AX$7,別紙mast!$D$4:$K$8,5,FALSE))</f>
        <v/>
      </c>
      <c r="DC86" s="900"/>
      <c r="DD86" s="370" t="str">
        <f t="shared" si="29"/>
        <v/>
      </c>
      <c r="DE86" s="1059" t="str">
        <f t="shared" si="30"/>
        <v/>
      </c>
      <c r="DF86" s="1059"/>
      <c r="DG86" s="1059"/>
      <c r="DH86" s="1059" t="str">
        <f t="shared" si="31"/>
        <v/>
      </c>
      <c r="DI86" s="1059"/>
      <c r="DJ86" s="1060"/>
      <c r="DK86" s="1059" t="str">
        <f t="shared" si="21"/>
        <v/>
      </c>
      <c r="DL86" s="1059"/>
      <c r="DM86" s="1114"/>
    </row>
    <row r="87" spans="2:117" ht="19.5" customHeight="1" x14ac:dyDescent="0.15">
      <c r="B87" s="314">
        <v>69</v>
      </c>
      <c r="C87" s="886"/>
      <c r="D87" s="887"/>
      <c r="E87" s="887"/>
      <c r="F87" s="916"/>
      <c r="G87" s="916"/>
      <c r="H87" s="916"/>
      <c r="I87" s="916"/>
      <c r="J87" s="916"/>
      <c r="K87" s="887"/>
      <c r="L87" s="887"/>
      <c r="M87" s="887"/>
      <c r="N87" s="910"/>
      <c r="O87" s="910"/>
      <c r="P87" s="910"/>
      <c r="Q87" s="910"/>
      <c r="R87" s="211" t="s">
        <v>28</v>
      </c>
      <c r="S87" s="433" t="s">
        <v>28</v>
      </c>
      <c r="T87" s="433" t="s">
        <v>28</v>
      </c>
      <c r="U87" s="332" t="s">
        <v>28</v>
      </c>
      <c r="V87" s="911"/>
      <c r="W87" s="912"/>
      <c r="X87" s="913"/>
      <c r="Y87" s="211" t="s">
        <v>28</v>
      </c>
      <c r="Z87" s="329" t="str">
        <f t="shared" si="22"/>
        <v>□</v>
      </c>
      <c r="AA87" s="211" t="s">
        <v>28</v>
      </c>
      <c r="AB87" s="324" t="s">
        <v>28</v>
      </c>
      <c r="AC87" s="211" t="s">
        <v>28</v>
      </c>
      <c r="AD87" s="914"/>
      <c r="AE87" s="915"/>
      <c r="AF87" s="211" t="s">
        <v>28</v>
      </c>
      <c r="AG87" s="214" t="s">
        <v>28</v>
      </c>
      <c r="AH87" s="214" t="s">
        <v>28</v>
      </c>
      <c r="AI87" s="214" t="s">
        <v>28</v>
      </c>
      <c r="AJ87" s="214" t="s">
        <v>28</v>
      </c>
      <c r="AK87" s="329" t="str">
        <f t="shared" si="23"/>
        <v>□</v>
      </c>
      <c r="AL87" s="211" t="s">
        <v>28</v>
      </c>
      <c r="AM87" s="214" t="s">
        <v>28</v>
      </c>
      <c r="AN87" s="224" t="s">
        <v>28</v>
      </c>
      <c r="AP87" s="314">
        <v>69</v>
      </c>
      <c r="AQ87" s="917" t="str">
        <f t="shared" si="24"/>
        <v/>
      </c>
      <c r="AR87" s="918"/>
      <c r="AS87" s="918"/>
      <c r="AT87" s="903"/>
      <c r="AU87" s="904"/>
      <c r="AV87" s="900" t="str">
        <f>IF($AX$7="","",IF(Y87="■",HLOOKUP($AX$7,別紙mast!$D$4:$K$7,3,FALSE),""))</f>
        <v/>
      </c>
      <c r="AW87" s="905"/>
      <c r="AX87" s="896"/>
      <c r="AY87" s="906"/>
      <c r="AZ87" s="907" t="str">
        <f>IF($AX$7="","",IF(Y87="■",HLOOKUP($AX$7,別紙mast!$D$4:$K$7,4,FALSE),""))</f>
        <v/>
      </c>
      <c r="BA87" s="908"/>
      <c r="BB87" s="212" t="s">
        <v>28</v>
      </c>
      <c r="BC87" s="212" t="s">
        <v>28</v>
      </c>
      <c r="BD87" s="212" t="s">
        <v>28</v>
      </c>
      <c r="BE87" s="546"/>
      <c r="BF87" s="887"/>
      <c r="BG87" s="887"/>
      <c r="BH87" s="896"/>
      <c r="BI87" s="909"/>
      <c r="BJ87" s="897"/>
      <c r="BK87" s="896"/>
      <c r="BL87" s="897"/>
      <c r="BM87" s="898"/>
      <c r="BN87" s="329" t="str">
        <f t="shared" si="25"/>
        <v>□</v>
      </c>
      <c r="BO87" s="899" t="str">
        <f>IF($AX$7="","",IF(OR(AF87="■",AG87="■",AH87="■",AI87="■",AJ87="■"),HLOOKUP($AX$7,別紙mast!$D$4:$K$8,5,FALSE),""))</f>
        <v/>
      </c>
      <c r="BP87" s="900"/>
      <c r="BQ87" s="375" t="str">
        <f t="shared" si="26"/>
        <v/>
      </c>
      <c r="BR87" s="901"/>
      <c r="BS87" s="901"/>
      <c r="BT87" s="901"/>
      <c r="BU87" s="901"/>
      <c r="BV87" s="901"/>
      <c r="BW87" s="901"/>
      <c r="BX87" s="901"/>
      <c r="BY87" s="901"/>
      <c r="BZ87" s="901"/>
      <c r="CA87" s="901"/>
      <c r="CB87" s="901"/>
      <c r="CC87" s="902"/>
      <c r="CE87" s="314">
        <v>69</v>
      </c>
      <c r="CF87" s="917" t="str">
        <f t="shared" si="18"/>
        <v/>
      </c>
      <c r="CG87" s="918"/>
      <c r="CH87" s="918"/>
      <c r="CI87" s="1072"/>
      <c r="CJ87" s="1073"/>
      <c r="CK87" s="1074"/>
      <c r="CL87" s="1072"/>
      <c r="CM87" s="1074"/>
      <c r="CN87" s="1082"/>
      <c r="CO87" s="1072"/>
      <c r="CP87" s="1074"/>
      <c r="CQ87" s="1082"/>
      <c r="CR87" s="1014" t="str">
        <f t="shared" si="27"/>
        <v/>
      </c>
      <c r="CS87" s="1015"/>
      <c r="CT87" s="1016"/>
      <c r="CU87" s="1014" t="str">
        <f t="shared" si="28"/>
        <v/>
      </c>
      <c r="CV87" s="1016"/>
      <c r="CW87" s="1016"/>
      <c r="CX87" s="1066" t="str">
        <f t="shared" si="19"/>
        <v/>
      </c>
      <c r="CY87" s="944"/>
      <c r="CZ87" s="1070" t="str">
        <f t="shared" si="20"/>
        <v/>
      </c>
      <c r="DA87" s="1071"/>
      <c r="DB87" s="900" t="str">
        <f>IF(OR($AX$7="",CF87=""),"",HLOOKUP($AX$7,別紙mast!$D$4:$K$8,5,FALSE))</f>
        <v/>
      </c>
      <c r="DC87" s="900"/>
      <c r="DD87" s="370" t="str">
        <f t="shared" si="29"/>
        <v/>
      </c>
      <c r="DE87" s="1059" t="str">
        <f t="shared" si="30"/>
        <v/>
      </c>
      <c r="DF87" s="1059"/>
      <c r="DG87" s="1059"/>
      <c r="DH87" s="1059" t="str">
        <f t="shared" si="31"/>
        <v/>
      </c>
      <c r="DI87" s="1059"/>
      <c r="DJ87" s="1060"/>
      <c r="DK87" s="1059" t="str">
        <f t="shared" si="21"/>
        <v/>
      </c>
      <c r="DL87" s="1059"/>
      <c r="DM87" s="1114"/>
    </row>
    <row r="88" spans="2:117" ht="19.5" customHeight="1" x14ac:dyDescent="0.15">
      <c r="B88" s="314">
        <v>70</v>
      </c>
      <c r="C88" s="886"/>
      <c r="D88" s="887"/>
      <c r="E88" s="887"/>
      <c r="F88" s="916"/>
      <c r="G88" s="916"/>
      <c r="H88" s="916"/>
      <c r="I88" s="916"/>
      <c r="J88" s="916"/>
      <c r="K88" s="887"/>
      <c r="L88" s="887"/>
      <c r="M88" s="887"/>
      <c r="N88" s="910"/>
      <c r="O88" s="910"/>
      <c r="P88" s="910"/>
      <c r="Q88" s="910"/>
      <c r="R88" s="211" t="s">
        <v>28</v>
      </c>
      <c r="S88" s="433" t="s">
        <v>28</v>
      </c>
      <c r="T88" s="433" t="s">
        <v>28</v>
      </c>
      <c r="U88" s="332" t="s">
        <v>28</v>
      </c>
      <c r="V88" s="911"/>
      <c r="W88" s="912"/>
      <c r="X88" s="913"/>
      <c r="Y88" s="211" t="s">
        <v>28</v>
      </c>
      <c r="Z88" s="329" t="str">
        <f t="shared" si="22"/>
        <v>□</v>
      </c>
      <c r="AA88" s="211" t="s">
        <v>28</v>
      </c>
      <c r="AB88" s="324" t="s">
        <v>28</v>
      </c>
      <c r="AC88" s="211" t="s">
        <v>28</v>
      </c>
      <c r="AD88" s="914"/>
      <c r="AE88" s="915"/>
      <c r="AF88" s="211" t="s">
        <v>28</v>
      </c>
      <c r="AG88" s="214" t="s">
        <v>28</v>
      </c>
      <c r="AH88" s="214" t="s">
        <v>28</v>
      </c>
      <c r="AI88" s="214" t="s">
        <v>28</v>
      </c>
      <c r="AJ88" s="214" t="s">
        <v>28</v>
      </c>
      <c r="AK88" s="329" t="str">
        <f t="shared" si="23"/>
        <v>□</v>
      </c>
      <c r="AL88" s="211" t="s">
        <v>28</v>
      </c>
      <c r="AM88" s="214" t="s">
        <v>28</v>
      </c>
      <c r="AN88" s="224" t="s">
        <v>28</v>
      </c>
      <c r="AP88" s="314">
        <v>70</v>
      </c>
      <c r="AQ88" s="917" t="str">
        <f t="shared" si="24"/>
        <v/>
      </c>
      <c r="AR88" s="918"/>
      <c r="AS88" s="918"/>
      <c r="AT88" s="903"/>
      <c r="AU88" s="904"/>
      <c r="AV88" s="900" t="str">
        <f>IF($AX$7="","",IF(Y88="■",HLOOKUP($AX$7,別紙mast!$D$4:$K$7,3,FALSE),""))</f>
        <v/>
      </c>
      <c r="AW88" s="905"/>
      <c r="AX88" s="896"/>
      <c r="AY88" s="906"/>
      <c r="AZ88" s="907" t="str">
        <f>IF($AX$7="","",IF(Y88="■",HLOOKUP($AX$7,別紙mast!$D$4:$K$7,4,FALSE),""))</f>
        <v/>
      </c>
      <c r="BA88" s="908"/>
      <c r="BB88" s="212" t="s">
        <v>28</v>
      </c>
      <c r="BC88" s="212" t="s">
        <v>28</v>
      </c>
      <c r="BD88" s="212" t="s">
        <v>28</v>
      </c>
      <c r="BE88" s="546"/>
      <c r="BF88" s="887"/>
      <c r="BG88" s="887"/>
      <c r="BH88" s="896"/>
      <c r="BI88" s="909"/>
      <c r="BJ88" s="897"/>
      <c r="BK88" s="896"/>
      <c r="BL88" s="897"/>
      <c r="BM88" s="898"/>
      <c r="BN88" s="329" t="str">
        <f t="shared" si="25"/>
        <v>□</v>
      </c>
      <c r="BO88" s="899" t="str">
        <f>IF($AX$7="","",IF(OR(AF88="■",AG88="■",AH88="■",AI88="■",AJ88="■"),HLOOKUP($AX$7,別紙mast!$D$4:$K$8,5,FALSE),""))</f>
        <v/>
      </c>
      <c r="BP88" s="900"/>
      <c r="BQ88" s="375" t="str">
        <f t="shared" si="26"/>
        <v/>
      </c>
      <c r="BR88" s="901"/>
      <c r="BS88" s="901"/>
      <c r="BT88" s="901"/>
      <c r="BU88" s="901"/>
      <c r="BV88" s="901"/>
      <c r="BW88" s="901"/>
      <c r="BX88" s="901"/>
      <c r="BY88" s="901"/>
      <c r="BZ88" s="901"/>
      <c r="CA88" s="901"/>
      <c r="CB88" s="901"/>
      <c r="CC88" s="902"/>
      <c r="CE88" s="314">
        <v>70</v>
      </c>
      <c r="CF88" s="917" t="str">
        <f t="shared" si="18"/>
        <v/>
      </c>
      <c r="CG88" s="918"/>
      <c r="CH88" s="918"/>
      <c r="CI88" s="1072"/>
      <c r="CJ88" s="1073"/>
      <c r="CK88" s="1074"/>
      <c r="CL88" s="1072"/>
      <c r="CM88" s="1074"/>
      <c r="CN88" s="1082"/>
      <c r="CO88" s="1072"/>
      <c r="CP88" s="1074"/>
      <c r="CQ88" s="1082"/>
      <c r="CR88" s="1014" t="str">
        <f t="shared" si="27"/>
        <v/>
      </c>
      <c r="CS88" s="1015"/>
      <c r="CT88" s="1016"/>
      <c r="CU88" s="1014" t="str">
        <f t="shared" si="28"/>
        <v/>
      </c>
      <c r="CV88" s="1016"/>
      <c r="CW88" s="1016"/>
      <c r="CX88" s="1066" t="str">
        <f t="shared" si="19"/>
        <v/>
      </c>
      <c r="CY88" s="944"/>
      <c r="CZ88" s="1070" t="str">
        <f t="shared" si="20"/>
        <v/>
      </c>
      <c r="DA88" s="1071"/>
      <c r="DB88" s="900" t="str">
        <f>IF(OR($AX$7="",CF88=""),"",HLOOKUP($AX$7,別紙mast!$D$4:$K$8,5,FALSE))</f>
        <v/>
      </c>
      <c r="DC88" s="900"/>
      <c r="DD88" s="370" t="str">
        <f t="shared" si="29"/>
        <v/>
      </c>
      <c r="DE88" s="1059" t="str">
        <f t="shared" si="30"/>
        <v/>
      </c>
      <c r="DF88" s="1059"/>
      <c r="DG88" s="1059"/>
      <c r="DH88" s="1059" t="str">
        <f t="shared" si="31"/>
        <v/>
      </c>
      <c r="DI88" s="1059"/>
      <c r="DJ88" s="1060"/>
      <c r="DK88" s="1059" t="str">
        <f t="shared" si="21"/>
        <v/>
      </c>
      <c r="DL88" s="1059"/>
      <c r="DM88" s="1114"/>
    </row>
    <row r="89" spans="2:117" ht="19.5" customHeight="1" x14ac:dyDescent="0.15">
      <c r="B89" s="314">
        <v>71</v>
      </c>
      <c r="C89" s="886"/>
      <c r="D89" s="887"/>
      <c r="E89" s="887"/>
      <c r="F89" s="916"/>
      <c r="G89" s="916"/>
      <c r="H89" s="916"/>
      <c r="I89" s="916"/>
      <c r="J89" s="916"/>
      <c r="K89" s="887"/>
      <c r="L89" s="887"/>
      <c r="M89" s="887"/>
      <c r="N89" s="910"/>
      <c r="O89" s="910"/>
      <c r="P89" s="910"/>
      <c r="Q89" s="910"/>
      <c r="R89" s="211" t="s">
        <v>28</v>
      </c>
      <c r="S89" s="433" t="s">
        <v>28</v>
      </c>
      <c r="T89" s="433" t="s">
        <v>28</v>
      </c>
      <c r="U89" s="332" t="s">
        <v>28</v>
      </c>
      <c r="V89" s="911"/>
      <c r="W89" s="912"/>
      <c r="X89" s="913"/>
      <c r="Y89" s="211" t="s">
        <v>28</v>
      </c>
      <c r="Z89" s="329" t="str">
        <f t="shared" si="22"/>
        <v>□</v>
      </c>
      <c r="AA89" s="211" t="s">
        <v>28</v>
      </c>
      <c r="AB89" s="324" t="s">
        <v>28</v>
      </c>
      <c r="AC89" s="211" t="s">
        <v>28</v>
      </c>
      <c r="AD89" s="914"/>
      <c r="AE89" s="915"/>
      <c r="AF89" s="211" t="s">
        <v>28</v>
      </c>
      <c r="AG89" s="214" t="s">
        <v>28</v>
      </c>
      <c r="AH89" s="214" t="s">
        <v>28</v>
      </c>
      <c r="AI89" s="214" t="s">
        <v>28</v>
      </c>
      <c r="AJ89" s="214" t="s">
        <v>28</v>
      </c>
      <c r="AK89" s="329" t="str">
        <f t="shared" si="23"/>
        <v>□</v>
      </c>
      <c r="AL89" s="211" t="s">
        <v>28</v>
      </c>
      <c r="AM89" s="214" t="s">
        <v>28</v>
      </c>
      <c r="AN89" s="224" t="s">
        <v>28</v>
      </c>
      <c r="AP89" s="314">
        <v>71</v>
      </c>
      <c r="AQ89" s="917" t="str">
        <f t="shared" si="24"/>
        <v/>
      </c>
      <c r="AR89" s="918"/>
      <c r="AS89" s="918"/>
      <c r="AT89" s="903"/>
      <c r="AU89" s="904"/>
      <c r="AV89" s="900" t="str">
        <f>IF($AX$7="","",IF(Y89="■",HLOOKUP($AX$7,別紙mast!$D$4:$K$7,3,FALSE),""))</f>
        <v/>
      </c>
      <c r="AW89" s="905"/>
      <c r="AX89" s="896"/>
      <c r="AY89" s="906"/>
      <c r="AZ89" s="907" t="str">
        <f>IF($AX$7="","",IF(Y89="■",HLOOKUP($AX$7,別紙mast!$D$4:$K$7,4,FALSE),""))</f>
        <v/>
      </c>
      <c r="BA89" s="908"/>
      <c r="BB89" s="212" t="s">
        <v>28</v>
      </c>
      <c r="BC89" s="212" t="s">
        <v>28</v>
      </c>
      <c r="BD89" s="212" t="s">
        <v>28</v>
      </c>
      <c r="BE89" s="546"/>
      <c r="BF89" s="887"/>
      <c r="BG89" s="887"/>
      <c r="BH89" s="896"/>
      <c r="BI89" s="909"/>
      <c r="BJ89" s="897"/>
      <c r="BK89" s="896"/>
      <c r="BL89" s="897"/>
      <c r="BM89" s="898"/>
      <c r="BN89" s="329" t="str">
        <f t="shared" si="25"/>
        <v>□</v>
      </c>
      <c r="BO89" s="899" t="str">
        <f>IF($AX$7="","",IF(OR(AF89="■",AG89="■",AH89="■",AI89="■",AJ89="■"),HLOOKUP($AX$7,別紙mast!$D$4:$K$8,5,FALSE),""))</f>
        <v/>
      </c>
      <c r="BP89" s="900"/>
      <c r="BQ89" s="375" t="str">
        <f t="shared" si="26"/>
        <v/>
      </c>
      <c r="BR89" s="901"/>
      <c r="BS89" s="901"/>
      <c r="BT89" s="901"/>
      <c r="BU89" s="901"/>
      <c r="BV89" s="901"/>
      <c r="BW89" s="901"/>
      <c r="BX89" s="901"/>
      <c r="BY89" s="901"/>
      <c r="BZ89" s="901"/>
      <c r="CA89" s="901"/>
      <c r="CB89" s="901"/>
      <c r="CC89" s="902"/>
      <c r="CE89" s="314">
        <v>71</v>
      </c>
      <c r="CF89" s="917" t="str">
        <f t="shared" si="18"/>
        <v/>
      </c>
      <c r="CG89" s="918"/>
      <c r="CH89" s="918"/>
      <c r="CI89" s="1072"/>
      <c r="CJ89" s="1073"/>
      <c r="CK89" s="1074"/>
      <c r="CL89" s="1072"/>
      <c r="CM89" s="1074"/>
      <c r="CN89" s="1082"/>
      <c r="CO89" s="1072"/>
      <c r="CP89" s="1074"/>
      <c r="CQ89" s="1082"/>
      <c r="CR89" s="1014" t="str">
        <f t="shared" si="27"/>
        <v/>
      </c>
      <c r="CS89" s="1015"/>
      <c r="CT89" s="1016"/>
      <c r="CU89" s="1014" t="str">
        <f t="shared" si="28"/>
        <v/>
      </c>
      <c r="CV89" s="1016"/>
      <c r="CW89" s="1016"/>
      <c r="CX89" s="1066" t="str">
        <f t="shared" si="19"/>
        <v/>
      </c>
      <c r="CY89" s="944"/>
      <c r="CZ89" s="1070" t="str">
        <f t="shared" si="20"/>
        <v/>
      </c>
      <c r="DA89" s="1071"/>
      <c r="DB89" s="900" t="str">
        <f>IF(OR($AX$7="",CF89=""),"",HLOOKUP($AX$7,別紙mast!$D$4:$K$8,5,FALSE))</f>
        <v/>
      </c>
      <c r="DC89" s="900"/>
      <c r="DD89" s="370" t="str">
        <f t="shared" si="29"/>
        <v/>
      </c>
      <c r="DE89" s="1059" t="str">
        <f t="shared" si="30"/>
        <v/>
      </c>
      <c r="DF89" s="1059"/>
      <c r="DG89" s="1059"/>
      <c r="DH89" s="1059" t="str">
        <f t="shared" si="31"/>
        <v/>
      </c>
      <c r="DI89" s="1059"/>
      <c r="DJ89" s="1060"/>
      <c r="DK89" s="1059" t="str">
        <f t="shared" si="21"/>
        <v/>
      </c>
      <c r="DL89" s="1059"/>
      <c r="DM89" s="1114"/>
    </row>
    <row r="90" spans="2:117" ht="19.5" customHeight="1" x14ac:dyDescent="0.15">
      <c r="B90" s="314">
        <v>72</v>
      </c>
      <c r="C90" s="886"/>
      <c r="D90" s="887"/>
      <c r="E90" s="887"/>
      <c r="F90" s="916"/>
      <c r="G90" s="916"/>
      <c r="H90" s="916"/>
      <c r="I90" s="916"/>
      <c r="J90" s="916"/>
      <c r="K90" s="887"/>
      <c r="L90" s="887"/>
      <c r="M90" s="887"/>
      <c r="N90" s="910"/>
      <c r="O90" s="910"/>
      <c r="P90" s="910"/>
      <c r="Q90" s="910"/>
      <c r="R90" s="211" t="s">
        <v>28</v>
      </c>
      <c r="S90" s="433" t="s">
        <v>28</v>
      </c>
      <c r="T90" s="433" t="s">
        <v>28</v>
      </c>
      <c r="U90" s="332" t="s">
        <v>28</v>
      </c>
      <c r="V90" s="911"/>
      <c r="W90" s="912"/>
      <c r="X90" s="913"/>
      <c r="Y90" s="211" t="s">
        <v>28</v>
      </c>
      <c r="Z90" s="329" t="str">
        <f t="shared" si="22"/>
        <v>□</v>
      </c>
      <c r="AA90" s="211" t="s">
        <v>28</v>
      </c>
      <c r="AB90" s="324" t="s">
        <v>28</v>
      </c>
      <c r="AC90" s="211" t="s">
        <v>28</v>
      </c>
      <c r="AD90" s="914"/>
      <c r="AE90" s="915"/>
      <c r="AF90" s="211" t="s">
        <v>28</v>
      </c>
      <c r="AG90" s="214" t="s">
        <v>28</v>
      </c>
      <c r="AH90" s="214" t="s">
        <v>28</v>
      </c>
      <c r="AI90" s="214" t="s">
        <v>28</v>
      </c>
      <c r="AJ90" s="214" t="s">
        <v>28</v>
      </c>
      <c r="AK90" s="329" t="str">
        <f t="shared" si="23"/>
        <v>□</v>
      </c>
      <c r="AL90" s="211" t="s">
        <v>28</v>
      </c>
      <c r="AM90" s="214" t="s">
        <v>28</v>
      </c>
      <c r="AN90" s="224" t="s">
        <v>28</v>
      </c>
      <c r="AP90" s="314">
        <v>72</v>
      </c>
      <c r="AQ90" s="917" t="str">
        <f t="shared" si="24"/>
        <v/>
      </c>
      <c r="AR90" s="918"/>
      <c r="AS90" s="918"/>
      <c r="AT90" s="903"/>
      <c r="AU90" s="904"/>
      <c r="AV90" s="900" t="str">
        <f>IF($AX$7="","",IF(Y90="■",HLOOKUP($AX$7,別紙mast!$D$4:$K$7,3,FALSE),""))</f>
        <v/>
      </c>
      <c r="AW90" s="905"/>
      <c r="AX90" s="896"/>
      <c r="AY90" s="906"/>
      <c r="AZ90" s="907" t="str">
        <f>IF($AX$7="","",IF(Y90="■",HLOOKUP($AX$7,別紙mast!$D$4:$K$7,4,FALSE),""))</f>
        <v/>
      </c>
      <c r="BA90" s="908"/>
      <c r="BB90" s="212" t="s">
        <v>28</v>
      </c>
      <c r="BC90" s="212" t="s">
        <v>28</v>
      </c>
      <c r="BD90" s="212" t="s">
        <v>28</v>
      </c>
      <c r="BE90" s="546"/>
      <c r="BF90" s="887"/>
      <c r="BG90" s="887"/>
      <c r="BH90" s="896"/>
      <c r="BI90" s="909"/>
      <c r="BJ90" s="897"/>
      <c r="BK90" s="896"/>
      <c r="BL90" s="897"/>
      <c r="BM90" s="898"/>
      <c r="BN90" s="329" t="str">
        <f t="shared" si="25"/>
        <v>□</v>
      </c>
      <c r="BO90" s="899" t="str">
        <f>IF($AX$7="","",IF(OR(AF90="■",AG90="■",AH90="■",AI90="■",AJ90="■"),HLOOKUP($AX$7,別紙mast!$D$4:$K$8,5,FALSE),""))</f>
        <v/>
      </c>
      <c r="BP90" s="900"/>
      <c r="BQ90" s="375" t="str">
        <f t="shared" si="26"/>
        <v/>
      </c>
      <c r="BR90" s="901"/>
      <c r="BS90" s="901"/>
      <c r="BT90" s="901"/>
      <c r="BU90" s="901"/>
      <c r="BV90" s="901"/>
      <c r="BW90" s="901"/>
      <c r="BX90" s="901"/>
      <c r="BY90" s="901"/>
      <c r="BZ90" s="901"/>
      <c r="CA90" s="901"/>
      <c r="CB90" s="901"/>
      <c r="CC90" s="902"/>
      <c r="CE90" s="314">
        <v>72</v>
      </c>
      <c r="CF90" s="917" t="str">
        <f t="shared" si="18"/>
        <v/>
      </c>
      <c r="CG90" s="918"/>
      <c r="CH90" s="918"/>
      <c r="CI90" s="1072"/>
      <c r="CJ90" s="1073"/>
      <c r="CK90" s="1074"/>
      <c r="CL90" s="1072"/>
      <c r="CM90" s="1074"/>
      <c r="CN90" s="1082"/>
      <c r="CO90" s="1072"/>
      <c r="CP90" s="1074"/>
      <c r="CQ90" s="1082"/>
      <c r="CR90" s="1014" t="str">
        <f t="shared" si="27"/>
        <v/>
      </c>
      <c r="CS90" s="1015"/>
      <c r="CT90" s="1016"/>
      <c r="CU90" s="1014" t="str">
        <f t="shared" si="28"/>
        <v/>
      </c>
      <c r="CV90" s="1016"/>
      <c r="CW90" s="1016"/>
      <c r="CX90" s="1066" t="str">
        <f t="shared" si="19"/>
        <v/>
      </c>
      <c r="CY90" s="944"/>
      <c r="CZ90" s="1070" t="str">
        <f t="shared" si="20"/>
        <v/>
      </c>
      <c r="DA90" s="1071"/>
      <c r="DB90" s="900" t="str">
        <f>IF(OR($AX$7="",CF90=""),"",HLOOKUP($AX$7,別紙mast!$D$4:$K$8,5,FALSE))</f>
        <v/>
      </c>
      <c r="DC90" s="900"/>
      <c r="DD90" s="370" t="str">
        <f t="shared" si="29"/>
        <v/>
      </c>
      <c r="DE90" s="1059" t="str">
        <f t="shared" si="30"/>
        <v/>
      </c>
      <c r="DF90" s="1059"/>
      <c r="DG90" s="1059"/>
      <c r="DH90" s="1059" t="str">
        <f t="shared" si="31"/>
        <v/>
      </c>
      <c r="DI90" s="1059"/>
      <c r="DJ90" s="1060"/>
      <c r="DK90" s="1059" t="str">
        <f t="shared" si="21"/>
        <v/>
      </c>
      <c r="DL90" s="1059"/>
      <c r="DM90" s="1114"/>
    </row>
    <row r="91" spans="2:117" ht="19.5" customHeight="1" x14ac:dyDescent="0.15">
      <c r="B91" s="314">
        <v>73</v>
      </c>
      <c r="C91" s="886"/>
      <c r="D91" s="887"/>
      <c r="E91" s="887"/>
      <c r="F91" s="916"/>
      <c r="G91" s="916"/>
      <c r="H91" s="916"/>
      <c r="I91" s="916"/>
      <c r="J91" s="916"/>
      <c r="K91" s="887"/>
      <c r="L91" s="887"/>
      <c r="M91" s="887"/>
      <c r="N91" s="910"/>
      <c r="O91" s="910"/>
      <c r="P91" s="910"/>
      <c r="Q91" s="910"/>
      <c r="R91" s="211" t="s">
        <v>28</v>
      </c>
      <c r="S91" s="433" t="s">
        <v>28</v>
      </c>
      <c r="T91" s="433" t="s">
        <v>28</v>
      </c>
      <c r="U91" s="332" t="s">
        <v>28</v>
      </c>
      <c r="V91" s="911"/>
      <c r="W91" s="912"/>
      <c r="X91" s="913"/>
      <c r="Y91" s="211" t="s">
        <v>28</v>
      </c>
      <c r="Z91" s="329" t="str">
        <f t="shared" si="22"/>
        <v>□</v>
      </c>
      <c r="AA91" s="211" t="s">
        <v>28</v>
      </c>
      <c r="AB91" s="324" t="s">
        <v>28</v>
      </c>
      <c r="AC91" s="211" t="s">
        <v>28</v>
      </c>
      <c r="AD91" s="914"/>
      <c r="AE91" s="915"/>
      <c r="AF91" s="211" t="s">
        <v>28</v>
      </c>
      <c r="AG91" s="214" t="s">
        <v>28</v>
      </c>
      <c r="AH91" s="214" t="s">
        <v>28</v>
      </c>
      <c r="AI91" s="214" t="s">
        <v>28</v>
      </c>
      <c r="AJ91" s="214" t="s">
        <v>28</v>
      </c>
      <c r="AK91" s="329" t="str">
        <f t="shared" si="23"/>
        <v>□</v>
      </c>
      <c r="AL91" s="211" t="s">
        <v>28</v>
      </c>
      <c r="AM91" s="214" t="s">
        <v>28</v>
      </c>
      <c r="AN91" s="224" t="s">
        <v>28</v>
      </c>
      <c r="AP91" s="314">
        <v>73</v>
      </c>
      <c r="AQ91" s="917" t="str">
        <f t="shared" si="24"/>
        <v/>
      </c>
      <c r="AR91" s="918"/>
      <c r="AS91" s="918"/>
      <c r="AT91" s="903"/>
      <c r="AU91" s="904"/>
      <c r="AV91" s="900" t="str">
        <f>IF($AX$7="","",IF(Y91="■",HLOOKUP($AX$7,別紙mast!$D$4:$K$7,3,FALSE),""))</f>
        <v/>
      </c>
      <c r="AW91" s="905"/>
      <c r="AX91" s="896"/>
      <c r="AY91" s="906"/>
      <c r="AZ91" s="907" t="str">
        <f>IF($AX$7="","",IF(Y91="■",HLOOKUP($AX$7,別紙mast!$D$4:$K$7,4,FALSE),""))</f>
        <v/>
      </c>
      <c r="BA91" s="908"/>
      <c r="BB91" s="212" t="s">
        <v>28</v>
      </c>
      <c r="BC91" s="212" t="s">
        <v>28</v>
      </c>
      <c r="BD91" s="212" t="s">
        <v>28</v>
      </c>
      <c r="BE91" s="546"/>
      <c r="BF91" s="887"/>
      <c r="BG91" s="887"/>
      <c r="BH91" s="896"/>
      <c r="BI91" s="909"/>
      <c r="BJ91" s="897"/>
      <c r="BK91" s="896"/>
      <c r="BL91" s="897"/>
      <c r="BM91" s="898"/>
      <c r="BN91" s="329" t="str">
        <f t="shared" si="25"/>
        <v>□</v>
      </c>
      <c r="BO91" s="899" t="str">
        <f>IF($AX$7="","",IF(OR(AF91="■",AG91="■",AH91="■",AI91="■",AJ91="■"),HLOOKUP($AX$7,別紙mast!$D$4:$K$8,5,FALSE),""))</f>
        <v/>
      </c>
      <c r="BP91" s="900"/>
      <c r="BQ91" s="375" t="str">
        <f t="shared" si="26"/>
        <v/>
      </c>
      <c r="BR91" s="901"/>
      <c r="BS91" s="901"/>
      <c r="BT91" s="901"/>
      <c r="BU91" s="901"/>
      <c r="BV91" s="901"/>
      <c r="BW91" s="901"/>
      <c r="BX91" s="901"/>
      <c r="BY91" s="901"/>
      <c r="BZ91" s="901"/>
      <c r="CA91" s="901"/>
      <c r="CB91" s="901"/>
      <c r="CC91" s="902"/>
      <c r="CE91" s="314">
        <v>73</v>
      </c>
      <c r="CF91" s="917" t="str">
        <f t="shared" si="18"/>
        <v/>
      </c>
      <c r="CG91" s="918"/>
      <c r="CH91" s="918"/>
      <c r="CI91" s="1072"/>
      <c r="CJ91" s="1073"/>
      <c r="CK91" s="1074"/>
      <c r="CL91" s="1072"/>
      <c r="CM91" s="1074"/>
      <c r="CN91" s="1082"/>
      <c r="CO91" s="1072"/>
      <c r="CP91" s="1074"/>
      <c r="CQ91" s="1082"/>
      <c r="CR91" s="1014" t="str">
        <f t="shared" si="27"/>
        <v/>
      </c>
      <c r="CS91" s="1015"/>
      <c r="CT91" s="1016"/>
      <c r="CU91" s="1014" t="str">
        <f t="shared" si="28"/>
        <v/>
      </c>
      <c r="CV91" s="1016"/>
      <c r="CW91" s="1016"/>
      <c r="CX91" s="1066" t="str">
        <f t="shared" si="19"/>
        <v/>
      </c>
      <c r="CY91" s="944"/>
      <c r="CZ91" s="1070" t="str">
        <f t="shared" si="20"/>
        <v/>
      </c>
      <c r="DA91" s="1071"/>
      <c r="DB91" s="900" t="str">
        <f>IF(OR($AX$7="",CF91=""),"",HLOOKUP($AX$7,別紙mast!$D$4:$K$8,5,FALSE))</f>
        <v/>
      </c>
      <c r="DC91" s="900"/>
      <c r="DD91" s="370" t="str">
        <f t="shared" si="29"/>
        <v/>
      </c>
      <c r="DE91" s="1059" t="str">
        <f t="shared" si="30"/>
        <v/>
      </c>
      <c r="DF91" s="1059"/>
      <c r="DG91" s="1059"/>
      <c r="DH91" s="1059" t="str">
        <f t="shared" si="31"/>
        <v/>
      </c>
      <c r="DI91" s="1059"/>
      <c r="DJ91" s="1060"/>
      <c r="DK91" s="1059" t="str">
        <f t="shared" si="21"/>
        <v/>
      </c>
      <c r="DL91" s="1059"/>
      <c r="DM91" s="1114"/>
    </row>
    <row r="92" spans="2:117" ht="19.5" customHeight="1" x14ac:dyDescent="0.15">
      <c r="B92" s="314">
        <v>74</v>
      </c>
      <c r="C92" s="886"/>
      <c r="D92" s="887"/>
      <c r="E92" s="887"/>
      <c r="F92" s="916"/>
      <c r="G92" s="916"/>
      <c r="H92" s="916"/>
      <c r="I92" s="916"/>
      <c r="J92" s="916"/>
      <c r="K92" s="887"/>
      <c r="L92" s="887"/>
      <c r="M92" s="887"/>
      <c r="N92" s="910"/>
      <c r="O92" s="910"/>
      <c r="P92" s="910"/>
      <c r="Q92" s="910"/>
      <c r="R92" s="211" t="s">
        <v>28</v>
      </c>
      <c r="S92" s="433" t="s">
        <v>28</v>
      </c>
      <c r="T92" s="433" t="s">
        <v>28</v>
      </c>
      <c r="U92" s="332" t="s">
        <v>28</v>
      </c>
      <c r="V92" s="911"/>
      <c r="W92" s="912"/>
      <c r="X92" s="913"/>
      <c r="Y92" s="211" t="s">
        <v>28</v>
      </c>
      <c r="Z92" s="329" t="str">
        <f t="shared" si="22"/>
        <v>□</v>
      </c>
      <c r="AA92" s="211" t="s">
        <v>28</v>
      </c>
      <c r="AB92" s="324" t="s">
        <v>28</v>
      </c>
      <c r="AC92" s="211" t="s">
        <v>28</v>
      </c>
      <c r="AD92" s="914"/>
      <c r="AE92" s="915"/>
      <c r="AF92" s="211" t="s">
        <v>28</v>
      </c>
      <c r="AG92" s="214" t="s">
        <v>28</v>
      </c>
      <c r="AH92" s="214" t="s">
        <v>28</v>
      </c>
      <c r="AI92" s="214" t="s">
        <v>28</v>
      </c>
      <c r="AJ92" s="214" t="s">
        <v>28</v>
      </c>
      <c r="AK92" s="329" t="str">
        <f t="shared" si="23"/>
        <v>□</v>
      </c>
      <c r="AL92" s="211" t="s">
        <v>28</v>
      </c>
      <c r="AM92" s="214" t="s">
        <v>28</v>
      </c>
      <c r="AN92" s="224" t="s">
        <v>28</v>
      </c>
      <c r="AP92" s="314">
        <v>74</v>
      </c>
      <c r="AQ92" s="917" t="str">
        <f t="shared" si="24"/>
        <v/>
      </c>
      <c r="AR92" s="918"/>
      <c r="AS92" s="918"/>
      <c r="AT92" s="903"/>
      <c r="AU92" s="904"/>
      <c r="AV92" s="900" t="str">
        <f>IF($AX$7="","",IF(Y92="■",HLOOKUP($AX$7,別紙mast!$D$4:$K$7,3,FALSE),""))</f>
        <v/>
      </c>
      <c r="AW92" s="905"/>
      <c r="AX92" s="896"/>
      <c r="AY92" s="906"/>
      <c r="AZ92" s="907" t="str">
        <f>IF($AX$7="","",IF(Y92="■",HLOOKUP($AX$7,別紙mast!$D$4:$K$7,4,FALSE),""))</f>
        <v/>
      </c>
      <c r="BA92" s="908"/>
      <c r="BB92" s="212" t="s">
        <v>28</v>
      </c>
      <c r="BC92" s="212" t="s">
        <v>28</v>
      </c>
      <c r="BD92" s="212" t="s">
        <v>28</v>
      </c>
      <c r="BE92" s="546"/>
      <c r="BF92" s="887"/>
      <c r="BG92" s="887"/>
      <c r="BH92" s="896"/>
      <c r="BI92" s="909"/>
      <c r="BJ92" s="897"/>
      <c r="BK92" s="896"/>
      <c r="BL92" s="897"/>
      <c r="BM92" s="898"/>
      <c r="BN92" s="329" t="str">
        <f t="shared" si="25"/>
        <v>□</v>
      </c>
      <c r="BO92" s="899" t="str">
        <f>IF($AX$7="","",IF(OR(AF92="■",AG92="■",AH92="■",AI92="■",AJ92="■"),HLOOKUP($AX$7,別紙mast!$D$4:$K$8,5,FALSE),""))</f>
        <v/>
      </c>
      <c r="BP92" s="900"/>
      <c r="BQ92" s="375" t="str">
        <f t="shared" si="26"/>
        <v/>
      </c>
      <c r="BR92" s="901"/>
      <c r="BS92" s="901"/>
      <c r="BT92" s="901"/>
      <c r="BU92" s="901"/>
      <c r="BV92" s="901"/>
      <c r="BW92" s="901"/>
      <c r="BX92" s="901"/>
      <c r="BY92" s="901"/>
      <c r="BZ92" s="901"/>
      <c r="CA92" s="901"/>
      <c r="CB92" s="901"/>
      <c r="CC92" s="902"/>
      <c r="CE92" s="314">
        <v>74</v>
      </c>
      <c r="CF92" s="917" t="str">
        <f t="shared" si="18"/>
        <v/>
      </c>
      <c r="CG92" s="918"/>
      <c r="CH92" s="918"/>
      <c r="CI92" s="1072"/>
      <c r="CJ92" s="1073"/>
      <c r="CK92" s="1074"/>
      <c r="CL92" s="1072"/>
      <c r="CM92" s="1074"/>
      <c r="CN92" s="1082"/>
      <c r="CO92" s="1072"/>
      <c r="CP92" s="1074"/>
      <c r="CQ92" s="1082"/>
      <c r="CR92" s="1014" t="str">
        <f t="shared" si="27"/>
        <v/>
      </c>
      <c r="CS92" s="1015"/>
      <c r="CT92" s="1016"/>
      <c r="CU92" s="1014" t="str">
        <f t="shared" si="28"/>
        <v/>
      </c>
      <c r="CV92" s="1016"/>
      <c r="CW92" s="1016"/>
      <c r="CX92" s="1066" t="str">
        <f t="shared" si="19"/>
        <v/>
      </c>
      <c r="CY92" s="944"/>
      <c r="CZ92" s="1070" t="str">
        <f t="shared" si="20"/>
        <v/>
      </c>
      <c r="DA92" s="1071"/>
      <c r="DB92" s="900" t="str">
        <f>IF(OR($AX$7="",CF92=""),"",HLOOKUP($AX$7,別紙mast!$D$4:$K$8,5,FALSE))</f>
        <v/>
      </c>
      <c r="DC92" s="900"/>
      <c r="DD92" s="370" t="str">
        <f t="shared" si="29"/>
        <v/>
      </c>
      <c r="DE92" s="1059" t="str">
        <f t="shared" si="30"/>
        <v/>
      </c>
      <c r="DF92" s="1059"/>
      <c r="DG92" s="1059"/>
      <c r="DH92" s="1059" t="str">
        <f t="shared" si="31"/>
        <v/>
      </c>
      <c r="DI92" s="1059"/>
      <c r="DJ92" s="1060"/>
      <c r="DK92" s="1059" t="str">
        <f t="shared" si="21"/>
        <v/>
      </c>
      <c r="DL92" s="1059"/>
      <c r="DM92" s="1114"/>
    </row>
    <row r="93" spans="2:117" ht="19.5" customHeight="1" x14ac:dyDescent="0.15">
      <c r="B93" s="314">
        <v>75</v>
      </c>
      <c r="C93" s="886"/>
      <c r="D93" s="887"/>
      <c r="E93" s="887"/>
      <c r="F93" s="916"/>
      <c r="G93" s="916"/>
      <c r="H93" s="916"/>
      <c r="I93" s="916"/>
      <c r="J93" s="916"/>
      <c r="K93" s="887"/>
      <c r="L93" s="887"/>
      <c r="M93" s="887"/>
      <c r="N93" s="910"/>
      <c r="O93" s="910"/>
      <c r="P93" s="910"/>
      <c r="Q93" s="910"/>
      <c r="R93" s="211" t="s">
        <v>28</v>
      </c>
      <c r="S93" s="433" t="s">
        <v>28</v>
      </c>
      <c r="T93" s="433" t="s">
        <v>28</v>
      </c>
      <c r="U93" s="332" t="s">
        <v>28</v>
      </c>
      <c r="V93" s="911"/>
      <c r="W93" s="912"/>
      <c r="X93" s="913"/>
      <c r="Y93" s="211" t="s">
        <v>28</v>
      </c>
      <c r="Z93" s="329" t="str">
        <f t="shared" si="22"/>
        <v>□</v>
      </c>
      <c r="AA93" s="211" t="s">
        <v>28</v>
      </c>
      <c r="AB93" s="324" t="s">
        <v>28</v>
      </c>
      <c r="AC93" s="211" t="s">
        <v>28</v>
      </c>
      <c r="AD93" s="914"/>
      <c r="AE93" s="915"/>
      <c r="AF93" s="211" t="s">
        <v>28</v>
      </c>
      <c r="AG93" s="214" t="s">
        <v>28</v>
      </c>
      <c r="AH93" s="214" t="s">
        <v>28</v>
      </c>
      <c r="AI93" s="214" t="s">
        <v>28</v>
      </c>
      <c r="AJ93" s="214" t="s">
        <v>28</v>
      </c>
      <c r="AK93" s="329" t="str">
        <f t="shared" si="23"/>
        <v>□</v>
      </c>
      <c r="AL93" s="211" t="s">
        <v>28</v>
      </c>
      <c r="AM93" s="214" t="s">
        <v>28</v>
      </c>
      <c r="AN93" s="224" t="s">
        <v>28</v>
      </c>
      <c r="AP93" s="314">
        <v>75</v>
      </c>
      <c r="AQ93" s="917" t="str">
        <f t="shared" si="24"/>
        <v/>
      </c>
      <c r="AR93" s="918"/>
      <c r="AS93" s="918"/>
      <c r="AT93" s="903"/>
      <c r="AU93" s="904"/>
      <c r="AV93" s="900" t="str">
        <f>IF($AX$7="","",IF(Y93="■",HLOOKUP($AX$7,別紙mast!$D$4:$K$7,3,FALSE),""))</f>
        <v/>
      </c>
      <c r="AW93" s="905"/>
      <c r="AX93" s="896"/>
      <c r="AY93" s="906"/>
      <c r="AZ93" s="907" t="str">
        <f>IF($AX$7="","",IF(Y93="■",HLOOKUP($AX$7,別紙mast!$D$4:$K$7,4,FALSE),""))</f>
        <v/>
      </c>
      <c r="BA93" s="908"/>
      <c r="BB93" s="212" t="s">
        <v>28</v>
      </c>
      <c r="BC93" s="212" t="s">
        <v>28</v>
      </c>
      <c r="BD93" s="212" t="s">
        <v>28</v>
      </c>
      <c r="BE93" s="546"/>
      <c r="BF93" s="887"/>
      <c r="BG93" s="887"/>
      <c r="BH93" s="896"/>
      <c r="BI93" s="909"/>
      <c r="BJ93" s="897"/>
      <c r="BK93" s="896"/>
      <c r="BL93" s="897"/>
      <c r="BM93" s="898"/>
      <c r="BN93" s="329" t="str">
        <f t="shared" si="25"/>
        <v>□</v>
      </c>
      <c r="BO93" s="899" t="str">
        <f>IF($AX$7="","",IF(OR(AF93="■",AG93="■",AH93="■",AI93="■",AJ93="■"),HLOOKUP($AX$7,別紙mast!$D$4:$K$8,5,FALSE),""))</f>
        <v/>
      </c>
      <c r="BP93" s="900"/>
      <c r="BQ93" s="375" t="str">
        <f t="shared" si="26"/>
        <v/>
      </c>
      <c r="BR93" s="901"/>
      <c r="BS93" s="901"/>
      <c r="BT93" s="901"/>
      <c r="BU93" s="901"/>
      <c r="BV93" s="901"/>
      <c r="BW93" s="901"/>
      <c r="BX93" s="901"/>
      <c r="BY93" s="901"/>
      <c r="BZ93" s="901"/>
      <c r="CA93" s="901"/>
      <c r="CB93" s="901"/>
      <c r="CC93" s="902"/>
      <c r="CE93" s="314">
        <v>75</v>
      </c>
      <c r="CF93" s="917" t="str">
        <f t="shared" si="18"/>
        <v/>
      </c>
      <c r="CG93" s="918"/>
      <c r="CH93" s="918"/>
      <c r="CI93" s="1072"/>
      <c r="CJ93" s="1073"/>
      <c r="CK93" s="1074"/>
      <c r="CL93" s="1072"/>
      <c r="CM93" s="1074"/>
      <c r="CN93" s="1082"/>
      <c r="CO93" s="1072"/>
      <c r="CP93" s="1074"/>
      <c r="CQ93" s="1082"/>
      <c r="CR93" s="1014" t="str">
        <f t="shared" si="27"/>
        <v/>
      </c>
      <c r="CS93" s="1015"/>
      <c r="CT93" s="1016"/>
      <c r="CU93" s="1014" t="str">
        <f t="shared" si="28"/>
        <v/>
      </c>
      <c r="CV93" s="1016"/>
      <c r="CW93" s="1016"/>
      <c r="CX93" s="1066" t="str">
        <f t="shared" si="19"/>
        <v/>
      </c>
      <c r="CY93" s="944"/>
      <c r="CZ93" s="1070" t="str">
        <f t="shared" si="20"/>
        <v/>
      </c>
      <c r="DA93" s="1071"/>
      <c r="DB93" s="900" t="str">
        <f>IF(OR($AX$7="",CF93=""),"",HLOOKUP($AX$7,別紙mast!$D$4:$K$8,5,FALSE))</f>
        <v/>
      </c>
      <c r="DC93" s="900"/>
      <c r="DD93" s="370" t="str">
        <f t="shared" si="29"/>
        <v/>
      </c>
      <c r="DE93" s="1059" t="str">
        <f t="shared" si="30"/>
        <v/>
      </c>
      <c r="DF93" s="1059"/>
      <c r="DG93" s="1059"/>
      <c r="DH93" s="1059" t="str">
        <f t="shared" si="31"/>
        <v/>
      </c>
      <c r="DI93" s="1059"/>
      <c r="DJ93" s="1060"/>
      <c r="DK93" s="1059" t="str">
        <f t="shared" si="21"/>
        <v/>
      </c>
      <c r="DL93" s="1059"/>
      <c r="DM93" s="1114"/>
    </row>
    <row r="94" spans="2:117" ht="19.5" customHeight="1" x14ac:dyDescent="0.15">
      <c r="B94" s="314">
        <v>76</v>
      </c>
      <c r="C94" s="886"/>
      <c r="D94" s="887"/>
      <c r="E94" s="887"/>
      <c r="F94" s="916"/>
      <c r="G94" s="916"/>
      <c r="H94" s="916"/>
      <c r="I94" s="916"/>
      <c r="J94" s="916"/>
      <c r="K94" s="887"/>
      <c r="L94" s="887"/>
      <c r="M94" s="887"/>
      <c r="N94" s="910"/>
      <c r="O94" s="910"/>
      <c r="P94" s="910"/>
      <c r="Q94" s="910"/>
      <c r="R94" s="211" t="s">
        <v>28</v>
      </c>
      <c r="S94" s="433" t="s">
        <v>28</v>
      </c>
      <c r="T94" s="433" t="s">
        <v>28</v>
      </c>
      <c r="U94" s="332" t="s">
        <v>28</v>
      </c>
      <c r="V94" s="911"/>
      <c r="W94" s="912"/>
      <c r="X94" s="913"/>
      <c r="Y94" s="211" t="s">
        <v>28</v>
      </c>
      <c r="Z94" s="329" t="str">
        <f t="shared" si="22"/>
        <v>□</v>
      </c>
      <c r="AA94" s="211" t="s">
        <v>28</v>
      </c>
      <c r="AB94" s="324" t="s">
        <v>28</v>
      </c>
      <c r="AC94" s="211" t="s">
        <v>28</v>
      </c>
      <c r="AD94" s="914"/>
      <c r="AE94" s="915"/>
      <c r="AF94" s="211" t="s">
        <v>28</v>
      </c>
      <c r="AG94" s="214" t="s">
        <v>28</v>
      </c>
      <c r="AH94" s="214" t="s">
        <v>28</v>
      </c>
      <c r="AI94" s="214" t="s">
        <v>28</v>
      </c>
      <c r="AJ94" s="214" t="s">
        <v>28</v>
      </c>
      <c r="AK94" s="329" t="str">
        <f t="shared" si="23"/>
        <v>□</v>
      </c>
      <c r="AL94" s="211" t="s">
        <v>28</v>
      </c>
      <c r="AM94" s="214" t="s">
        <v>28</v>
      </c>
      <c r="AN94" s="224" t="s">
        <v>28</v>
      </c>
      <c r="AP94" s="314">
        <v>76</v>
      </c>
      <c r="AQ94" s="917" t="str">
        <f t="shared" si="24"/>
        <v/>
      </c>
      <c r="AR94" s="918"/>
      <c r="AS94" s="918"/>
      <c r="AT94" s="903"/>
      <c r="AU94" s="904"/>
      <c r="AV94" s="900" t="str">
        <f>IF($AX$7="","",IF(Y94="■",HLOOKUP($AX$7,別紙mast!$D$4:$K$7,3,FALSE),""))</f>
        <v/>
      </c>
      <c r="AW94" s="905"/>
      <c r="AX94" s="896"/>
      <c r="AY94" s="906"/>
      <c r="AZ94" s="907" t="str">
        <f>IF($AX$7="","",IF(Y94="■",HLOOKUP($AX$7,別紙mast!$D$4:$K$7,4,FALSE),""))</f>
        <v/>
      </c>
      <c r="BA94" s="908"/>
      <c r="BB94" s="212" t="s">
        <v>28</v>
      </c>
      <c r="BC94" s="212" t="s">
        <v>28</v>
      </c>
      <c r="BD94" s="212" t="s">
        <v>28</v>
      </c>
      <c r="BE94" s="546"/>
      <c r="BF94" s="887"/>
      <c r="BG94" s="887"/>
      <c r="BH94" s="896"/>
      <c r="BI94" s="909"/>
      <c r="BJ94" s="897"/>
      <c r="BK94" s="896"/>
      <c r="BL94" s="897"/>
      <c r="BM94" s="898"/>
      <c r="BN94" s="329" t="str">
        <f t="shared" si="25"/>
        <v>□</v>
      </c>
      <c r="BO94" s="899" t="str">
        <f>IF($AX$7="","",IF(OR(AF94="■",AG94="■",AH94="■",AI94="■",AJ94="■"),HLOOKUP($AX$7,別紙mast!$D$4:$K$8,5,FALSE),""))</f>
        <v/>
      </c>
      <c r="BP94" s="900"/>
      <c r="BQ94" s="375" t="str">
        <f t="shared" si="26"/>
        <v/>
      </c>
      <c r="BR94" s="901"/>
      <c r="BS94" s="901"/>
      <c r="BT94" s="901"/>
      <c r="BU94" s="901"/>
      <c r="BV94" s="901"/>
      <c r="BW94" s="901"/>
      <c r="BX94" s="901"/>
      <c r="BY94" s="901"/>
      <c r="BZ94" s="901"/>
      <c r="CA94" s="901"/>
      <c r="CB94" s="901"/>
      <c r="CC94" s="902"/>
      <c r="CE94" s="314">
        <v>76</v>
      </c>
      <c r="CF94" s="917" t="str">
        <f t="shared" si="18"/>
        <v/>
      </c>
      <c r="CG94" s="918"/>
      <c r="CH94" s="918"/>
      <c r="CI94" s="1072"/>
      <c r="CJ94" s="1073"/>
      <c r="CK94" s="1074"/>
      <c r="CL94" s="1072"/>
      <c r="CM94" s="1074"/>
      <c r="CN94" s="1082"/>
      <c r="CO94" s="1072"/>
      <c r="CP94" s="1074"/>
      <c r="CQ94" s="1082"/>
      <c r="CR94" s="1014" t="str">
        <f t="shared" si="27"/>
        <v/>
      </c>
      <c r="CS94" s="1015"/>
      <c r="CT94" s="1016"/>
      <c r="CU94" s="1014" t="str">
        <f t="shared" si="28"/>
        <v/>
      </c>
      <c r="CV94" s="1016"/>
      <c r="CW94" s="1016"/>
      <c r="CX94" s="1066" t="str">
        <f t="shared" si="19"/>
        <v/>
      </c>
      <c r="CY94" s="944"/>
      <c r="CZ94" s="1070" t="str">
        <f t="shared" si="20"/>
        <v/>
      </c>
      <c r="DA94" s="1071"/>
      <c r="DB94" s="900" t="str">
        <f>IF(OR($AX$7="",CF94=""),"",HLOOKUP($AX$7,別紙mast!$D$4:$K$8,5,FALSE))</f>
        <v/>
      </c>
      <c r="DC94" s="900"/>
      <c r="DD94" s="370" t="str">
        <f t="shared" si="29"/>
        <v/>
      </c>
      <c r="DE94" s="1059" t="str">
        <f t="shared" si="30"/>
        <v/>
      </c>
      <c r="DF94" s="1059"/>
      <c r="DG94" s="1059"/>
      <c r="DH94" s="1059" t="str">
        <f t="shared" si="31"/>
        <v/>
      </c>
      <c r="DI94" s="1059"/>
      <c r="DJ94" s="1060"/>
      <c r="DK94" s="1059" t="str">
        <f t="shared" si="21"/>
        <v/>
      </c>
      <c r="DL94" s="1059"/>
      <c r="DM94" s="1114"/>
    </row>
    <row r="95" spans="2:117" ht="19.5" customHeight="1" x14ac:dyDescent="0.15">
      <c r="B95" s="314">
        <v>77</v>
      </c>
      <c r="C95" s="886"/>
      <c r="D95" s="887"/>
      <c r="E95" s="887"/>
      <c r="F95" s="916"/>
      <c r="G95" s="916"/>
      <c r="H95" s="916"/>
      <c r="I95" s="916"/>
      <c r="J95" s="916"/>
      <c r="K95" s="887"/>
      <c r="L95" s="887"/>
      <c r="M95" s="887"/>
      <c r="N95" s="910"/>
      <c r="O95" s="910"/>
      <c r="P95" s="910"/>
      <c r="Q95" s="910"/>
      <c r="R95" s="211" t="s">
        <v>28</v>
      </c>
      <c r="S95" s="433" t="s">
        <v>28</v>
      </c>
      <c r="T95" s="433" t="s">
        <v>28</v>
      </c>
      <c r="U95" s="332" t="s">
        <v>28</v>
      </c>
      <c r="V95" s="911"/>
      <c r="W95" s="912"/>
      <c r="X95" s="913"/>
      <c r="Y95" s="211" t="s">
        <v>28</v>
      </c>
      <c r="Z95" s="329" t="str">
        <f t="shared" si="22"/>
        <v>□</v>
      </c>
      <c r="AA95" s="211" t="s">
        <v>28</v>
      </c>
      <c r="AB95" s="324" t="s">
        <v>28</v>
      </c>
      <c r="AC95" s="211" t="s">
        <v>28</v>
      </c>
      <c r="AD95" s="914"/>
      <c r="AE95" s="915"/>
      <c r="AF95" s="211" t="s">
        <v>28</v>
      </c>
      <c r="AG95" s="214" t="s">
        <v>28</v>
      </c>
      <c r="AH95" s="214" t="s">
        <v>28</v>
      </c>
      <c r="AI95" s="214" t="s">
        <v>28</v>
      </c>
      <c r="AJ95" s="214" t="s">
        <v>28</v>
      </c>
      <c r="AK95" s="329" t="str">
        <f t="shared" si="23"/>
        <v>□</v>
      </c>
      <c r="AL95" s="211" t="s">
        <v>28</v>
      </c>
      <c r="AM95" s="214" t="s">
        <v>28</v>
      </c>
      <c r="AN95" s="224" t="s">
        <v>28</v>
      </c>
      <c r="AP95" s="314">
        <v>77</v>
      </c>
      <c r="AQ95" s="917" t="str">
        <f t="shared" si="24"/>
        <v/>
      </c>
      <c r="AR95" s="918"/>
      <c r="AS95" s="918"/>
      <c r="AT95" s="903"/>
      <c r="AU95" s="904"/>
      <c r="AV95" s="900" t="str">
        <f>IF($AX$7="","",IF(Y95="■",HLOOKUP($AX$7,別紙mast!$D$4:$K$7,3,FALSE),""))</f>
        <v/>
      </c>
      <c r="AW95" s="905"/>
      <c r="AX95" s="896"/>
      <c r="AY95" s="906"/>
      <c r="AZ95" s="907" t="str">
        <f>IF($AX$7="","",IF(Y95="■",HLOOKUP($AX$7,別紙mast!$D$4:$K$7,4,FALSE),""))</f>
        <v/>
      </c>
      <c r="BA95" s="908"/>
      <c r="BB95" s="212" t="s">
        <v>28</v>
      </c>
      <c r="BC95" s="212" t="s">
        <v>28</v>
      </c>
      <c r="BD95" s="212" t="s">
        <v>28</v>
      </c>
      <c r="BE95" s="546"/>
      <c r="BF95" s="887"/>
      <c r="BG95" s="887"/>
      <c r="BH95" s="896"/>
      <c r="BI95" s="909"/>
      <c r="BJ95" s="897"/>
      <c r="BK95" s="896"/>
      <c r="BL95" s="897"/>
      <c r="BM95" s="898"/>
      <c r="BN95" s="329" t="str">
        <f t="shared" si="25"/>
        <v>□</v>
      </c>
      <c r="BO95" s="899" t="str">
        <f>IF($AX$7="","",IF(OR(AF95="■",AG95="■",AH95="■",AI95="■",AJ95="■"),HLOOKUP($AX$7,別紙mast!$D$4:$K$8,5,FALSE),""))</f>
        <v/>
      </c>
      <c r="BP95" s="900"/>
      <c r="BQ95" s="375" t="str">
        <f t="shared" si="26"/>
        <v/>
      </c>
      <c r="BR95" s="901"/>
      <c r="BS95" s="901"/>
      <c r="BT95" s="901"/>
      <c r="BU95" s="901"/>
      <c r="BV95" s="901"/>
      <c r="BW95" s="901"/>
      <c r="BX95" s="901"/>
      <c r="BY95" s="901"/>
      <c r="BZ95" s="901"/>
      <c r="CA95" s="901"/>
      <c r="CB95" s="901"/>
      <c r="CC95" s="902"/>
      <c r="CE95" s="314">
        <v>77</v>
      </c>
      <c r="CF95" s="917" t="str">
        <f t="shared" si="18"/>
        <v/>
      </c>
      <c r="CG95" s="918"/>
      <c r="CH95" s="918"/>
      <c r="CI95" s="1072"/>
      <c r="CJ95" s="1073"/>
      <c r="CK95" s="1074"/>
      <c r="CL95" s="1072"/>
      <c r="CM95" s="1074"/>
      <c r="CN95" s="1082"/>
      <c r="CO95" s="1072"/>
      <c r="CP95" s="1074"/>
      <c r="CQ95" s="1082"/>
      <c r="CR95" s="1014" t="str">
        <f t="shared" si="27"/>
        <v/>
      </c>
      <c r="CS95" s="1015"/>
      <c r="CT95" s="1016"/>
      <c r="CU95" s="1014" t="str">
        <f t="shared" si="28"/>
        <v/>
      </c>
      <c r="CV95" s="1016"/>
      <c r="CW95" s="1016"/>
      <c r="CX95" s="1066" t="str">
        <f t="shared" si="19"/>
        <v/>
      </c>
      <c r="CY95" s="944"/>
      <c r="CZ95" s="1070" t="str">
        <f t="shared" si="20"/>
        <v/>
      </c>
      <c r="DA95" s="1071"/>
      <c r="DB95" s="900" t="str">
        <f>IF(OR($AX$7="",CF95=""),"",HLOOKUP($AX$7,別紙mast!$D$4:$K$8,5,FALSE))</f>
        <v/>
      </c>
      <c r="DC95" s="900"/>
      <c r="DD95" s="370" t="str">
        <f t="shared" si="29"/>
        <v/>
      </c>
      <c r="DE95" s="1059" t="str">
        <f t="shared" si="30"/>
        <v/>
      </c>
      <c r="DF95" s="1059"/>
      <c r="DG95" s="1059"/>
      <c r="DH95" s="1059" t="str">
        <f t="shared" si="31"/>
        <v/>
      </c>
      <c r="DI95" s="1059"/>
      <c r="DJ95" s="1060"/>
      <c r="DK95" s="1059" t="str">
        <f t="shared" si="21"/>
        <v/>
      </c>
      <c r="DL95" s="1059"/>
      <c r="DM95" s="1114"/>
    </row>
    <row r="96" spans="2:117" ht="19.5" customHeight="1" x14ac:dyDescent="0.15">
      <c r="B96" s="314">
        <v>78</v>
      </c>
      <c r="C96" s="886"/>
      <c r="D96" s="887"/>
      <c r="E96" s="887"/>
      <c r="F96" s="916"/>
      <c r="G96" s="916"/>
      <c r="H96" s="916"/>
      <c r="I96" s="916"/>
      <c r="J96" s="916"/>
      <c r="K96" s="887"/>
      <c r="L96" s="887"/>
      <c r="M96" s="887"/>
      <c r="N96" s="910"/>
      <c r="O96" s="910"/>
      <c r="P96" s="910"/>
      <c r="Q96" s="910"/>
      <c r="R96" s="211" t="s">
        <v>28</v>
      </c>
      <c r="S96" s="433" t="s">
        <v>28</v>
      </c>
      <c r="T96" s="433" t="s">
        <v>28</v>
      </c>
      <c r="U96" s="332" t="s">
        <v>28</v>
      </c>
      <c r="V96" s="911"/>
      <c r="W96" s="912"/>
      <c r="X96" s="913"/>
      <c r="Y96" s="211" t="s">
        <v>28</v>
      </c>
      <c r="Z96" s="329" t="str">
        <f t="shared" si="22"/>
        <v>□</v>
      </c>
      <c r="AA96" s="211" t="s">
        <v>28</v>
      </c>
      <c r="AB96" s="324" t="s">
        <v>28</v>
      </c>
      <c r="AC96" s="211" t="s">
        <v>28</v>
      </c>
      <c r="AD96" s="914"/>
      <c r="AE96" s="915"/>
      <c r="AF96" s="211" t="s">
        <v>28</v>
      </c>
      <c r="AG96" s="214" t="s">
        <v>28</v>
      </c>
      <c r="AH96" s="214" t="s">
        <v>28</v>
      </c>
      <c r="AI96" s="214" t="s">
        <v>28</v>
      </c>
      <c r="AJ96" s="214" t="s">
        <v>28</v>
      </c>
      <c r="AK96" s="329" t="str">
        <f t="shared" si="23"/>
        <v>□</v>
      </c>
      <c r="AL96" s="211" t="s">
        <v>28</v>
      </c>
      <c r="AM96" s="214" t="s">
        <v>28</v>
      </c>
      <c r="AN96" s="224" t="s">
        <v>28</v>
      </c>
      <c r="AP96" s="314">
        <v>78</v>
      </c>
      <c r="AQ96" s="917" t="str">
        <f t="shared" si="24"/>
        <v/>
      </c>
      <c r="AR96" s="918"/>
      <c r="AS96" s="918"/>
      <c r="AT96" s="903"/>
      <c r="AU96" s="904"/>
      <c r="AV96" s="900" t="str">
        <f>IF($AX$7="","",IF(Y96="■",HLOOKUP($AX$7,別紙mast!$D$4:$K$7,3,FALSE),""))</f>
        <v/>
      </c>
      <c r="AW96" s="905"/>
      <c r="AX96" s="896"/>
      <c r="AY96" s="906"/>
      <c r="AZ96" s="907" t="str">
        <f>IF($AX$7="","",IF(Y96="■",HLOOKUP($AX$7,別紙mast!$D$4:$K$7,4,FALSE),""))</f>
        <v/>
      </c>
      <c r="BA96" s="908"/>
      <c r="BB96" s="212" t="s">
        <v>28</v>
      </c>
      <c r="BC96" s="212" t="s">
        <v>28</v>
      </c>
      <c r="BD96" s="212" t="s">
        <v>28</v>
      </c>
      <c r="BE96" s="546"/>
      <c r="BF96" s="887"/>
      <c r="BG96" s="887"/>
      <c r="BH96" s="896"/>
      <c r="BI96" s="909"/>
      <c r="BJ96" s="897"/>
      <c r="BK96" s="896"/>
      <c r="BL96" s="897"/>
      <c r="BM96" s="898"/>
      <c r="BN96" s="329" t="str">
        <f t="shared" si="25"/>
        <v>□</v>
      </c>
      <c r="BO96" s="899" t="str">
        <f>IF($AX$7="","",IF(OR(AF96="■",AG96="■",AH96="■",AI96="■",AJ96="■"),HLOOKUP($AX$7,別紙mast!$D$4:$K$8,5,FALSE),""))</f>
        <v/>
      </c>
      <c r="BP96" s="900"/>
      <c r="BQ96" s="375" t="str">
        <f t="shared" si="26"/>
        <v/>
      </c>
      <c r="BR96" s="901"/>
      <c r="BS96" s="901"/>
      <c r="BT96" s="901"/>
      <c r="BU96" s="901"/>
      <c r="BV96" s="901"/>
      <c r="BW96" s="901"/>
      <c r="BX96" s="901"/>
      <c r="BY96" s="901"/>
      <c r="BZ96" s="901"/>
      <c r="CA96" s="901"/>
      <c r="CB96" s="901"/>
      <c r="CC96" s="902"/>
      <c r="CE96" s="314">
        <v>78</v>
      </c>
      <c r="CF96" s="917" t="str">
        <f t="shared" si="18"/>
        <v/>
      </c>
      <c r="CG96" s="918"/>
      <c r="CH96" s="918"/>
      <c r="CI96" s="1072"/>
      <c r="CJ96" s="1073"/>
      <c r="CK96" s="1074"/>
      <c r="CL96" s="1072"/>
      <c r="CM96" s="1074"/>
      <c r="CN96" s="1082"/>
      <c r="CO96" s="1072"/>
      <c r="CP96" s="1074"/>
      <c r="CQ96" s="1082"/>
      <c r="CR96" s="1014" t="str">
        <f t="shared" si="27"/>
        <v/>
      </c>
      <c r="CS96" s="1015"/>
      <c r="CT96" s="1016"/>
      <c r="CU96" s="1014" t="str">
        <f t="shared" si="28"/>
        <v/>
      </c>
      <c r="CV96" s="1016"/>
      <c r="CW96" s="1016"/>
      <c r="CX96" s="1066" t="str">
        <f t="shared" si="19"/>
        <v/>
      </c>
      <c r="CY96" s="944"/>
      <c r="CZ96" s="1070" t="str">
        <f t="shared" si="20"/>
        <v/>
      </c>
      <c r="DA96" s="1071"/>
      <c r="DB96" s="900" t="str">
        <f>IF(OR($AX$7="",CF96=""),"",HLOOKUP($AX$7,別紙mast!$D$4:$K$8,5,FALSE))</f>
        <v/>
      </c>
      <c r="DC96" s="900"/>
      <c r="DD96" s="370" t="str">
        <f t="shared" si="29"/>
        <v/>
      </c>
      <c r="DE96" s="1059" t="str">
        <f t="shared" si="30"/>
        <v/>
      </c>
      <c r="DF96" s="1059"/>
      <c r="DG96" s="1059"/>
      <c r="DH96" s="1059" t="str">
        <f t="shared" si="31"/>
        <v/>
      </c>
      <c r="DI96" s="1059"/>
      <c r="DJ96" s="1060"/>
      <c r="DK96" s="1059" t="str">
        <f t="shared" si="21"/>
        <v/>
      </c>
      <c r="DL96" s="1059"/>
      <c r="DM96" s="1114"/>
    </row>
    <row r="97" spans="2:117" ht="19.5" customHeight="1" x14ac:dyDescent="0.15">
      <c r="B97" s="314">
        <v>79</v>
      </c>
      <c r="C97" s="886"/>
      <c r="D97" s="887"/>
      <c r="E97" s="887"/>
      <c r="F97" s="916"/>
      <c r="G97" s="916"/>
      <c r="H97" s="916"/>
      <c r="I97" s="916"/>
      <c r="J97" s="916"/>
      <c r="K97" s="887"/>
      <c r="L97" s="887"/>
      <c r="M97" s="887"/>
      <c r="N97" s="910"/>
      <c r="O97" s="910"/>
      <c r="P97" s="910"/>
      <c r="Q97" s="910"/>
      <c r="R97" s="211" t="s">
        <v>28</v>
      </c>
      <c r="S97" s="433" t="s">
        <v>28</v>
      </c>
      <c r="T97" s="433" t="s">
        <v>28</v>
      </c>
      <c r="U97" s="332" t="s">
        <v>28</v>
      </c>
      <c r="V97" s="911"/>
      <c r="W97" s="912"/>
      <c r="X97" s="913"/>
      <c r="Y97" s="211" t="s">
        <v>28</v>
      </c>
      <c r="Z97" s="329" t="str">
        <f t="shared" si="22"/>
        <v>□</v>
      </c>
      <c r="AA97" s="211" t="s">
        <v>28</v>
      </c>
      <c r="AB97" s="324" t="s">
        <v>28</v>
      </c>
      <c r="AC97" s="211" t="s">
        <v>28</v>
      </c>
      <c r="AD97" s="914"/>
      <c r="AE97" s="915"/>
      <c r="AF97" s="211" t="s">
        <v>28</v>
      </c>
      <c r="AG97" s="214" t="s">
        <v>28</v>
      </c>
      <c r="AH97" s="214" t="s">
        <v>28</v>
      </c>
      <c r="AI97" s="214" t="s">
        <v>28</v>
      </c>
      <c r="AJ97" s="214" t="s">
        <v>28</v>
      </c>
      <c r="AK97" s="329" t="str">
        <f t="shared" si="23"/>
        <v>□</v>
      </c>
      <c r="AL97" s="211" t="s">
        <v>28</v>
      </c>
      <c r="AM97" s="214" t="s">
        <v>28</v>
      </c>
      <c r="AN97" s="224" t="s">
        <v>28</v>
      </c>
      <c r="AP97" s="314">
        <v>79</v>
      </c>
      <c r="AQ97" s="917" t="str">
        <f t="shared" si="24"/>
        <v/>
      </c>
      <c r="AR97" s="918"/>
      <c r="AS97" s="918"/>
      <c r="AT97" s="903"/>
      <c r="AU97" s="904"/>
      <c r="AV97" s="900" t="str">
        <f>IF($AX$7="","",IF(Y97="■",HLOOKUP($AX$7,別紙mast!$D$4:$K$7,3,FALSE),""))</f>
        <v/>
      </c>
      <c r="AW97" s="905"/>
      <c r="AX97" s="896"/>
      <c r="AY97" s="906"/>
      <c r="AZ97" s="907" t="str">
        <f>IF($AX$7="","",IF(Y97="■",HLOOKUP($AX$7,別紙mast!$D$4:$K$7,4,FALSE),""))</f>
        <v/>
      </c>
      <c r="BA97" s="908"/>
      <c r="BB97" s="212" t="s">
        <v>28</v>
      </c>
      <c r="BC97" s="212" t="s">
        <v>28</v>
      </c>
      <c r="BD97" s="212" t="s">
        <v>28</v>
      </c>
      <c r="BE97" s="546"/>
      <c r="BF97" s="887"/>
      <c r="BG97" s="887"/>
      <c r="BH97" s="896"/>
      <c r="BI97" s="909"/>
      <c r="BJ97" s="897"/>
      <c r="BK97" s="896"/>
      <c r="BL97" s="897"/>
      <c r="BM97" s="898"/>
      <c r="BN97" s="329" t="str">
        <f t="shared" si="25"/>
        <v>□</v>
      </c>
      <c r="BO97" s="899" t="str">
        <f>IF($AX$7="","",IF(OR(AF97="■",AG97="■",AH97="■",AI97="■",AJ97="■"),HLOOKUP($AX$7,別紙mast!$D$4:$K$8,5,FALSE),""))</f>
        <v/>
      </c>
      <c r="BP97" s="900"/>
      <c r="BQ97" s="375" t="str">
        <f t="shared" si="26"/>
        <v/>
      </c>
      <c r="BR97" s="901"/>
      <c r="BS97" s="901"/>
      <c r="BT97" s="901"/>
      <c r="BU97" s="901"/>
      <c r="BV97" s="901"/>
      <c r="BW97" s="901"/>
      <c r="BX97" s="901"/>
      <c r="BY97" s="901"/>
      <c r="BZ97" s="901"/>
      <c r="CA97" s="901"/>
      <c r="CB97" s="901"/>
      <c r="CC97" s="902"/>
      <c r="CE97" s="314">
        <v>79</v>
      </c>
      <c r="CF97" s="917" t="str">
        <f t="shared" si="18"/>
        <v/>
      </c>
      <c r="CG97" s="918"/>
      <c r="CH97" s="918"/>
      <c r="CI97" s="1072"/>
      <c r="CJ97" s="1073"/>
      <c r="CK97" s="1074"/>
      <c r="CL97" s="1072"/>
      <c r="CM97" s="1074"/>
      <c r="CN97" s="1082"/>
      <c r="CO97" s="1072"/>
      <c r="CP97" s="1074"/>
      <c r="CQ97" s="1082"/>
      <c r="CR97" s="1014" t="str">
        <f t="shared" si="27"/>
        <v/>
      </c>
      <c r="CS97" s="1015"/>
      <c r="CT97" s="1016"/>
      <c r="CU97" s="1014" t="str">
        <f t="shared" si="28"/>
        <v/>
      </c>
      <c r="CV97" s="1016"/>
      <c r="CW97" s="1016"/>
      <c r="CX97" s="1066" t="str">
        <f t="shared" si="19"/>
        <v/>
      </c>
      <c r="CY97" s="944"/>
      <c r="CZ97" s="1070" t="str">
        <f t="shared" si="20"/>
        <v/>
      </c>
      <c r="DA97" s="1071"/>
      <c r="DB97" s="900" t="str">
        <f>IF(OR($AX$7="",CF97=""),"",HLOOKUP($AX$7,別紙mast!$D$4:$K$8,5,FALSE))</f>
        <v/>
      </c>
      <c r="DC97" s="900"/>
      <c r="DD97" s="370" t="str">
        <f t="shared" si="29"/>
        <v/>
      </c>
      <c r="DE97" s="1059" t="str">
        <f t="shared" si="30"/>
        <v/>
      </c>
      <c r="DF97" s="1059"/>
      <c r="DG97" s="1059"/>
      <c r="DH97" s="1059" t="str">
        <f t="shared" si="31"/>
        <v/>
      </c>
      <c r="DI97" s="1059"/>
      <c r="DJ97" s="1060"/>
      <c r="DK97" s="1059" t="str">
        <f t="shared" si="21"/>
        <v/>
      </c>
      <c r="DL97" s="1059"/>
      <c r="DM97" s="1114"/>
    </row>
    <row r="98" spans="2:117" ht="19.5" customHeight="1" x14ac:dyDescent="0.15">
      <c r="B98" s="314">
        <v>80</v>
      </c>
      <c r="C98" s="886"/>
      <c r="D98" s="887"/>
      <c r="E98" s="887"/>
      <c r="F98" s="916"/>
      <c r="G98" s="916"/>
      <c r="H98" s="916"/>
      <c r="I98" s="916"/>
      <c r="J98" s="916"/>
      <c r="K98" s="887"/>
      <c r="L98" s="887"/>
      <c r="M98" s="887"/>
      <c r="N98" s="910"/>
      <c r="O98" s="910"/>
      <c r="P98" s="910"/>
      <c r="Q98" s="910"/>
      <c r="R98" s="211" t="s">
        <v>28</v>
      </c>
      <c r="S98" s="433" t="s">
        <v>28</v>
      </c>
      <c r="T98" s="433" t="s">
        <v>28</v>
      </c>
      <c r="U98" s="332" t="s">
        <v>28</v>
      </c>
      <c r="V98" s="911"/>
      <c r="W98" s="912"/>
      <c r="X98" s="913"/>
      <c r="Y98" s="211" t="s">
        <v>28</v>
      </c>
      <c r="Z98" s="329" t="str">
        <f t="shared" si="22"/>
        <v>□</v>
      </c>
      <c r="AA98" s="211" t="s">
        <v>28</v>
      </c>
      <c r="AB98" s="324" t="s">
        <v>28</v>
      </c>
      <c r="AC98" s="211" t="s">
        <v>28</v>
      </c>
      <c r="AD98" s="914"/>
      <c r="AE98" s="915"/>
      <c r="AF98" s="211" t="s">
        <v>28</v>
      </c>
      <c r="AG98" s="214" t="s">
        <v>28</v>
      </c>
      <c r="AH98" s="214" t="s">
        <v>28</v>
      </c>
      <c r="AI98" s="214" t="s">
        <v>28</v>
      </c>
      <c r="AJ98" s="214" t="s">
        <v>28</v>
      </c>
      <c r="AK98" s="329" t="str">
        <f t="shared" si="23"/>
        <v>□</v>
      </c>
      <c r="AL98" s="211" t="s">
        <v>28</v>
      </c>
      <c r="AM98" s="214" t="s">
        <v>28</v>
      </c>
      <c r="AN98" s="224" t="s">
        <v>28</v>
      </c>
      <c r="AP98" s="314">
        <v>80</v>
      </c>
      <c r="AQ98" s="917" t="str">
        <f t="shared" si="24"/>
        <v/>
      </c>
      <c r="AR98" s="918"/>
      <c r="AS98" s="918"/>
      <c r="AT98" s="903"/>
      <c r="AU98" s="904"/>
      <c r="AV98" s="900" t="str">
        <f>IF($AX$7="","",IF(Y98="■",HLOOKUP($AX$7,別紙mast!$D$4:$K$7,3,FALSE),""))</f>
        <v/>
      </c>
      <c r="AW98" s="905"/>
      <c r="AX98" s="896"/>
      <c r="AY98" s="906"/>
      <c r="AZ98" s="907" t="str">
        <f>IF($AX$7="","",IF(Y98="■",HLOOKUP($AX$7,別紙mast!$D$4:$K$7,4,FALSE),""))</f>
        <v/>
      </c>
      <c r="BA98" s="908"/>
      <c r="BB98" s="212" t="s">
        <v>28</v>
      </c>
      <c r="BC98" s="212" t="s">
        <v>28</v>
      </c>
      <c r="BD98" s="212" t="s">
        <v>28</v>
      </c>
      <c r="BE98" s="546"/>
      <c r="BF98" s="887"/>
      <c r="BG98" s="887"/>
      <c r="BH98" s="896"/>
      <c r="BI98" s="909"/>
      <c r="BJ98" s="897"/>
      <c r="BK98" s="896"/>
      <c r="BL98" s="897"/>
      <c r="BM98" s="898"/>
      <c r="BN98" s="329" t="str">
        <f t="shared" si="25"/>
        <v>□</v>
      </c>
      <c r="BO98" s="899" t="str">
        <f>IF($AX$7="","",IF(OR(AF98="■",AG98="■",AH98="■",AI98="■",AJ98="■"),HLOOKUP($AX$7,別紙mast!$D$4:$K$8,5,FALSE),""))</f>
        <v/>
      </c>
      <c r="BP98" s="900"/>
      <c r="BQ98" s="375" t="str">
        <f t="shared" si="26"/>
        <v/>
      </c>
      <c r="BR98" s="901"/>
      <c r="BS98" s="901"/>
      <c r="BT98" s="901"/>
      <c r="BU98" s="901"/>
      <c r="BV98" s="901"/>
      <c r="BW98" s="901"/>
      <c r="BX98" s="901"/>
      <c r="BY98" s="901"/>
      <c r="BZ98" s="901"/>
      <c r="CA98" s="901"/>
      <c r="CB98" s="901"/>
      <c r="CC98" s="902"/>
      <c r="CE98" s="314">
        <v>80</v>
      </c>
      <c r="CF98" s="917" t="str">
        <f t="shared" si="18"/>
        <v/>
      </c>
      <c r="CG98" s="918"/>
      <c r="CH98" s="918"/>
      <c r="CI98" s="1072"/>
      <c r="CJ98" s="1073"/>
      <c r="CK98" s="1074"/>
      <c r="CL98" s="1072"/>
      <c r="CM98" s="1074"/>
      <c r="CN98" s="1082"/>
      <c r="CO98" s="1072"/>
      <c r="CP98" s="1074"/>
      <c r="CQ98" s="1082"/>
      <c r="CR98" s="1014" t="str">
        <f t="shared" si="27"/>
        <v/>
      </c>
      <c r="CS98" s="1015"/>
      <c r="CT98" s="1016"/>
      <c r="CU98" s="1014" t="str">
        <f t="shared" si="28"/>
        <v/>
      </c>
      <c r="CV98" s="1016"/>
      <c r="CW98" s="1016"/>
      <c r="CX98" s="1066" t="str">
        <f t="shared" si="19"/>
        <v/>
      </c>
      <c r="CY98" s="944"/>
      <c r="CZ98" s="1070" t="str">
        <f t="shared" si="20"/>
        <v/>
      </c>
      <c r="DA98" s="1071"/>
      <c r="DB98" s="900" t="str">
        <f>IF(OR($AX$7="",CF98=""),"",HLOOKUP($AX$7,別紙mast!$D$4:$K$8,5,FALSE))</f>
        <v/>
      </c>
      <c r="DC98" s="900"/>
      <c r="DD98" s="370" t="str">
        <f t="shared" si="29"/>
        <v/>
      </c>
      <c r="DE98" s="1059" t="str">
        <f t="shared" si="30"/>
        <v/>
      </c>
      <c r="DF98" s="1059"/>
      <c r="DG98" s="1059"/>
      <c r="DH98" s="1059" t="str">
        <f t="shared" si="31"/>
        <v/>
      </c>
      <c r="DI98" s="1059"/>
      <c r="DJ98" s="1060"/>
      <c r="DK98" s="1059" t="str">
        <f t="shared" si="21"/>
        <v/>
      </c>
      <c r="DL98" s="1059"/>
      <c r="DM98" s="1114"/>
    </row>
    <row r="99" spans="2:117" ht="19.5" customHeight="1" x14ac:dyDescent="0.15">
      <c r="B99" s="314">
        <v>81</v>
      </c>
      <c r="C99" s="886"/>
      <c r="D99" s="887"/>
      <c r="E99" s="887"/>
      <c r="F99" s="916"/>
      <c r="G99" s="916"/>
      <c r="H99" s="916"/>
      <c r="I99" s="916"/>
      <c r="J99" s="916"/>
      <c r="K99" s="887"/>
      <c r="L99" s="887"/>
      <c r="M99" s="887"/>
      <c r="N99" s="910"/>
      <c r="O99" s="910"/>
      <c r="P99" s="910"/>
      <c r="Q99" s="910"/>
      <c r="R99" s="211" t="s">
        <v>28</v>
      </c>
      <c r="S99" s="433" t="s">
        <v>28</v>
      </c>
      <c r="T99" s="433" t="s">
        <v>28</v>
      </c>
      <c r="U99" s="332" t="s">
        <v>28</v>
      </c>
      <c r="V99" s="911"/>
      <c r="W99" s="912"/>
      <c r="X99" s="913"/>
      <c r="Y99" s="211" t="s">
        <v>28</v>
      </c>
      <c r="Z99" s="329" t="str">
        <f t="shared" si="22"/>
        <v>□</v>
      </c>
      <c r="AA99" s="211" t="s">
        <v>28</v>
      </c>
      <c r="AB99" s="324" t="s">
        <v>28</v>
      </c>
      <c r="AC99" s="211" t="s">
        <v>28</v>
      </c>
      <c r="AD99" s="914"/>
      <c r="AE99" s="915"/>
      <c r="AF99" s="211" t="s">
        <v>28</v>
      </c>
      <c r="AG99" s="214" t="s">
        <v>28</v>
      </c>
      <c r="AH99" s="214" t="s">
        <v>28</v>
      </c>
      <c r="AI99" s="214" t="s">
        <v>28</v>
      </c>
      <c r="AJ99" s="214" t="s">
        <v>28</v>
      </c>
      <c r="AK99" s="329" t="str">
        <f t="shared" si="23"/>
        <v>□</v>
      </c>
      <c r="AL99" s="211" t="s">
        <v>28</v>
      </c>
      <c r="AM99" s="214" t="s">
        <v>28</v>
      </c>
      <c r="AN99" s="224" t="s">
        <v>28</v>
      </c>
      <c r="AP99" s="314">
        <v>81</v>
      </c>
      <c r="AQ99" s="917" t="str">
        <f t="shared" si="24"/>
        <v/>
      </c>
      <c r="AR99" s="918"/>
      <c r="AS99" s="918"/>
      <c r="AT99" s="903"/>
      <c r="AU99" s="904"/>
      <c r="AV99" s="900" t="str">
        <f>IF($AX$7="","",IF(Y99="■",HLOOKUP($AX$7,別紙mast!$D$4:$K$7,3,FALSE),""))</f>
        <v/>
      </c>
      <c r="AW99" s="905"/>
      <c r="AX99" s="896"/>
      <c r="AY99" s="906"/>
      <c r="AZ99" s="907" t="str">
        <f>IF($AX$7="","",IF(Y99="■",HLOOKUP($AX$7,別紙mast!$D$4:$K$7,4,FALSE),""))</f>
        <v/>
      </c>
      <c r="BA99" s="908"/>
      <c r="BB99" s="212" t="s">
        <v>28</v>
      </c>
      <c r="BC99" s="212" t="s">
        <v>28</v>
      </c>
      <c r="BD99" s="212" t="s">
        <v>28</v>
      </c>
      <c r="BE99" s="546"/>
      <c r="BF99" s="887"/>
      <c r="BG99" s="887"/>
      <c r="BH99" s="896"/>
      <c r="BI99" s="909"/>
      <c r="BJ99" s="897"/>
      <c r="BK99" s="896"/>
      <c r="BL99" s="897"/>
      <c r="BM99" s="898"/>
      <c r="BN99" s="329" t="str">
        <f t="shared" si="25"/>
        <v>□</v>
      </c>
      <c r="BO99" s="899" t="str">
        <f>IF($AX$7="","",IF(OR(AF99="■",AG99="■",AH99="■",AI99="■",AJ99="■"),HLOOKUP($AX$7,別紙mast!$D$4:$K$8,5,FALSE),""))</f>
        <v/>
      </c>
      <c r="BP99" s="900"/>
      <c r="BQ99" s="375" t="str">
        <f t="shared" si="26"/>
        <v/>
      </c>
      <c r="BR99" s="901"/>
      <c r="BS99" s="901"/>
      <c r="BT99" s="901"/>
      <c r="BU99" s="901"/>
      <c r="BV99" s="901"/>
      <c r="BW99" s="901"/>
      <c r="BX99" s="901"/>
      <c r="BY99" s="901"/>
      <c r="BZ99" s="901"/>
      <c r="CA99" s="901"/>
      <c r="CB99" s="901"/>
      <c r="CC99" s="902"/>
      <c r="CE99" s="314">
        <v>81</v>
      </c>
      <c r="CF99" s="917" t="str">
        <f t="shared" si="18"/>
        <v/>
      </c>
      <c r="CG99" s="918"/>
      <c r="CH99" s="918"/>
      <c r="CI99" s="1072"/>
      <c r="CJ99" s="1073"/>
      <c r="CK99" s="1074"/>
      <c r="CL99" s="1072"/>
      <c r="CM99" s="1074"/>
      <c r="CN99" s="1082"/>
      <c r="CO99" s="1072"/>
      <c r="CP99" s="1074"/>
      <c r="CQ99" s="1082"/>
      <c r="CR99" s="1014" t="str">
        <f t="shared" si="27"/>
        <v/>
      </c>
      <c r="CS99" s="1015"/>
      <c r="CT99" s="1016"/>
      <c r="CU99" s="1014" t="str">
        <f t="shared" si="28"/>
        <v/>
      </c>
      <c r="CV99" s="1016"/>
      <c r="CW99" s="1016"/>
      <c r="CX99" s="1066" t="str">
        <f t="shared" si="19"/>
        <v/>
      </c>
      <c r="CY99" s="944"/>
      <c r="CZ99" s="1070" t="str">
        <f t="shared" si="20"/>
        <v/>
      </c>
      <c r="DA99" s="1071"/>
      <c r="DB99" s="900" t="str">
        <f>IF(OR($AX$7="",CF99=""),"",HLOOKUP($AX$7,別紙mast!$D$4:$K$8,5,FALSE))</f>
        <v/>
      </c>
      <c r="DC99" s="900"/>
      <c r="DD99" s="370" t="str">
        <f t="shared" si="29"/>
        <v/>
      </c>
      <c r="DE99" s="1059" t="str">
        <f t="shared" si="30"/>
        <v/>
      </c>
      <c r="DF99" s="1059"/>
      <c r="DG99" s="1059"/>
      <c r="DH99" s="1059" t="str">
        <f t="shared" si="31"/>
        <v/>
      </c>
      <c r="DI99" s="1059"/>
      <c r="DJ99" s="1060"/>
      <c r="DK99" s="1059" t="str">
        <f t="shared" si="21"/>
        <v/>
      </c>
      <c r="DL99" s="1059"/>
      <c r="DM99" s="1114"/>
    </row>
    <row r="100" spans="2:117" ht="19.5" customHeight="1" x14ac:dyDescent="0.15">
      <c r="B100" s="314">
        <v>82</v>
      </c>
      <c r="C100" s="886"/>
      <c r="D100" s="887"/>
      <c r="E100" s="887"/>
      <c r="F100" s="916"/>
      <c r="G100" s="916"/>
      <c r="H100" s="916"/>
      <c r="I100" s="916"/>
      <c r="J100" s="916"/>
      <c r="K100" s="887"/>
      <c r="L100" s="887"/>
      <c r="M100" s="887"/>
      <c r="N100" s="910"/>
      <c r="O100" s="910"/>
      <c r="P100" s="910"/>
      <c r="Q100" s="910"/>
      <c r="R100" s="211" t="s">
        <v>28</v>
      </c>
      <c r="S100" s="433" t="s">
        <v>28</v>
      </c>
      <c r="T100" s="433" t="s">
        <v>28</v>
      </c>
      <c r="U100" s="332" t="s">
        <v>28</v>
      </c>
      <c r="V100" s="911"/>
      <c r="W100" s="912"/>
      <c r="X100" s="913"/>
      <c r="Y100" s="211" t="s">
        <v>28</v>
      </c>
      <c r="Z100" s="329" t="str">
        <f t="shared" si="22"/>
        <v>□</v>
      </c>
      <c r="AA100" s="211" t="s">
        <v>28</v>
      </c>
      <c r="AB100" s="324" t="s">
        <v>28</v>
      </c>
      <c r="AC100" s="211" t="s">
        <v>28</v>
      </c>
      <c r="AD100" s="914"/>
      <c r="AE100" s="915"/>
      <c r="AF100" s="211" t="s">
        <v>28</v>
      </c>
      <c r="AG100" s="214" t="s">
        <v>28</v>
      </c>
      <c r="AH100" s="214" t="s">
        <v>28</v>
      </c>
      <c r="AI100" s="214" t="s">
        <v>28</v>
      </c>
      <c r="AJ100" s="214" t="s">
        <v>28</v>
      </c>
      <c r="AK100" s="329" t="str">
        <f t="shared" si="23"/>
        <v>□</v>
      </c>
      <c r="AL100" s="213" t="s">
        <v>28</v>
      </c>
      <c r="AM100" s="214" t="s">
        <v>28</v>
      </c>
      <c r="AN100" s="224" t="s">
        <v>28</v>
      </c>
      <c r="AP100" s="314">
        <v>82</v>
      </c>
      <c r="AQ100" s="917" t="str">
        <f t="shared" si="24"/>
        <v/>
      </c>
      <c r="AR100" s="918"/>
      <c r="AS100" s="918"/>
      <c r="AT100" s="903"/>
      <c r="AU100" s="904"/>
      <c r="AV100" s="900" t="str">
        <f>IF($AX$7="","",IF(Y100="■",HLOOKUP($AX$7,別紙mast!$D$4:$K$7,3,FALSE),""))</f>
        <v/>
      </c>
      <c r="AW100" s="905"/>
      <c r="AX100" s="896"/>
      <c r="AY100" s="906"/>
      <c r="AZ100" s="907" t="str">
        <f>IF($AX$7="","",IF(Y100="■",HLOOKUP($AX$7,別紙mast!$D$4:$K$7,4,FALSE),""))</f>
        <v/>
      </c>
      <c r="BA100" s="908"/>
      <c r="BB100" s="212" t="s">
        <v>28</v>
      </c>
      <c r="BC100" s="212" t="s">
        <v>28</v>
      </c>
      <c r="BD100" s="212" t="s">
        <v>28</v>
      </c>
      <c r="BE100" s="546"/>
      <c r="BF100" s="887"/>
      <c r="BG100" s="887"/>
      <c r="BH100" s="896"/>
      <c r="BI100" s="909"/>
      <c r="BJ100" s="897"/>
      <c r="BK100" s="896"/>
      <c r="BL100" s="897"/>
      <c r="BM100" s="898"/>
      <c r="BN100" s="329" t="str">
        <f t="shared" si="25"/>
        <v>□</v>
      </c>
      <c r="BO100" s="899" t="str">
        <f>IF($AX$7="","",IF(OR(AF100="■",AG100="■",AH100="■",AI100="■",AJ100="■"),HLOOKUP($AX$7,別紙mast!$D$4:$K$8,5,FALSE),""))</f>
        <v/>
      </c>
      <c r="BP100" s="900"/>
      <c r="BQ100" s="375" t="str">
        <f t="shared" si="26"/>
        <v/>
      </c>
      <c r="BR100" s="901"/>
      <c r="BS100" s="901"/>
      <c r="BT100" s="901"/>
      <c r="BU100" s="901"/>
      <c r="BV100" s="901"/>
      <c r="BW100" s="901"/>
      <c r="BX100" s="901"/>
      <c r="BY100" s="901"/>
      <c r="BZ100" s="901"/>
      <c r="CA100" s="901"/>
      <c r="CB100" s="901"/>
      <c r="CC100" s="902"/>
      <c r="CE100" s="314">
        <v>82</v>
      </c>
      <c r="CF100" s="917" t="str">
        <f t="shared" si="18"/>
        <v/>
      </c>
      <c r="CG100" s="918"/>
      <c r="CH100" s="918"/>
      <c r="CI100" s="1072"/>
      <c r="CJ100" s="1073"/>
      <c r="CK100" s="1074"/>
      <c r="CL100" s="1072"/>
      <c r="CM100" s="1074"/>
      <c r="CN100" s="1082"/>
      <c r="CO100" s="1072"/>
      <c r="CP100" s="1074"/>
      <c r="CQ100" s="1082"/>
      <c r="CR100" s="1014" t="str">
        <f t="shared" si="27"/>
        <v/>
      </c>
      <c r="CS100" s="1015"/>
      <c r="CT100" s="1016"/>
      <c r="CU100" s="1014" t="str">
        <f t="shared" si="28"/>
        <v/>
      </c>
      <c r="CV100" s="1016"/>
      <c r="CW100" s="1016"/>
      <c r="CX100" s="1066" t="str">
        <f t="shared" si="19"/>
        <v/>
      </c>
      <c r="CY100" s="944"/>
      <c r="CZ100" s="1070" t="str">
        <f t="shared" si="20"/>
        <v/>
      </c>
      <c r="DA100" s="1071"/>
      <c r="DB100" s="900" t="str">
        <f>IF(OR($AX$7="",CF100=""),"",HLOOKUP($AX$7,別紙mast!$D$4:$K$8,5,FALSE))</f>
        <v/>
      </c>
      <c r="DC100" s="900"/>
      <c r="DD100" s="370" t="str">
        <f t="shared" si="29"/>
        <v/>
      </c>
      <c r="DE100" s="1059" t="str">
        <f t="shared" si="30"/>
        <v/>
      </c>
      <c r="DF100" s="1059"/>
      <c r="DG100" s="1059"/>
      <c r="DH100" s="1059" t="str">
        <f t="shared" si="31"/>
        <v/>
      </c>
      <c r="DI100" s="1059"/>
      <c r="DJ100" s="1060"/>
      <c r="DK100" s="1059" t="str">
        <f t="shared" si="21"/>
        <v/>
      </c>
      <c r="DL100" s="1059"/>
      <c r="DM100" s="1114"/>
    </row>
    <row r="101" spans="2:117" ht="19.5" customHeight="1" x14ac:dyDescent="0.15">
      <c r="B101" s="314">
        <v>83</v>
      </c>
      <c r="C101" s="886"/>
      <c r="D101" s="887"/>
      <c r="E101" s="887"/>
      <c r="F101" s="916"/>
      <c r="G101" s="916"/>
      <c r="H101" s="916"/>
      <c r="I101" s="916"/>
      <c r="J101" s="916"/>
      <c r="K101" s="887"/>
      <c r="L101" s="887"/>
      <c r="M101" s="887"/>
      <c r="N101" s="910"/>
      <c r="O101" s="910"/>
      <c r="P101" s="910"/>
      <c r="Q101" s="910"/>
      <c r="R101" s="211" t="s">
        <v>28</v>
      </c>
      <c r="S101" s="433" t="s">
        <v>28</v>
      </c>
      <c r="T101" s="433" t="s">
        <v>28</v>
      </c>
      <c r="U101" s="332" t="s">
        <v>28</v>
      </c>
      <c r="V101" s="911"/>
      <c r="W101" s="912"/>
      <c r="X101" s="913"/>
      <c r="Y101" s="211" t="s">
        <v>28</v>
      </c>
      <c r="Z101" s="329" t="str">
        <f t="shared" si="22"/>
        <v>□</v>
      </c>
      <c r="AA101" s="211" t="s">
        <v>28</v>
      </c>
      <c r="AB101" s="324" t="s">
        <v>28</v>
      </c>
      <c r="AC101" s="211" t="s">
        <v>28</v>
      </c>
      <c r="AD101" s="914"/>
      <c r="AE101" s="915"/>
      <c r="AF101" s="211" t="s">
        <v>28</v>
      </c>
      <c r="AG101" s="214" t="s">
        <v>28</v>
      </c>
      <c r="AH101" s="214" t="s">
        <v>28</v>
      </c>
      <c r="AI101" s="214" t="s">
        <v>28</v>
      </c>
      <c r="AJ101" s="214" t="s">
        <v>28</v>
      </c>
      <c r="AK101" s="329" t="str">
        <f t="shared" si="23"/>
        <v>□</v>
      </c>
      <c r="AL101" s="211" t="s">
        <v>28</v>
      </c>
      <c r="AM101" s="214" t="s">
        <v>28</v>
      </c>
      <c r="AN101" s="224" t="s">
        <v>28</v>
      </c>
      <c r="AP101" s="314">
        <v>83</v>
      </c>
      <c r="AQ101" s="917" t="str">
        <f t="shared" si="24"/>
        <v/>
      </c>
      <c r="AR101" s="918"/>
      <c r="AS101" s="918"/>
      <c r="AT101" s="903"/>
      <c r="AU101" s="904"/>
      <c r="AV101" s="900" t="str">
        <f>IF($AX$7="","",IF(Y101="■",HLOOKUP($AX$7,別紙mast!$D$4:$K$7,3,FALSE),""))</f>
        <v/>
      </c>
      <c r="AW101" s="905"/>
      <c r="AX101" s="896"/>
      <c r="AY101" s="906"/>
      <c r="AZ101" s="907" t="str">
        <f>IF($AX$7="","",IF(Y101="■",HLOOKUP($AX$7,別紙mast!$D$4:$K$7,4,FALSE),""))</f>
        <v/>
      </c>
      <c r="BA101" s="908"/>
      <c r="BB101" s="212" t="s">
        <v>28</v>
      </c>
      <c r="BC101" s="212" t="s">
        <v>28</v>
      </c>
      <c r="BD101" s="212" t="s">
        <v>28</v>
      </c>
      <c r="BE101" s="546"/>
      <c r="BF101" s="887"/>
      <c r="BG101" s="887"/>
      <c r="BH101" s="896"/>
      <c r="BI101" s="909"/>
      <c r="BJ101" s="897"/>
      <c r="BK101" s="896"/>
      <c r="BL101" s="897"/>
      <c r="BM101" s="898"/>
      <c r="BN101" s="329" t="str">
        <f t="shared" si="25"/>
        <v>□</v>
      </c>
      <c r="BO101" s="899" t="str">
        <f>IF($AX$7="","",IF(OR(AF101="■",AG101="■",AH101="■",AI101="■",AJ101="■"),HLOOKUP($AX$7,別紙mast!$D$4:$K$8,5,FALSE),""))</f>
        <v/>
      </c>
      <c r="BP101" s="900"/>
      <c r="BQ101" s="375" t="str">
        <f t="shared" si="26"/>
        <v/>
      </c>
      <c r="BR101" s="901"/>
      <c r="BS101" s="901"/>
      <c r="BT101" s="901"/>
      <c r="BU101" s="901"/>
      <c r="BV101" s="901"/>
      <c r="BW101" s="901"/>
      <c r="BX101" s="901"/>
      <c r="BY101" s="901"/>
      <c r="BZ101" s="901"/>
      <c r="CA101" s="901"/>
      <c r="CB101" s="901"/>
      <c r="CC101" s="902"/>
      <c r="CE101" s="314">
        <v>83</v>
      </c>
      <c r="CF101" s="917" t="str">
        <f t="shared" si="18"/>
        <v/>
      </c>
      <c r="CG101" s="918"/>
      <c r="CH101" s="918"/>
      <c r="CI101" s="1072"/>
      <c r="CJ101" s="1073"/>
      <c r="CK101" s="1074"/>
      <c r="CL101" s="1072"/>
      <c r="CM101" s="1074"/>
      <c r="CN101" s="1082"/>
      <c r="CO101" s="1072"/>
      <c r="CP101" s="1074"/>
      <c r="CQ101" s="1082"/>
      <c r="CR101" s="1014" t="str">
        <f t="shared" si="27"/>
        <v/>
      </c>
      <c r="CS101" s="1015"/>
      <c r="CT101" s="1016"/>
      <c r="CU101" s="1014" t="str">
        <f t="shared" si="28"/>
        <v/>
      </c>
      <c r="CV101" s="1016"/>
      <c r="CW101" s="1016"/>
      <c r="CX101" s="1066" t="str">
        <f t="shared" si="19"/>
        <v/>
      </c>
      <c r="CY101" s="944"/>
      <c r="CZ101" s="1070" t="str">
        <f t="shared" si="20"/>
        <v/>
      </c>
      <c r="DA101" s="1071"/>
      <c r="DB101" s="900" t="str">
        <f>IF(OR($AX$7="",CF101=""),"",HLOOKUP($AX$7,別紙mast!$D$4:$K$8,5,FALSE))</f>
        <v/>
      </c>
      <c r="DC101" s="900"/>
      <c r="DD101" s="370" t="str">
        <f t="shared" si="29"/>
        <v/>
      </c>
      <c r="DE101" s="1059" t="str">
        <f t="shared" si="30"/>
        <v/>
      </c>
      <c r="DF101" s="1059"/>
      <c r="DG101" s="1059"/>
      <c r="DH101" s="1059" t="str">
        <f t="shared" si="31"/>
        <v/>
      </c>
      <c r="DI101" s="1059"/>
      <c r="DJ101" s="1060"/>
      <c r="DK101" s="1059" t="str">
        <f t="shared" si="21"/>
        <v/>
      </c>
      <c r="DL101" s="1059"/>
      <c r="DM101" s="1114"/>
    </row>
    <row r="102" spans="2:117" ht="19.5" customHeight="1" x14ac:dyDescent="0.15">
      <c r="B102" s="314">
        <v>84</v>
      </c>
      <c r="C102" s="886"/>
      <c r="D102" s="887"/>
      <c r="E102" s="887"/>
      <c r="F102" s="916"/>
      <c r="G102" s="916"/>
      <c r="H102" s="916"/>
      <c r="I102" s="916"/>
      <c r="J102" s="916"/>
      <c r="K102" s="887"/>
      <c r="L102" s="887"/>
      <c r="M102" s="887"/>
      <c r="N102" s="910"/>
      <c r="O102" s="910"/>
      <c r="P102" s="910"/>
      <c r="Q102" s="910"/>
      <c r="R102" s="211" t="s">
        <v>28</v>
      </c>
      <c r="S102" s="433" t="s">
        <v>28</v>
      </c>
      <c r="T102" s="433" t="s">
        <v>28</v>
      </c>
      <c r="U102" s="332" t="s">
        <v>28</v>
      </c>
      <c r="V102" s="911"/>
      <c r="W102" s="912"/>
      <c r="X102" s="913"/>
      <c r="Y102" s="211" t="s">
        <v>28</v>
      </c>
      <c r="Z102" s="329" t="str">
        <f t="shared" si="22"/>
        <v>□</v>
      </c>
      <c r="AA102" s="211" t="s">
        <v>28</v>
      </c>
      <c r="AB102" s="324" t="s">
        <v>28</v>
      </c>
      <c r="AC102" s="211" t="s">
        <v>28</v>
      </c>
      <c r="AD102" s="914"/>
      <c r="AE102" s="915"/>
      <c r="AF102" s="211" t="s">
        <v>28</v>
      </c>
      <c r="AG102" s="214" t="s">
        <v>28</v>
      </c>
      <c r="AH102" s="214" t="s">
        <v>28</v>
      </c>
      <c r="AI102" s="214" t="s">
        <v>28</v>
      </c>
      <c r="AJ102" s="214" t="s">
        <v>28</v>
      </c>
      <c r="AK102" s="329" t="str">
        <f t="shared" si="23"/>
        <v>□</v>
      </c>
      <c r="AL102" s="211" t="s">
        <v>28</v>
      </c>
      <c r="AM102" s="214" t="s">
        <v>28</v>
      </c>
      <c r="AN102" s="224" t="s">
        <v>28</v>
      </c>
      <c r="AP102" s="314">
        <v>84</v>
      </c>
      <c r="AQ102" s="917" t="str">
        <f t="shared" si="24"/>
        <v/>
      </c>
      <c r="AR102" s="918"/>
      <c r="AS102" s="918"/>
      <c r="AT102" s="903"/>
      <c r="AU102" s="904"/>
      <c r="AV102" s="900" t="str">
        <f>IF($AX$7="","",IF(Y102="■",HLOOKUP($AX$7,別紙mast!$D$4:$K$7,3,FALSE),""))</f>
        <v/>
      </c>
      <c r="AW102" s="905"/>
      <c r="AX102" s="896"/>
      <c r="AY102" s="906"/>
      <c r="AZ102" s="907" t="str">
        <f>IF($AX$7="","",IF(Y102="■",HLOOKUP($AX$7,別紙mast!$D$4:$K$7,4,FALSE),""))</f>
        <v/>
      </c>
      <c r="BA102" s="908"/>
      <c r="BB102" s="212" t="s">
        <v>28</v>
      </c>
      <c r="BC102" s="212" t="s">
        <v>28</v>
      </c>
      <c r="BD102" s="212" t="s">
        <v>28</v>
      </c>
      <c r="BE102" s="546"/>
      <c r="BF102" s="887"/>
      <c r="BG102" s="887"/>
      <c r="BH102" s="896"/>
      <c r="BI102" s="909"/>
      <c r="BJ102" s="897"/>
      <c r="BK102" s="896"/>
      <c r="BL102" s="897"/>
      <c r="BM102" s="898"/>
      <c r="BN102" s="329" t="str">
        <f t="shared" si="25"/>
        <v>□</v>
      </c>
      <c r="BO102" s="899" t="str">
        <f>IF($AX$7="","",IF(OR(AF102="■",AG102="■",AH102="■",AI102="■",AJ102="■"),HLOOKUP($AX$7,別紙mast!$D$4:$K$8,5,FALSE),""))</f>
        <v/>
      </c>
      <c r="BP102" s="900"/>
      <c r="BQ102" s="375" t="str">
        <f t="shared" si="26"/>
        <v/>
      </c>
      <c r="BR102" s="901"/>
      <c r="BS102" s="901"/>
      <c r="BT102" s="901"/>
      <c r="BU102" s="901"/>
      <c r="BV102" s="901"/>
      <c r="BW102" s="901"/>
      <c r="BX102" s="901"/>
      <c r="BY102" s="901"/>
      <c r="BZ102" s="901"/>
      <c r="CA102" s="901"/>
      <c r="CB102" s="901"/>
      <c r="CC102" s="902"/>
      <c r="CE102" s="314">
        <v>84</v>
      </c>
      <c r="CF102" s="917" t="str">
        <f t="shared" si="18"/>
        <v/>
      </c>
      <c r="CG102" s="918"/>
      <c r="CH102" s="918"/>
      <c r="CI102" s="1072"/>
      <c r="CJ102" s="1073"/>
      <c r="CK102" s="1074"/>
      <c r="CL102" s="1072"/>
      <c r="CM102" s="1074"/>
      <c r="CN102" s="1082"/>
      <c r="CO102" s="1072"/>
      <c r="CP102" s="1074"/>
      <c r="CQ102" s="1082"/>
      <c r="CR102" s="1014" t="str">
        <f t="shared" si="27"/>
        <v/>
      </c>
      <c r="CS102" s="1015"/>
      <c r="CT102" s="1016"/>
      <c r="CU102" s="1014" t="str">
        <f t="shared" si="28"/>
        <v/>
      </c>
      <c r="CV102" s="1016"/>
      <c r="CW102" s="1016"/>
      <c r="CX102" s="1066" t="str">
        <f t="shared" si="19"/>
        <v/>
      </c>
      <c r="CY102" s="944"/>
      <c r="CZ102" s="1070" t="str">
        <f t="shared" si="20"/>
        <v/>
      </c>
      <c r="DA102" s="1071"/>
      <c r="DB102" s="900" t="str">
        <f>IF(OR($AX$7="",CF102=""),"",HLOOKUP($AX$7,別紙mast!$D$4:$K$8,5,FALSE))</f>
        <v/>
      </c>
      <c r="DC102" s="900"/>
      <c r="DD102" s="370" t="str">
        <f t="shared" si="29"/>
        <v/>
      </c>
      <c r="DE102" s="1059" t="str">
        <f t="shared" si="30"/>
        <v/>
      </c>
      <c r="DF102" s="1059"/>
      <c r="DG102" s="1059"/>
      <c r="DH102" s="1059" t="str">
        <f t="shared" si="31"/>
        <v/>
      </c>
      <c r="DI102" s="1059"/>
      <c r="DJ102" s="1060"/>
      <c r="DK102" s="1059" t="str">
        <f t="shared" si="21"/>
        <v/>
      </c>
      <c r="DL102" s="1059"/>
      <c r="DM102" s="1114"/>
    </row>
    <row r="103" spans="2:117" ht="19.5" customHeight="1" x14ac:dyDescent="0.15">
      <c r="B103" s="314">
        <v>85</v>
      </c>
      <c r="C103" s="886"/>
      <c r="D103" s="887"/>
      <c r="E103" s="887"/>
      <c r="F103" s="916"/>
      <c r="G103" s="916"/>
      <c r="H103" s="916"/>
      <c r="I103" s="916"/>
      <c r="J103" s="916"/>
      <c r="K103" s="887"/>
      <c r="L103" s="887"/>
      <c r="M103" s="887"/>
      <c r="N103" s="910"/>
      <c r="O103" s="910"/>
      <c r="P103" s="910"/>
      <c r="Q103" s="910"/>
      <c r="R103" s="211" t="s">
        <v>28</v>
      </c>
      <c r="S103" s="433" t="s">
        <v>28</v>
      </c>
      <c r="T103" s="433" t="s">
        <v>28</v>
      </c>
      <c r="U103" s="332" t="s">
        <v>28</v>
      </c>
      <c r="V103" s="911"/>
      <c r="W103" s="912"/>
      <c r="X103" s="913"/>
      <c r="Y103" s="211" t="s">
        <v>28</v>
      </c>
      <c r="Z103" s="329" t="str">
        <f t="shared" si="22"/>
        <v>□</v>
      </c>
      <c r="AA103" s="211" t="s">
        <v>28</v>
      </c>
      <c r="AB103" s="324" t="s">
        <v>28</v>
      </c>
      <c r="AC103" s="211" t="s">
        <v>28</v>
      </c>
      <c r="AD103" s="914"/>
      <c r="AE103" s="915"/>
      <c r="AF103" s="211" t="s">
        <v>28</v>
      </c>
      <c r="AG103" s="214" t="s">
        <v>28</v>
      </c>
      <c r="AH103" s="214" t="s">
        <v>28</v>
      </c>
      <c r="AI103" s="214" t="s">
        <v>28</v>
      </c>
      <c r="AJ103" s="214" t="s">
        <v>28</v>
      </c>
      <c r="AK103" s="329" t="str">
        <f t="shared" si="23"/>
        <v>□</v>
      </c>
      <c r="AL103" s="211" t="s">
        <v>28</v>
      </c>
      <c r="AM103" s="214" t="s">
        <v>28</v>
      </c>
      <c r="AN103" s="224" t="s">
        <v>28</v>
      </c>
      <c r="AP103" s="314">
        <v>85</v>
      </c>
      <c r="AQ103" s="917" t="str">
        <f t="shared" si="24"/>
        <v/>
      </c>
      <c r="AR103" s="918"/>
      <c r="AS103" s="918"/>
      <c r="AT103" s="903"/>
      <c r="AU103" s="904"/>
      <c r="AV103" s="900" t="str">
        <f>IF($AX$7="","",IF(Y103="■",HLOOKUP($AX$7,別紙mast!$D$4:$K$7,3,FALSE),""))</f>
        <v/>
      </c>
      <c r="AW103" s="905"/>
      <c r="AX103" s="896"/>
      <c r="AY103" s="906"/>
      <c r="AZ103" s="907" t="str">
        <f>IF($AX$7="","",IF(Y103="■",HLOOKUP($AX$7,別紙mast!$D$4:$K$7,4,FALSE),""))</f>
        <v/>
      </c>
      <c r="BA103" s="908"/>
      <c r="BB103" s="212" t="s">
        <v>28</v>
      </c>
      <c r="BC103" s="212" t="s">
        <v>28</v>
      </c>
      <c r="BD103" s="212" t="s">
        <v>28</v>
      </c>
      <c r="BE103" s="546"/>
      <c r="BF103" s="887"/>
      <c r="BG103" s="887"/>
      <c r="BH103" s="896"/>
      <c r="BI103" s="909"/>
      <c r="BJ103" s="897"/>
      <c r="BK103" s="896"/>
      <c r="BL103" s="897"/>
      <c r="BM103" s="898"/>
      <c r="BN103" s="329" t="str">
        <f t="shared" si="25"/>
        <v>□</v>
      </c>
      <c r="BO103" s="899" t="str">
        <f>IF($AX$7="","",IF(OR(AF103="■",AG103="■",AH103="■",AI103="■",AJ103="■"),HLOOKUP($AX$7,別紙mast!$D$4:$K$8,5,FALSE),""))</f>
        <v/>
      </c>
      <c r="BP103" s="900"/>
      <c r="BQ103" s="375" t="str">
        <f t="shared" si="26"/>
        <v/>
      </c>
      <c r="BR103" s="901"/>
      <c r="BS103" s="901"/>
      <c r="BT103" s="901"/>
      <c r="BU103" s="901"/>
      <c r="BV103" s="901"/>
      <c r="BW103" s="901"/>
      <c r="BX103" s="901"/>
      <c r="BY103" s="901"/>
      <c r="BZ103" s="901"/>
      <c r="CA103" s="901"/>
      <c r="CB103" s="901"/>
      <c r="CC103" s="902"/>
      <c r="CE103" s="314">
        <v>85</v>
      </c>
      <c r="CF103" s="917" t="str">
        <f t="shared" si="18"/>
        <v/>
      </c>
      <c r="CG103" s="918"/>
      <c r="CH103" s="918"/>
      <c r="CI103" s="1072"/>
      <c r="CJ103" s="1073"/>
      <c r="CK103" s="1074"/>
      <c r="CL103" s="1072"/>
      <c r="CM103" s="1074"/>
      <c r="CN103" s="1082"/>
      <c r="CO103" s="1072"/>
      <c r="CP103" s="1074"/>
      <c r="CQ103" s="1082"/>
      <c r="CR103" s="1014" t="str">
        <f t="shared" si="27"/>
        <v/>
      </c>
      <c r="CS103" s="1015"/>
      <c r="CT103" s="1016"/>
      <c r="CU103" s="1014" t="str">
        <f t="shared" si="28"/>
        <v/>
      </c>
      <c r="CV103" s="1016"/>
      <c r="CW103" s="1016"/>
      <c r="CX103" s="1066" t="str">
        <f t="shared" si="19"/>
        <v/>
      </c>
      <c r="CY103" s="944"/>
      <c r="CZ103" s="1070" t="str">
        <f t="shared" si="20"/>
        <v/>
      </c>
      <c r="DA103" s="1071"/>
      <c r="DB103" s="900" t="str">
        <f>IF(OR($AX$7="",CF103=""),"",HLOOKUP($AX$7,別紙mast!$D$4:$K$8,5,FALSE))</f>
        <v/>
      </c>
      <c r="DC103" s="900"/>
      <c r="DD103" s="370" t="str">
        <f t="shared" si="29"/>
        <v/>
      </c>
      <c r="DE103" s="1059" t="str">
        <f t="shared" si="30"/>
        <v/>
      </c>
      <c r="DF103" s="1059"/>
      <c r="DG103" s="1059"/>
      <c r="DH103" s="1059" t="str">
        <f t="shared" si="31"/>
        <v/>
      </c>
      <c r="DI103" s="1059"/>
      <c r="DJ103" s="1060"/>
      <c r="DK103" s="1059" t="str">
        <f t="shared" si="21"/>
        <v/>
      </c>
      <c r="DL103" s="1059"/>
      <c r="DM103" s="1114"/>
    </row>
    <row r="104" spans="2:117" ht="19.5" customHeight="1" x14ac:dyDescent="0.15">
      <c r="B104" s="314">
        <v>86</v>
      </c>
      <c r="C104" s="886"/>
      <c r="D104" s="887"/>
      <c r="E104" s="887"/>
      <c r="F104" s="916"/>
      <c r="G104" s="916"/>
      <c r="H104" s="916"/>
      <c r="I104" s="916"/>
      <c r="J104" s="916"/>
      <c r="K104" s="887"/>
      <c r="L104" s="887"/>
      <c r="M104" s="887"/>
      <c r="N104" s="910"/>
      <c r="O104" s="910"/>
      <c r="P104" s="910"/>
      <c r="Q104" s="910"/>
      <c r="R104" s="211" t="s">
        <v>28</v>
      </c>
      <c r="S104" s="433" t="s">
        <v>28</v>
      </c>
      <c r="T104" s="433" t="s">
        <v>28</v>
      </c>
      <c r="U104" s="332" t="s">
        <v>28</v>
      </c>
      <c r="V104" s="911"/>
      <c r="W104" s="912"/>
      <c r="X104" s="913"/>
      <c r="Y104" s="211" t="s">
        <v>28</v>
      </c>
      <c r="Z104" s="329" t="str">
        <f t="shared" si="22"/>
        <v>□</v>
      </c>
      <c r="AA104" s="211" t="s">
        <v>28</v>
      </c>
      <c r="AB104" s="324" t="s">
        <v>28</v>
      </c>
      <c r="AC104" s="211" t="s">
        <v>28</v>
      </c>
      <c r="AD104" s="914"/>
      <c r="AE104" s="915"/>
      <c r="AF104" s="211" t="s">
        <v>28</v>
      </c>
      <c r="AG104" s="214" t="s">
        <v>28</v>
      </c>
      <c r="AH104" s="214" t="s">
        <v>28</v>
      </c>
      <c r="AI104" s="214" t="s">
        <v>28</v>
      </c>
      <c r="AJ104" s="214" t="s">
        <v>28</v>
      </c>
      <c r="AK104" s="329" t="str">
        <f t="shared" si="23"/>
        <v>□</v>
      </c>
      <c r="AL104" s="211" t="s">
        <v>28</v>
      </c>
      <c r="AM104" s="214" t="s">
        <v>28</v>
      </c>
      <c r="AN104" s="224" t="s">
        <v>28</v>
      </c>
      <c r="AP104" s="314">
        <v>86</v>
      </c>
      <c r="AQ104" s="917" t="str">
        <f t="shared" si="24"/>
        <v/>
      </c>
      <c r="AR104" s="918"/>
      <c r="AS104" s="918"/>
      <c r="AT104" s="903"/>
      <c r="AU104" s="904"/>
      <c r="AV104" s="900" t="str">
        <f>IF($AX$7="","",IF(Y104="■",HLOOKUP($AX$7,別紙mast!$D$4:$K$7,3,FALSE),""))</f>
        <v/>
      </c>
      <c r="AW104" s="905"/>
      <c r="AX104" s="896"/>
      <c r="AY104" s="906"/>
      <c r="AZ104" s="907" t="str">
        <f>IF($AX$7="","",IF(Y104="■",HLOOKUP($AX$7,別紙mast!$D$4:$K$7,4,FALSE),""))</f>
        <v/>
      </c>
      <c r="BA104" s="908"/>
      <c r="BB104" s="212" t="s">
        <v>28</v>
      </c>
      <c r="BC104" s="212" t="s">
        <v>28</v>
      </c>
      <c r="BD104" s="212" t="s">
        <v>28</v>
      </c>
      <c r="BE104" s="546"/>
      <c r="BF104" s="887"/>
      <c r="BG104" s="887"/>
      <c r="BH104" s="896"/>
      <c r="BI104" s="909"/>
      <c r="BJ104" s="897"/>
      <c r="BK104" s="896"/>
      <c r="BL104" s="897"/>
      <c r="BM104" s="898"/>
      <c r="BN104" s="329" t="str">
        <f t="shared" si="25"/>
        <v>□</v>
      </c>
      <c r="BO104" s="899" t="str">
        <f>IF($AX$7="","",IF(OR(AF104="■",AG104="■",AH104="■",AI104="■",AJ104="■"),HLOOKUP($AX$7,別紙mast!$D$4:$K$8,5,FALSE),""))</f>
        <v/>
      </c>
      <c r="BP104" s="900"/>
      <c r="BQ104" s="375" t="str">
        <f t="shared" si="26"/>
        <v/>
      </c>
      <c r="BR104" s="901"/>
      <c r="BS104" s="901"/>
      <c r="BT104" s="901"/>
      <c r="BU104" s="901"/>
      <c r="BV104" s="901"/>
      <c r="BW104" s="901"/>
      <c r="BX104" s="901"/>
      <c r="BY104" s="901"/>
      <c r="BZ104" s="901"/>
      <c r="CA104" s="901"/>
      <c r="CB104" s="901"/>
      <c r="CC104" s="902"/>
      <c r="CE104" s="314">
        <v>86</v>
      </c>
      <c r="CF104" s="917" t="str">
        <f t="shared" si="18"/>
        <v/>
      </c>
      <c r="CG104" s="918"/>
      <c r="CH104" s="918"/>
      <c r="CI104" s="1072"/>
      <c r="CJ104" s="1073"/>
      <c r="CK104" s="1074"/>
      <c r="CL104" s="1072"/>
      <c r="CM104" s="1074"/>
      <c r="CN104" s="1082"/>
      <c r="CO104" s="1072"/>
      <c r="CP104" s="1074"/>
      <c r="CQ104" s="1082"/>
      <c r="CR104" s="1014" t="str">
        <f t="shared" si="27"/>
        <v/>
      </c>
      <c r="CS104" s="1015"/>
      <c r="CT104" s="1016"/>
      <c r="CU104" s="1014" t="str">
        <f t="shared" si="28"/>
        <v/>
      </c>
      <c r="CV104" s="1016"/>
      <c r="CW104" s="1016"/>
      <c r="CX104" s="1066" t="str">
        <f t="shared" si="19"/>
        <v/>
      </c>
      <c r="CY104" s="944"/>
      <c r="CZ104" s="1070" t="str">
        <f t="shared" si="20"/>
        <v/>
      </c>
      <c r="DA104" s="1071"/>
      <c r="DB104" s="900" t="str">
        <f>IF(OR($AX$7="",CF104=""),"",HLOOKUP($AX$7,別紙mast!$D$4:$K$8,5,FALSE))</f>
        <v/>
      </c>
      <c r="DC104" s="900"/>
      <c r="DD104" s="370" t="str">
        <f t="shared" si="29"/>
        <v/>
      </c>
      <c r="DE104" s="1059" t="str">
        <f t="shared" si="30"/>
        <v/>
      </c>
      <c r="DF104" s="1059"/>
      <c r="DG104" s="1059"/>
      <c r="DH104" s="1059" t="str">
        <f t="shared" si="31"/>
        <v/>
      </c>
      <c r="DI104" s="1059"/>
      <c r="DJ104" s="1060"/>
      <c r="DK104" s="1059" t="str">
        <f t="shared" si="21"/>
        <v/>
      </c>
      <c r="DL104" s="1059"/>
      <c r="DM104" s="1114"/>
    </row>
    <row r="105" spans="2:117" ht="19.5" customHeight="1" x14ac:dyDescent="0.15">
      <c r="B105" s="314">
        <v>87</v>
      </c>
      <c r="C105" s="886"/>
      <c r="D105" s="887"/>
      <c r="E105" s="887"/>
      <c r="F105" s="916"/>
      <c r="G105" s="916"/>
      <c r="H105" s="916"/>
      <c r="I105" s="916"/>
      <c r="J105" s="916"/>
      <c r="K105" s="887"/>
      <c r="L105" s="887"/>
      <c r="M105" s="887"/>
      <c r="N105" s="910"/>
      <c r="O105" s="910"/>
      <c r="P105" s="910"/>
      <c r="Q105" s="910"/>
      <c r="R105" s="211" t="s">
        <v>28</v>
      </c>
      <c r="S105" s="433" t="s">
        <v>28</v>
      </c>
      <c r="T105" s="433" t="s">
        <v>28</v>
      </c>
      <c r="U105" s="332" t="s">
        <v>28</v>
      </c>
      <c r="V105" s="911"/>
      <c r="W105" s="912"/>
      <c r="X105" s="913"/>
      <c r="Y105" s="211" t="s">
        <v>28</v>
      </c>
      <c r="Z105" s="329" t="str">
        <f t="shared" si="22"/>
        <v>□</v>
      </c>
      <c r="AA105" s="211" t="s">
        <v>28</v>
      </c>
      <c r="AB105" s="324" t="s">
        <v>28</v>
      </c>
      <c r="AC105" s="211" t="s">
        <v>28</v>
      </c>
      <c r="AD105" s="914"/>
      <c r="AE105" s="915"/>
      <c r="AF105" s="211" t="s">
        <v>28</v>
      </c>
      <c r="AG105" s="214" t="s">
        <v>28</v>
      </c>
      <c r="AH105" s="214" t="s">
        <v>28</v>
      </c>
      <c r="AI105" s="214" t="s">
        <v>28</v>
      </c>
      <c r="AJ105" s="214" t="s">
        <v>28</v>
      </c>
      <c r="AK105" s="329" t="str">
        <f t="shared" si="23"/>
        <v>□</v>
      </c>
      <c r="AL105" s="211" t="s">
        <v>28</v>
      </c>
      <c r="AM105" s="214" t="s">
        <v>28</v>
      </c>
      <c r="AN105" s="224" t="s">
        <v>28</v>
      </c>
      <c r="AP105" s="314">
        <v>87</v>
      </c>
      <c r="AQ105" s="917" t="str">
        <f t="shared" si="24"/>
        <v/>
      </c>
      <c r="AR105" s="918"/>
      <c r="AS105" s="918"/>
      <c r="AT105" s="903"/>
      <c r="AU105" s="904"/>
      <c r="AV105" s="900" t="str">
        <f>IF($AX$7="","",IF(Y105="■",HLOOKUP($AX$7,別紙mast!$D$4:$K$7,3,FALSE),""))</f>
        <v/>
      </c>
      <c r="AW105" s="905"/>
      <c r="AX105" s="896"/>
      <c r="AY105" s="906"/>
      <c r="AZ105" s="907" t="str">
        <f>IF($AX$7="","",IF(Y105="■",HLOOKUP($AX$7,別紙mast!$D$4:$K$7,4,FALSE),""))</f>
        <v/>
      </c>
      <c r="BA105" s="908"/>
      <c r="BB105" s="212" t="s">
        <v>28</v>
      </c>
      <c r="BC105" s="212" t="s">
        <v>28</v>
      </c>
      <c r="BD105" s="212" t="s">
        <v>28</v>
      </c>
      <c r="BE105" s="546"/>
      <c r="BF105" s="887"/>
      <c r="BG105" s="887"/>
      <c r="BH105" s="896"/>
      <c r="BI105" s="909"/>
      <c r="BJ105" s="897"/>
      <c r="BK105" s="896"/>
      <c r="BL105" s="897"/>
      <c r="BM105" s="898"/>
      <c r="BN105" s="329" t="str">
        <f t="shared" si="25"/>
        <v>□</v>
      </c>
      <c r="BO105" s="899" t="str">
        <f>IF($AX$7="","",IF(OR(AF105="■",AG105="■",AH105="■",AI105="■",AJ105="■"),HLOOKUP($AX$7,別紙mast!$D$4:$K$8,5,FALSE),""))</f>
        <v/>
      </c>
      <c r="BP105" s="900"/>
      <c r="BQ105" s="375" t="str">
        <f t="shared" si="26"/>
        <v/>
      </c>
      <c r="BR105" s="901"/>
      <c r="BS105" s="901"/>
      <c r="BT105" s="901"/>
      <c r="BU105" s="901"/>
      <c r="BV105" s="901"/>
      <c r="BW105" s="901"/>
      <c r="BX105" s="901"/>
      <c r="BY105" s="901"/>
      <c r="BZ105" s="901"/>
      <c r="CA105" s="901"/>
      <c r="CB105" s="901"/>
      <c r="CC105" s="902"/>
      <c r="CE105" s="314">
        <v>87</v>
      </c>
      <c r="CF105" s="917" t="str">
        <f t="shared" si="18"/>
        <v/>
      </c>
      <c r="CG105" s="918"/>
      <c r="CH105" s="918"/>
      <c r="CI105" s="1072"/>
      <c r="CJ105" s="1073"/>
      <c r="CK105" s="1074"/>
      <c r="CL105" s="1072"/>
      <c r="CM105" s="1074"/>
      <c r="CN105" s="1082"/>
      <c r="CO105" s="1072"/>
      <c r="CP105" s="1074"/>
      <c r="CQ105" s="1082"/>
      <c r="CR105" s="1014" t="str">
        <f t="shared" si="27"/>
        <v/>
      </c>
      <c r="CS105" s="1015"/>
      <c r="CT105" s="1016"/>
      <c r="CU105" s="1014" t="str">
        <f t="shared" si="28"/>
        <v/>
      </c>
      <c r="CV105" s="1016"/>
      <c r="CW105" s="1016"/>
      <c r="CX105" s="1066" t="str">
        <f t="shared" si="19"/>
        <v/>
      </c>
      <c r="CY105" s="944"/>
      <c r="CZ105" s="1070" t="str">
        <f t="shared" si="20"/>
        <v/>
      </c>
      <c r="DA105" s="1071"/>
      <c r="DB105" s="900" t="str">
        <f>IF(OR($AX$7="",CF105=""),"",HLOOKUP($AX$7,別紙mast!$D$4:$K$8,5,FALSE))</f>
        <v/>
      </c>
      <c r="DC105" s="900"/>
      <c r="DD105" s="370" t="str">
        <f t="shared" si="29"/>
        <v/>
      </c>
      <c r="DE105" s="1059" t="str">
        <f t="shared" si="30"/>
        <v/>
      </c>
      <c r="DF105" s="1059"/>
      <c r="DG105" s="1059"/>
      <c r="DH105" s="1059" t="str">
        <f t="shared" si="31"/>
        <v/>
      </c>
      <c r="DI105" s="1059"/>
      <c r="DJ105" s="1060"/>
      <c r="DK105" s="1059" t="str">
        <f t="shared" si="21"/>
        <v/>
      </c>
      <c r="DL105" s="1059"/>
      <c r="DM105" s="1114"/>
    </row>
    <row r="106" spans="2:117" ht="19.5" customHeight="1" x14ac:dyDescent="0.15">
      <c r="B106" s="314">
        <v>88</v>
      </c>
      <c r="C106" s="886"/>
      <c r="D106" s="887"/>
      <c r="E106" s="887"/>
      <c r="F106" s="916"/>
      <c r="G106" s="916"/>
      <c r="H106" s="916"/>
      <c r="I106" s="916"/>
      <c r="J106" s="916"/>
      <c r="K106" s="887"/>
      <c r="L106" s="887"/>
      <c r="M106" s="887"/>
      <c r="N106" s="910"/>
      <c r="O106" s="910"/>
      <c r="P106" s="910"/>
      <c r="Q106" s="910"/>
      <c r="R106" s="211" t="s">
        <v>28</v>
      </c>
      <c r="S106" s="433" t="s">
        <v>28</v>
      </c>
      <c r="T106" s="433" t="s">
        <v>28</v>
      </c>
      <c r="U106" s="332" t="s">
        <v>28</v>
      </c>
      <c r="V106" s="911"/>
      <c r="W106" s="912"/>
      <c r="X106" s="913"/>
      <c r="Y106" s="211" t="s">
        <v>28</v>
      </c>
      <c r="Z106" s="329" t="str">
        <f t="shared" si="22"/>
        <v>□</v>
      </c>
      <c r="AA106" s="211" t="s">
        <v>28</v>
      </c>
      <c r="AB106" s="324" t="s">
        <v>28</v>
      </c>
      <c r="AC106" s="211" t="s">
        <v>28</v>
      </c>
      <c r="AD106" s="914"/>
      <c r="AE106" s="915"/>
      <c r="AF106" s="211" t="s">
        <v>28</v>
      </c>
      <c r="AG106" s="214" t="s">
        <v>28</v>
      </c>
      <c r="AH106" s="214" t="s">
        <v>28</v>
      </c>
      <c r="AI106" s="214" t="s">
        <v>28</v>
      </c>
      <c r="AJ106" s="214" t="s">
        <v>28</v>
      </c>
      <c r="AK106" s="329" t="str">
        <f t="shared" si="23"/>
        <v>□</v>
      </c>
      <c r="AL106" s="211" t="s">
        <v>28</v>
      </c>
      <c r="AM106" s="214" t="s">
        <v>28</v>
      </c>
      <c r="AN106" s="224" t="s">
        <v>28</v>
      </c>
      <c r="AP106" s="314">
        <v>88</v>
      </c>
      <c r="AQ106" s="917" t="str">
        <f t="shared" si="24"/>
        <v/>
      </c>
      <c r="AR106" s="918"/>
      <c r="AS106" s="918"/>
      <c r="AT106" s="903"/>
      <c r="AU106" s="904"/>
      <c r="AV106" s="900" t="str">
        <f>IF($AX$7="","",IF(Y106="■",HLOOKUP($AX$7,別紙mast!$D$4:$K$7,3,FALSE),""))</f>
        <v/>
      </c>
      <c r="AW106" s="905"/>
      <c r="AX106" s="896"/>
      <c r="AY106" s="906"/>
      <c r="AZ106" s="907" t="str">
        <f>IF($AX$7="","",IF(Y106="■",HLOOKUP($AX$7,別紙mast!$D$4:$K$7,4,FALSE),""))</f>
        <v/>
      </c>
      <c r="BA106" s="908"/>
      <c r="BB106" s="212" t="s">
        <v>28</v>
      </c>
      <c r="BC106" s="212" t="s">
        <v>28</v>
      </c>
      <c r="BD106" s="212" t="s">
        <v>28</v>
      </c>
      <c r="BE106" s="546"/>
      <c r="BF106" s="887"/>
      <c r="BG106" s="887"/>
      <c r="BH106" s="896"/>
      <c r="BI106" s="909"/>
      <c r="BJ106" s="897"/>
      <c r="BK106" s="896"/>
      <c r="BL106" s="897"/>
      <c r="BM106" s="898"/>
      <c r="BN106" s="329" t="str">
        <f t="shared" si="25"/>
        <v>□</v>
      </c>
      <c r="BO106" s="899" t="str">
        <f>IF($AX$7="","",IF(OR(AF106="■",AG106="■",AH106="■",AI106="■",AJ106="■"),HLOOKUP($AX$7,別紙mast!$D$4:$K$8,5,FALSE),""))</f>
        <v/>
      </c>
      <c r="BP106" s="900"/>
      <c r="BQ106" s="375" t="str">
        <f t="shared" si="26"/>
        <v/>
      </c>
      <c r="BR106" s="901"/>
      <c r="BS106" s="901"/>
      <c r="BT106" s="901"/>
      <c r="BU106" s="901"/>
      <c r="BV106" s="901"/>
      <c r="BW106" s="901"/>
      <c r="BX106" s="901"/>
      <c r="BY106" s="901"/>
      <c r="BZ106" s="901"/>
      <c r="CA106" s="901"/>
      <c r="CB106" s="901"/>
      <c r="CC106" s="902"/>
      <c r="CE106" s="314">
        <v>88</v>
      </c>
      <c r="CF106" s="917" t="str">
        <f t="shared" si="18"/>
        <v/>
      </c>
      <c r="CG106" s="918"/>
      <c r="CH106" s="918"/>
      <c r="CI106" s="1072"/>
      <c r="CJ106" s="1073"/>
      <c r="CK106" s="1074"/>
      <c r="CL106" s="1072"/>
      <c r="CM106" s="1074"/>
      <c r="CN106" s="1082"/>
      <c r="CO106" s="1072"/>
      <c r="CP106" s="1074"/>
      <c r="CQ106" s="1082"/>
      <c r="CR106" s="1014" t="str">
        <f t="shared" si="27"/>
        <v/>
      </c>
      <c r="CS106" s="1015"/>
      <c r="CT106" s="1016"/>
      <c r="CU106" s="1014" t="str">
        <f t="shared" si="28"/>
        <v/>
      </c>
      <c r="CV106" s="1016"/>
      <c r="CW106" s="1016"/>
      <c r="CX106" s="1066" t="str">
        <f t="shared" si="19"/>
        <v/>
      </c>
      <c r="CY106" s="944"/>
      <c r="CZ106" s="1070" t="str">
        <f t="shared" si="20"/>
        <v/>
      </c>
      <c r="DA106" s="1071"/>
      <c r="DB106" s="900" t="str">
        <f>IF(OR($AX$7="",CF106=""),"",HLOOKUP($AX$7,別紙mast!$D$4:$K$8,5,FALSE))</f>
        <v/>
      </c>
      <c r="DC106" s="900"/>
      <c r="DD106" s="370" t="str">
        <f t="shared" si="29"/>
        <v/>
      </c>
      <c r="DE106" s="1059" t="str">
        <f t="shared" si="30"/>
        <v/>
      </c>
      <c r="DF106" s="1059"/>
      <c r="DG106" s="1059"/>
      <c r="DH106" s="1059" t="str">
        <f t="shared" si="31"/>
        <v/>
      </c>
      <c r="DI106" s="1059"/>
      <c r="DJ106" s="1060"/>
      <c r="DK106" s="1059" t="str">
        <f t="shared" si="21"/>
        <v/>
      </c>
      <c r="DL106" s="1059"/>
      <c r="DM106" s="1114"/>
    </row>
    <row r="107" spans="2:117" ht="19.5" customHeight="1" x14ac:dyDescent="0.15">
      <c r="B107" s="314">
        <v>89</v>
      </c>
      <c r="C107" s="886"/>
      <c r="D107" s="887"/>
      <c r="E107" s="887"/>
      <c r="F107" s="916"/>
      <c r="G107" s="916"/>
      <c r="H107" s="916"/>
      <c r="I107" s="916"/>
      <c r="J107" s="916"/>
      <c r="K107" s="887"/>
      <c r="L107" s="887"/>
      <c r="M107" s="887"/>
      <c r="N107" s="910"/>
      <c r="O107" s="910"/>
      <c r="P107" s="910"/>
      <c r="Q107" s="910"/>
      <c r="R107" s="211" t="s">
        <v>28</v>
      </c>
      <c r="S107" s="433" t="s">
        <v>28</v>
      </c>
      <c r="T107" s="433" t="s">
        <v>28</v>
      </c>
      <c r="U107" s="332" t="s">
        <v>28</v>
      </c>
      <c r="V107" s="911"/>
      <c r="W107" s="912"/>
      <c r="X107" s="913"/>
      <c r="Y107" s="211" t="s">
        <v>28</v>
      </c>
      <c r="Z107" s="329" t="str">
        <f t="shared" si="22"/>
        <v>□</v>
      </c>
      <c r="AA107" s="211" t="s">
        <v>28</v>
      </c>
      <c r="AB107" s="324" t="s">
        <v>28</v>
      </c>
      <c r="AC107" s="211" t="s">
        <v>28</v>
      </c>
      <c r="AD107" s="914"/>
      <c r="AE107" s="915"/>
      <c r="AF107" s="211" t="s">
        <v>28</v>
      </c>
      <c r="AG107" s="214" t="s">
        <v>28</v>
      </c>
      <c r="AH107" s="214" t="s">
        <v>28</v>
      </c>
      <c r="AI107" s="214" t="s">
        <v>28</v>
      </c>
      <c r="AJ107" s="214" t="s">
        <v>28</v>
      </c>
      <c r="AK107" s="329" t="str">
        <f t="shared" si="23"/>
        <v>□</v>
      </c>
      <c r="AL107" s="211" t="s">
        <v>28</v>
      </c>
      <c r="AM107" s="214" t="s">
        <v>28</v>
      </c>
      <c r="AN107" s="224" t="s">
        <v>28</v>
      </c>
      <c r="AP107" s="314">
        <v>89</v>
      </c>
      <c r="AQ107" s="917" t="str">
        <f t="shared" si="24"/>
        <v/>
      </c>
      <c r="AR107" s="918"/>
      <c r="AS107" s="918"/>
      <c r="AT107" s="903"/>
      <c r="AU107" s="904"/>
      <c r="AV107" s="900" t="str">
        <f>IF($AX$7="","",IF(Y107="■",HLOOKUP($AX$7,別紙mast!$D$4:$K$7,3,FALSE),""))</f>
        <v/>
      </c>
      <c r="AW107" s="905"/>
      <c r="AX107" s="896"/>
      <c r="AY107" s="906"/>
      <c r="AZ107" s="907" t="str">
        <f>IF($AX$7="","",IF(Y107="■",HLOOKUP($AX$7,別紙mast!$D$4:$K$7,4,FALSE),""))</f>
        <v/>
      </c>
      <c r="BA107" s="908"/>
      <c r="BB107" s="212" t="s">
        <v>28</v>
      </c>
      <c r="BC107" s="212" t="s">
        <v>28</v>
      </c>
      <c r="BD107" s="212" t="s">
        <v>28</v>
      </c>
      <c r="BE107" s="546"/>
      <c r="BF107" s="887"/>
      <c r="BG107" s="887"/>
      <c r="BH107" s="896"/>
      <c r="BI107" s="909"/>
      <c r="BJ107" s="897"/>
      <c r="BK107" s="896"/>
      <c r="BL107" s="897"/>
      <c r="BM107" s="898"/>
      <c r="BN107" s="329" t="str">
        <f t="shared" si="25"/>
        <v>□</v>
      </c>
      <c r="BO107" s="899" t="str">
        <f>IF($AX$7="","",IF(OR(AF107="■",AG107="■",AH107="■",AI107="■",AJ107="■"),HLOOKUP($AX$7,別紙mast!$D$4:$K$8,5,FALSE),""))</f>
        <v/>
      </c>
      <c r="BP107" s="900"/>
      <c r="BQ107" s="375" t="str">
        <f t="shared" si="26"/>
        <v/>
      </c>
      <c r="BR107" s="901"/>
      <c r="BS107" s="901"/>
      <c r="BT107" s="901"/>
      <c r="BU107" s="901"/>
      <c r="BV107" s="901"/>
      <c r="BW107" s="901"/>
      <c r="BX107" s="901"/>
      <c r="BY107" s="901"/>
      <c r="BZ107" s="901"/>
      <c r="CA107" s="901"/>
      <c r="CB107" s="901"/>
      <c r="CC107" s="902"/>
      <c r="CE107" s="314">
        <v>89</v>
      </c>
      <c r="CF107" s="917" t="str">
        <f t="shared" si="18"/>
        <v/>
      </c>
      <c r="CG107" s="918"/>
      <c r="CH107" s="918"/>
      <c r="CI107" s="1072"/>
      <c r="CJ107" s="1073"/>
      <c r="CK107" s="1074"/>
      <c r="CL107" s="1072"/>
      <c r="CM107" s="1074"/>
      <c r="CN107" s="1082"/>
      <c r="CO107" s="1072"/>
      <c r="CP107" s="1074"/>
      <c r="CQ107" s="1082"/>
      <c r="CR107" s="1014" t="str">
        <f t="shared" si="27"/>
        <v/>
      </c>
      <c r="CS107" s="1015"/>
      <c r="CT107" s="1016"/>
      <c r="CU107" s="1014" t="str">
        <f t="shared" si="28"/>
        <v/>
      </c>
      <c r="CV107" s="1016"/>
      <c r="CW107" s="1016"/>
      <c r="CX107" s="1066" t="str">
        <f t="shared" si="19"/>
        <v/>
      </c>
      <c r="CY107" s="944"/>
      <c r="CZ107" s="1070" t="str">
        <f t="shared" si="20"/>
        <v/>
      </c>
      <c r="DA107" s="1071"/>
      <c r="DB107" s="900" t="str">
        <f>IF(OR($AX$7="",CF107=""),"",HLOOKUP($AX$7,別紙mast!$D$4:$K$8,5,FALSE))</f>
        <v/>
      </c>
      <c r="DC107" s="900"/>
      <c r="DD107" s="370" t="str">
        <f t="shared" si="29"/>
        <v/>
      </c>
      <c r="DE107" s="1059" t="str">
        <f t="shared" si="30"/>
        <v/>
      </c>
      <c r="DF107" s="1059"/>
      <c r="DG107" s="1059"/>
      <c r="DH107" s="1059" t="str">
        <f t="shared" si="31"/>
        <v/>
      </c>
      <c r="DI107" s="1059"/>
      <c r="DJ107" s="1060"/>
      <c r="DK107" s="1059" t="str">
        <f t="shared" si="21"/>
        <v/>
      </c>
      <c r="DL107" s="1059"/>
      <c r="DM107" s="1114"/>
    </row>
    <row r="108" spans="2:117" ht="19.5" customHeight="1" x14ac:dyDescent="0.15">
      <c r="B108" s="314">
        <v>90</v>
      </c>
      <c r="C108" s="886"/>
      <c r="D108" s="887"/>
      <c r="E108" s="887"/>
      <c r="F108" s="916"/>
      <c r="G108" s="916"/>
      <c r="H108" s="916"/>
      <c r="I108" s="916"/>
      <c r="J108" s="916"/>
      <c r="K108" s="887"/>
      <c r="L108" s="887"/>
      <c r="M108" s="887"/>
      <c r="N108" s="910"/>
      <c r="O108" s="910"/>
      <c r="P108" s="910"/>
      <c r="Q108" s="910"/>
      <c r="R108" s="211" t="s">
        <v>28</v>
      </c>
      <c r="S108" s="433" t="s">
        <v>28</v>
      </c>
      <c r="T108" s="433" t="s">
        <v>28</v>
      </c>
      <c r="U108" s="332" t="s">
        <v>28</v>
      </c>
      <c r="V108" s="911"/>
      <c r="W108" s="912"/>
      <c r="X108" s="913"/>
      <c r="Y108" s="211" t="s">
        <v>28</v>
      </c>
      <c r="Z108" s="329" t="str">
        <f t="shared" si="22"/>
        <v>□</v>
      </c>
      <c r="AA108" s="211" t="s">
        <v>28</v>
      </c>
      <c r="AB108" s="324" t="s">
        <v>28</v>
      </c>
      <c r="AC108" s="211" t="s">
        <v>28</v>
      </c>
      <c r="AD108" s="914"/>
      <c r="AE108" s="915"/>
      <c r="AF108" s="211" t="s">
        <v>28</v>
      </c>
      <c r="AG108" s="214" t="s">
        <v>28</v>
      </c>
      <c r="AH108" s="214" t="s">
        <v>28</v>
      </c>
      <c r="AI108" s="214" t="s">
        <v>28</v>
      </c>
      <c r="AJ108" s="214" t="s">
        <v>28</v>
      </c>
      <c r="AK108" s="329" t="str">
        <f t="shared" si="23"/>
        <v>□</v>
      </c>
      <c r="AL108" s="211" t="s">
        <v>28</v>
      </c>
      <c r="AM108" s="214" t="s">
        <v>28</v>
      </c>
      <c r="AN108" s="224" t="s">
        <v>28</v>
      </c>
      <c r="AP108" s="314">
        <v>90</v>
      </c>
      <c r="AQ108" s="917" t="str">
        <f t="shared" si="24"/>
        <v/>
      </c>
      <c r="AR108" s="918"/>
      <c r="AS108" s="918"/>
      <c r="AT108" s="903"/>
      <c r="AU108" s="904"/>
      <c r="AV108" s="900" t="str">
        <f>IF($AX$7="","",IF(Y108="■",HLOOKUP($AX$7,別紙mast!$D$4:$K$7,3,FALSE),""))</f>
        <v/>
      </c>
      <c r="AW108" s="905"/>
      <c r="AX108" s="896"/>
      <c r="AY108" s="906"/>
      <c r="AZ108" s="907" t="str">
        <f>IF($AX$7="","",IF(Y108="■",HLOOKUP($AX$7,別紙mast!$D$4:$K$7,4,FALSE),""))</f>
        <v/>
      </c>
      <c r="BA108" s="908"/>
      <c r="BB108" s="212" t="s">
        <v>28</v>
      </c>
      <c r="BC108" s="212" t="s">
        <v>28</v>
      </c>
      <c r="BD108" s="212" t="s">
        <v>28</v>
      </c>
      <c r="BE108" s="546"/>
      <c r="BF108" s="887"/>
      <c r="BG108" s="887"/>
      <c r="BH108" s="896"/>
      <c r="BI108" s="909"/>
      <c r="BJ108" s="897"/>
      <c r="BK108" s="896"/>
      <c r="BL108" s="897"/>
      <c r="BM108" s="898"/>
      <c r="BN108" s="329" t="str">
        <f t="shared" si="25"/>
        <v>□</v>
      </c>
      <c r="BO108" s="899" t="str">
        <f>IF($AX$7="","",IF(OR(AF108="■",AG108="■",AH108="■",AI108="■",AJ108="■"),HLOOKUP($AX$7,別紙mast!$D$4:$K$8,5,FALSE),""))</f>
        <v/>
      </c>
      <c r="BP108" s="900"/>
      <c r="BQ108" s="375" t="str">
        <f t="shared" si="26"/>
        <v/>
      </c>
      <c r="BR108" s="901"/>
      <c r="BS108" s="901"/>
      <c r="BT108" s="901"/>
      <c r="BU108" s="901"/>
      <c r="BV108" s="901"/>
      <c r="BW108" s="901"/>
      <c r="BX108" s="901"/>
      <c r="BY108" s="901"/>
      <c r="BZ108" s="901"/>
      <c r="CA108" s="901"/>
      <c r="CB108" s="901"/>
      <c r="CC108" s="902"/>
      <c r="CE108" s="314">
        <v>90</v>
      </c>
      <c r="CF108" s="917" t="str">
        <f t="shared" si="18"/>
        <v/>
      </c>
      <c r="CG108" s="918"/>
      <c r="CH108" s="918"/>
      <c r="CI108" s="1072"/>
      <c r="CJ108" s="1073"/>
      <c r="CK108" s="1074"/>
      <c r="CL108" s="1072"/>
      <c r="CM108" s="1074"/>
      <c r="CN108" s="1082"/>
      <c r="CO108" s="1072"/>
      <c r="CP108" s="1074"/>
      <c r="CQ108" s="1082"/>
      <c r="CR108" s="1014" t="str">
        <f t="shared" si="27"/>
        <v/>
      </c>
      <c r="CS108" s="1015"/>
      <c r="CT108" s="1016"/>
      <c r="CU108" s="1014" t="str">
        <f t="shared" si="28"/>
        <v/>
      </c>
      <c r="CV108" s="1016"/>
      <c r="CW108" s="1016"/>
      <c r="CX108" s="1066" t="str">
        <f t="shared" si="19"/>
        <v/>
      </c>
      <c r="CY108" s="944"/>
      <c r="CZ108" s="1070" t="str">
        <f t="shared" si="20"/>
        <v/>
      </c>
      <c r="DA108" s="1071"/>
      <c r="DB108" s="900" t="str">
        <f>IF(OR($AX$7="",CF108=""),"",HLOOKUP($AX$7,別紙mast!$D$4:$K$8,5,FALSE))</f>
        <v/>
      </c>
      <c r="DC108" s="900"/>
      <c r="DD108" s="370" t="str">
        <f t="shared" si="29"/>
        <v/>
      </c>
      <c r="DE108" s="1059" t="str">
        <f t="shared" si="30"/>
        <v/>
      </c>
      <c r="DF108" s="1059"/>
      <c r="DG108" s="1059"/>
      <c r="DH108" s="1059" t="str">
        <f t="shared" si="31"/>
        <v/>
      </c>
      <c r="DI108" s="1059"/>
      <c r="DJ108" s="1060"/>
      <c r="DK108" s="1059" t="str">
        <f t="shared" si="21"/>
        <v/>
      </c>
      <c r="DL108" s="1059"/>
      <c r="DM108" s="1114"/>
    </row>
    <row r="109" spans="2:117" ht="19.5" customHeight="1" x14ac:dyDescent="0.15">
      <c r="B109" s="314">
        <v>91</v>
      </c>
      <c r="C109" s="886"/>
      <c r="D109" s="887"/>
      <c r="E109" s="887"/>
      <c r="F109" s="916"/>
      <c r="G109" s="916"/>
      <c r="H109" s="916"/>
      <c r="I109" s="916"/>
      <c r="J109" s="916"/>
      <c r="K109" s="887"/>
      <c r="L109" s="887"/>
      <c r="M109" s="887"/>
      <c r="N109" s="910"/>
      <c r="O109" s="910"/>
      <c r="P109" s="910"/>
      <c r="Q109" s="910"/>
      <c r="R109" s="211" t="s">
        <v>28</v>
      </c>
      <c r="S109" s="433" t="s">
        <v>28</v>
      </c>
      <c r="T109" s="433" t="s">
        <v>28</v>
      </c>
      <c r="U109" s="332" t="s">
        <v>28</v>
      </c>
      <c r="V109" s="911"/>
      <c r="W109" s="912"/>
      <c r="X109" s="913"/>
      <c r="Y109" s="211" t="s">
        <v>28</v>
      </c>
      <c r="Z109" s="329" t="str">
        <f t="shared" si="22"/>
        <v>□</v>
      </c>
      <c r="AA109" s="211" t="s">
        <v>28</v>
      </c>
      <c r="AB109" s="324" t="s">
        <v>28</v>
      </c>
      <c r="AC109" s="211" t="s">
        <v>28</v>
      </c>
      <c r="AD109" s="914"/>
      <c r="AE109" s="915"/>
      <c r="AF109" s="211" t="s">
        <v>28</v>
      </c>
      <c r="AG109" s="214" t="s">
        <v>28</v>
      </c>
      <c r="AH109" s="214" t="s">
        <v>28</v>
      </c>
      <c r="AI109" s="214" t="s">
        <v>28</v>
      </c>
      <c r="AJ109" s="214" t="s">
        <v>28</v>
      </c>
      <c r="AK109" s="329" t="str">
        <f t="shared" si="23"/>
        <v>□</v>
      </c>
      <c r="AL109" s="211" t="s">
        <v>28</v>
      </c>
      <c r="AM109" s="214" t="s">
        <v>28</v>
      </c>
      <c r="AN109" s="224" t="s">
        <v>28</v>
      </c>
      <c r="AP109" s="314">
        <v>91</v>
      </c>
      <c r="AQ109" s="917" t="str">
        <f t="shared" si="24"/>
        <v/>
      </c>
      <c r="AR109" s="918"/>
      <c r="AS109" s="918"/>
      <c r="AT109" s="903"/>
      <c r="AU109" s="904"/>
      <c r="AV109" s="900" t="str">
        <f>IF($AX$7="","",IF(Y109="■",HLOOKUP($AX$7,別紙mast!$D$4:$K$7,3,FALSE),""))</f>
        <v/>
      </c>
      <c r="AW109" s="905"/>
      <c r="AX109" s="896"/>
      <c r="AY109" s="906"/>
      <c r="AZ109" s="907" t="str">
        <f>IF($AX$7="","",IF(Y109="■",HLOOKUP($AX$7,別紙mast!$D$4:$K$7,4,FALSE),""))</f>
        <v/>
      </c>
      <c r="BA109" s="908"/>
      <c r="BB109" s="212" t="s">
        <v>28</v>
      </c>
      <c r="BC109" s="212" t="s">
        <v>28</v>
      </c>
      <c r="BD109" s="212" t="s">
        <v>28</v>
      </c>
      <c r="BE109" s="546"/>
      <c r="BF109" s="887"/>
      <c r="BG109" s="887"/>
      <c r="BH109" s="896"/>
      <c r="BI109" s="909"/>
      <c r="BJ109" s="897"/>
      <c r="BK109" s="896"/>
      <c r="BL109" s="897"/>
      <c r="BM109" s="898"/>
      <c r="BN109" s="329" t="str">
        <f t="shared" si="25"/>
        <v>□</v>
      </c>
      <c r="BO109" s="899" t="str">
        <f>IF($AX$7="","",IF(OR(AF109="■",AG109="■",AH109="■",AI109="■",AJ109="■"),HLOOKUP($AX$7,別紙mast!$D$4:$K$8,5,FALSE),""))</f>
        <v/>
      </c>
      <c r="BP109" s="900"/>
      <c r="BQ109" s="375" t="str">
        <f t="shared" si="26"/>
        <v/>
      </c>
      <c r="BR109" s="901"/>
      <c r="BS109" s="901"/>
      <c r="BT109" s="901"/>
      <c r="BU109" s="901"/>
      <c r="BV109" s="901"/>
      <c r="BW109" s="901"/>
      <c r="BX109" s="901"/>
      <c r="BY109" s="901"/>
      <c r="BZ109" s="901"/>
      <c r="CA109" s="901"/>
      <c r="CB109" s="901"/>
      <c r="CC109" s="902"/>
      <c r="CE109" s="314">
        <v>91</v>
      </c>
      <c r="CF109" s="917" t="str">
        <f t="shared" si="18"/>
        <v/>
      </c>
      <c r="CG109" s="918"/>
      <c r="CH109" s="918"/>
      <c r="CI109" s="1072"/>
      <c r="CJ109" s="1073"/>
      <c r="CK109" s="1074"/>
      <c r="CL109" s="1072"/>
      <c r="CM109" s="1074"/>
      <c r="CN109" s="1082"/>
      <c r="CO109" s="1072"/>
      <c r="CP109" s="1074"/>
      <c r="CQ109" s="1082"/>
      <c r="CR109" s="1014" t="str">
        <f t="shared" si="27"/>
        <v/>
      </c>
      <c r="CS109" s="1015"/>
      <c r="CT109" s="1016"/>
      <c r="CU109" s="1014" t="str">
        <f t="shared" si="28"/>
        <v/>
      </c>
      <c r="CV109" s="1016"/>
      <c r="CW109" s="1016"/>
      <c r="CX109" s="1066" t="str">
        <f t="shared" si="19"/>
        <v/>
      </c>
      <c r="CY109" s="944"/>
      <c r="CZ109" s="1070" t="str">
        <f t="shared" si="20"/>
        <v/>
      </c>
      <c r="DA109" s="1071"/>
      <c r="DB109" s="900" t="str">
        <f>IF(OR($AX$7="",CF109=""),"",HLOOKUP($AX$7,別紙mast!$D$4:$K$8,5,FALSE))</f>
        <v/>
      </c>
      <c r="DC109" s="900"/>
      <c r="DD109" s="370" t="str">
        <f t="shared" si="29"/>
        <v/>
      </c>
      <c r="DE109" s="1059" t="str">
        <f t="shared" si="30"/>
        <v/>
      </c>
      <c r="DF109" s="1059"/>
      <c r="DG109" s="1059"/>
      <c r="DH109" s="1059" t="str">
        <f t="shared" si="31"/>
        <v/>
      </c>
      <c r="DI109" s="1059"/>
      <c r="DJ109" s="1060"/>
      <c r="DK109" s="1059" t="str">
        <f t="shared" si="21"/>
        <v/>
      </c>
      <c r="DL109" s="1059"/>
      <c r="DM109" s="1114"/>
    </row>
    <row r="110" spans="2:117" ht="19.5" customHeight="1" x14ac:dyDescent="0.15">
      <c r="B110" s="314">
        <v>92</v>
      </c>
      <c r="C110" s="886"/>
      <c r="D110" s="887"/>
      <c r="E110" s="887"/>
      <c r="F110" s="916"/>
      <c r="G110" s="916"/>
      <c r="H110" s="916"/>
      <c r="I110" s="916"/>
      <c r="J110" s="916"/>
      <c r="K110" s="887"/>
      <c r="L110" s="887"/>
      <c r="M110" s="887"/>
      <c r="N110" s="910"/>
      <c r="O110" s="910"/>
      <c r="P110" s="910"/>
      <c r="Q110" s="910"/>
      <c r="R110" s="211" t="s">
        <v>28</v>
      </c>
      <c r="S110" s="433" t="s">
        <v>28</v>
      </c>
      <c r="T110" s="433" t="s">
        <v>28</v>
      </c>
      <c r="U110" s="332" t="s">
        <v>28</v>
      </c>
      <c r="V110" s="911"/>
      <c r="W110" s="912"/>
      <c r="X110" s="913"/>
      <c r="Y110" s="211" t="s">
        <v>28</v>
      </c>
      <c r="Z110" s="329" t="str">
        <f t="shared" si="22"/>
        <v>□</v>
      </c>
      <c r="AA110" s="211" t="s">
        <v>28</v>
      </c>
      <c r="AB110" s="324" t="s">
        <v>28</v>
      </c>
      <c r="AC110" s="211" t="s">
        <v>28</v>
      </c>
      <c r="AD110" s="914"/>
      <c r="AE110" s="915"/>
      <c r="AF110" s="211" t="s">
        <v>28</v>
      </c>
      <c r="AG110" s="214" t="s">
        <v>28</v>
      </c>
      <c r="AH110" s="214" t="s">
        <v>28</v>
      </c>
      <c r="AI110" s="214" t="s">
        <v>28</v>
      </c>
      <c r="AJ110" s="214" t="s">
        <v>28</v>
      </c>
      <c r="AK110" s="329" t="str">
        <f t="shared" si="23"/>
        <v>□</v>
      </c>
      <c r="AL110" s="211" t="s">
        <v>28</v>
      </c>
      <c r="AM110" s="214" t="s">
        <v>28</v>
      </c>
      <c r="AN110" s="224" t="s">
        <v>28</v>
      </c>
      <c r="AP110" s="314">
        <v>92</v>
      </c>
      <c r="AQ110" s="917" t="str">
        <f t="shared" si="24"/>
        <v/>
      </c>
      <c r="AR110" s="918"/>
      <c r="AS110" s="918"/>
      <c r="AT110" s="903"/>
      <c r="AU110" s="904"/>
      <c r="AV110" s="900" t="str">
        <f>IF($AX$7="","",IF(Y110="■",HLOOKUP($AX$7,別紙mast!$D$4:$K$7,3,FALSE),""))</f>
        <v/>
      </c>
      <c r="AW110" s="905"/>
      <c r="AX110" s="896"/>
      <c r="AY110" s="906"/>
      <c r="AZ110" s="907" t="str">
        <f>IF($AX$7="","",IF(Y110="■",HLOOKUP($AX$7,別紙mast!$D$4:$K$7,4,FALSE),""))</f>
        <v/>
      </c>
      <c r="BA110" s="908"/>
      <c r="BB110" s="212" t="s">
        <v>28</v>
      </c>
      <c r="BC110" s="212" t="s">
        <v>28</v>
      </c>
      <c r="BD110" s="212" t="s">
        <v>28</v>
      </c>
      <c r="BE110" s="546"/>
      <c r="BF110" s="887"/>
      <c r="BG110" s="887"/>
      <c r="BH110" s="896"/>
      <c r="BI110" s="909"/>
      <c r="BJ110" s="897"/>
      <c r="BK110" s="896"/>
      <c r="BL110" s="897"/>
      <c r="BM110" s="898"/>
      <c r="BN110" s="329" t="str">
        <f t="shared" si="25"/>
        <v>□</v>
      </c>
      <c r="BO110" s="899" t="str">
        <f>IF($AX$7="","",IF(OR(AF110="■",AG110="■",AH110="■",AI110="■",AJ110="■"),HLOOKUP($AX$7,別紙mast!$D$4:$K$8,5,FALSE),""))</f>
        <v/>
      </c>
      <c r="BP110" s="900"/>
      <c r="BQ110" s="375" t="str">
        <f t="shared" si="26"/>
        <v/>
      </c>
      <c r="BR110" s="901"/>
      <c r="BS110" s="901"/>
      <c r="BT110" s="901"/>
      <c r="BU110" s="901"/>
      <c r="BV110" s="901"/>
      <c r="BW110" s="901"/>
      <c r="BX110" s="901"/>
      <c r="BY110" s="901"/>
      <c r="BZ110" s="901"/>
      <c r="CA110" s="901"/>
      <c r="CB110" s="901"/>
      <c r="CC110" s="902"/>
      <c r="CE110" s="314">
        <v>92</v>
      </c>
      <c r="CF110" s="917" t="str">
        <f t="shared" si="18"/>
        <v/>
      </c>
      <c r="CG110" s="918"/>
      <c r="CH110" s="918"/>
      <c r="CI110" s="1072"/>
      <c r="CJ110" s="1073"/>
      <c r="CK110" s="1074"/>
      <c r="CL110" s="1072"/>
      <c r="CM110" s="1074"/>
      <c r="CN110" s="1082"/>
      <c r="CO110" s="1072"/>
      <c r="CP110" s="1074"/>
      <c r="CQ110" s="1082"/>
      <c r="CR110" s="1014" t="str">
        <f t="shared" si="27"/>
        <v/>
      </c>
      <c r="CS110" s="1015"/>
      <c r="CT110" s="1016"/>
      <c r="CU110" s="1014" t="str">
        <f t="shared" si="28"/>
        <v/>
      </c>
      <c r="CV110" s="1016"/>
      <c r="CW110" s="1016"/>
      <c r="CX110" s="1066" t="str">
        <f t="shared" si="19"/>
        <v/>
      </c>
      <c r="CY110" s="944"/>
      <c r="CZ110" s="1070" t="str">
        <f t="shared" si="20"/>
        <v/>
      </c>
      <c r="DA110" s="1071"/>
      <c r="DB110" s="900" t="str">
        <f>IF(OR($AX$7="",CF110=""),"",HLOOKUP($AX$7,別紙mast!$D$4:$K$8,5,FALSE))</f>
        <v/>
      </c>
      <c r="DC110" s="900"/>
      <c r="DD110" s="370" t="str">
        <f t="shared" si="29"/>
        <v/>
      </c>
      <c r="DE110" s="1059" t="str">
        <f t="shared" si="30"/>
        <v/>
      </c>
      <c r="DF110" s="1059"/>
      <c r="DG110" s="1059"/>
      <c r="DH110" s="1059" t="str">
        <f t="shared" si="31"/>
        <v/>
      </c>
      <c r="DI110" s="1059"/>
      <c r="DJ110" s="1060"/>
      <c r="DK110" s="1059" t="str">
        <f t="shared" si="21"/>
        <v/>
      </c>
      <c r="DL110" s="1059"/>
      <c r="DM110" s="1114"/>
    </row>
    <row r="111" spans="2:117" ht="19.5" customHeight="1" x14ac:dyDescent="0.15">
      <c r="B111" s="314">
        <v>93</v>
      </c>
      <c r="C111" s="886"/>
      <c r="D111" s="887"/>
      <c r="E111" s="887"/>
      <c r="F111" s="916"/>
      <c r="G111" s="916"/>
      <c r="H111" s="916"/>
      <c r="I111" s="916"/>
      <c r="J111" s="916"/>
      <c r="K111" s="887"/>
      <c r="L111" s="887"/>
      <c r="M111" s="887"/>
      <c r="N111" s="910"/>
      <c r="O111" s="910"/>
      <c r="P111" s="910"/>
      <c r="Q111" s="910"/>
      <c r="R111" s="211" t="s">
        <v>28</v>
      </c>
      <c r="S111" s="433" t="s">
        <v>28</v>
      </c>
      <c r="T111" s="433" t="s">
        <v>28</v>
      </c>
      <c r="U111" s="332" t="s">
        <v>28</v>
      </c>
      <c r="V111" s="911"/>
      <c r="W111" s="912"/>
      <c r="X111" s="913"/>
      <c r="Y111" s="211" t="s">
        <v>28</v>
      </c>
      <c r="Z111" s="329" t="str">
        <f t="shared" si="22"/>
        <v>□</v>
      </c>
      <c r="AA111" s="211" t="s">
        <v>28</v>
      </c>
      <c r="AB111" s="324" t="s">
        <v>28</v>
      </c>
      <c r="AC111" s="211" t="s">
        <v>28</v>
      </c>
      <c r="AD111" s="914"/>
      <c r="AE111" s="915"/>
      <c r="AF111" s="211" t="s">
        <v>28</v>
      </c>
      <c r="AG111" s="214" t="s">
        <v>28</v>
      </c>
      <c r="AH111" s="214" t="s">
        <v>28</v>
      </c>
      <c r="AI111" s="214" t="s">
        <v>28</v>
      </c>
      <c r="AJ111" s="214" t="s">
        <v>28</v>
      </c>
      <c r="AK111" s="329" t="str">
        <f t="shared" si="23"/>
        <v>□</v>
      </c>
      <c r="AL111" s="211" t="s">
        <v>28</v>
      </c>
      <c r="AM111" s="214" t="s">
        <v>28</v>
      </c>
      <c r="AN111" s="224" t="s">
        <v>28</v>
      </c>
      <c r="AP111" s="314">
        <v>93</v>
      </c>
      <c r="AQ111" s="917" t="str">
        <f t="shared" si="24"/>
        <v/>
      </c>
      <c r="AR111" s="918"/>
      <c r="AS111" s="918"/>
      <c r="AT111" s="903"/>
      <c r="AU111" s="904"/>
      <c r="AV111" s="900" t="str">
        <f>IF($AX$7="","",IF(Y111="■",HLOOKUP($AX$7,別紙mast!$D$4:$K$7,3,FALSE),""))</f>
        <v/>
      </c>
      <c r="AW111" s="905"/>
      <c r="AX111" s="896"/>
      <c r="AY111" s="906"/>
      <c r="AZ111" s="907" t="str">
        <f>IF($AX$7="","",IF(Y111="■",HLOOKUP($AX$7,別紙mast!$D$4:$K$7,4,FALSE),""))</f>
        <v/>
      </c>
      <c r="BA111" s="908"/>
      <c r="BB111" s="212" t="s">
        <v>28</v>
      </c>
      <c r="BC111" s="212" t="s">
        <v>28</v>
      </c>
      <c r="BD111" s="212" t="s">
        <v>28</v>
      </c>
      <c r="BE111" s="546"/>
      <c r="BF111" s="887"/>
      <c r="BG111" s="887"/>
      <c r="BH111" s="896"/>
      <c r="BI111" s="909"/>
      <c r="BJ111" s="897"/>
      <c r="BK111" s="896"/>
      <c r="BL111" s="897"/>
      <c r="BM111" s="898"/>
      <c r="BN111" s="329" t="str">
        <f t="shared" si="25"/>
        <v>□</v>
      </c>
      <c r="BO111" s="899" t="str">
        <f>IF($AX$7="","",IF(OR(AF111="■",AG111="■",AH111="■",AI111="■",AJ111="■"),HLOOKUP($AX$7,別紙mast!$D$4:$K$8,5,FALSE),""))</f>
        <v/>
      </c>
      <c r="BP111" s="900"/>
      <c r="BQ111" s="375" t="str">
        <f t="shared" si="26"/>
        <v/>
      </c>
      <c r="BR111" s="901"/>
      <c r="BS111" s="901"/>
      <c r="BT111" s="901"/>
      <c r="BU111" s="901"/>
      <c r="BV111" s="901"/>
      <c r="BW111" s="901"/>
      <c r="BX111" s="901"/>
      <c r="BY111" s="901"/>
      <c r="BZ111" s="901"/>
      <c r="CA111" s="901"/>
      <c r="CB111" s="901"/>
      <c r="CC111" s="902"/>
      <c r="CE111" s="314">
        <v>93</v>
      </c>
      <c r="CF111" s="917" t="str">
        <f t="shared" si="18"/>
        <v/>
      </c>
      <c r="CG111" s="918"/>
      <c r="CH111" s="918"/>
      <c r="CI111" s="1072"/>
      <c r="CJ111" s="1073"/>
      <c r="CK111" s="1074"/>
      <c r="CL111" s="1072"/>
      <c r="CM111" s="1074"/>
      <c r="CN111" s="1082"/>
      <c r="CO111" s="1072"/>
      <c r="CP111" s="1074"/>
      <c r="CQ111" s="1082"/>
      <c r="CR111" s="1014" t="str">
        <f t="shared" si="27"/>
        <v/>
      </c>
      <c r="CS111" s="1015"/>
      <c r="CT111" s="1016"/>
      <c r="CU111" s="1014" t="str">
        <f t="shared" si="28"/>
        <v/>
      </c>
      <c r="CV111" s="1016"/>
      <c r="CW111" s="1016"/>
      <c r="CX111" s="1066" t="str">
        <f t="shared" si="19"/>
        <v/>
      </c>
      <c r="CY111" s="944"/>
      <c r="CZ111" s="1070" t="str">
        <f t="shared" si="20"/>
        <v/>
      </c>
      <c r="DA111" s="1071"/>
      <c r="DB111" s="900" t="str">
        <f>IF(OR($AX$7="",CF111=""),"",HLOOKUP($AX$7,別紙mast!$D$4:$K$8,5,FALSE))</f>
        <v/>
      </c>
      <c r="DC111" s="900"/>
      <c r="DD111" s="370" t="str">
        <f t="shared" si="29"/>
        <v/>
      </c>
      <c r="DE111" s="1059" t="str">
        <f t="shared" si="30"/>
        <v/>
      </c>
      <c r="DF111" s="1059"/>
      <c r="DG111" s="1059"/>
      <c r="DH111" s="1059" t="str">
        <f t="shared" si="31"/>
        <v/>
      </c>
      <c r="DI111" s="1059"/>
      <c r="DJ111" s="1060"/>
      <c r="DK111" s="1059" t="str">
        <f t="shared" si="21"/>
        <v/>
      </c>
      <c r="DL111" s="1059"/>
      <c r="DM111" s="1114"/>
    </row>
    <row r="112" spans="2:117" ht="19.5" customHeight="1" x14ac:dyDescent="0.15">
      <c r="B112" s="314">
        <v>94</v>
      </c>
      <c r="C112" s="886"/>
      <c r="D112" s="887"/>
      <c r="E112" s="887"/>
      <c r="F112" s="916"/>
      <c r="G112" s="916"/>
      <c r="H112" s="916"/>
      <c r="I112" s="916"/>
      <c r="J112" s="916"/>
      <c r="K112" s="887"/>
      <c r="L112" s="887"/>
      <c r="M112" s="887"/>
      <c r="N112" s="910"/>
      <c r="O112" s="910"/>
      <c r="P112" s="910"/>
      <c r="Q112" s="910"/>
      <c r="R112" s="213" t="s">
        <v>28</v>
      </c>
      <c r="S112" s="433" t="s">
        <v>28</v>
      </c>
      <c r="T112" s="433" t="s">
        <v>28</v>
      </c>
      <c r="U112" s="332" t="s">
        <v>28</v>
      </c>
      <c r="V112" s="911"/>
      <c r="W112" s="912"/>
      <c r="X112" s="913"/>
      <c r="Y112" s="211" t="s">
        <v>28</v>
      </c>
      <c r="Z112" s="329" t="str">
        <f t="shared" si="22"/>
        <v>□</v>
      </c>
      <c r="AA112" s="211" t="s">
        <v>28</v>
      </c>
      <c r="AB112" s="324" t="s">
        <v>28</v>
      </c>
      <c r="AC112" s="211" t="s">
        <v>28</v>
      </c>
      <c r="AD112" s="914"/>
      <c r="AE112" s="915"/>
      <c r="AF112" s="211" t="s">
        <v>28</v>
      </c>
      <c r="AG112" s="214" t="s">
        <v>28</v>
      </c>
      <c r="AH112" s="214" t="s">
        <v>28</v>
      </c>
      <c r="AI112" s="214" t="s">
        <v>28</v>
      </c>
      <c r="AJ112" s="214" t="s">
        <v>28</v>
      </c>
      <c r="AK112" s="329" t="str">
        <f t="shared" si="23"/>
        <v>□</v>
      </c>
      <c r="AL112" s="211" t="s">
        <v>28</v>
      </c>
      <c r="AM112" s="214" t="s">
        <v>28</v>
      </c>
      <c r="AN112" s="224" t="s">
        <v>28</v>
      </c>
      <c r="AP112" s="314">
        <v>94</v>
      </c>
      <c r="AQ112" s="917" t="str">
        <f t="shared" si="24"/>
        <v/>
      </c>
      <c r="AR112" s="918"/>
      <c r="AS112" s="918"/>
      <c r="AT112" s="903"/>
      <c r="AU112" s="904"/>
      <c r="AV112" s="900" t="str">
        <f>IF($AX$7="","",IF(Y112="■",HLOOKUP($AX$7,別紙mast!$D$4:$K$7,3,FALSE),""))</f>
        <v/>
      </c>
      <c r="AW112" s="905"/>
      <c r="AX112" s="896"/>
      <c r="AY112" s="906"/>
      <c r="AZ112" s="907" t="str">
        <f>IF($AX$7="","",IF(Y112="■",HLOOKUP($AX$7,別紙mast!$D$4:$K$7,4,FALSE),""))</f>
        <v/>
      </c>
      <c r="BA112" s="908"/>
      <c r="BB112" s="212" t="s">
        <v>28</v>
      </c>
      <c r="BC112" s="212" t="s">
        <v>28</v>
      </c>
      <c r="BD112" s="212" t="s">
        <v>28</v>
      </c>
      <c r="BE112" s="546"/>
      <c r="BF112" s="887"/>
      <c r="BG112" s="887"/>
      <c r="BH112" s="896"/>
      <c r="BI112" s="909"/>
      <c r="BJ112" s="897"/>
      <c r="BK112" s="896"/>
      <c r="BL112" s="897"/>
      <c r="BM112" s="898"/>
      <c r="BN112" s="329" t="str">
        <f t="shared" si="25"/>
        <v>□</v>
      </c>
      <c r="BO112" s="899" t="str">
        <f>IF($AX$7="","",IF(OR(AF112="■",AG112="■",AH112="■",AI112="■",AJ112="■"),HLOOKUP($AX$7,別紙mast!$D$4:$K$8,5,FALSE),""))</f>
        <v/>
      </c>
      <c r="BP112" s="900"/>
      <c r="BQ112" s="375" t="str">
        <f t="shared" si="26"/>
        <v/>
      </c>
      <c r="BR112" s="901"/>
      <c r="BS112" s="901"/>
      <c r="BT112" s="901"/>
      <c r="BU112" s="901"/>
      <c r="BV112" s="901"/>
      <c r="BW112" s="901"/>
      <c r="BX112" s="901"/>
      <c r="BY112" s="901"/>
      <c r="BZ112" s="901"/>
      <c r="CA112" s="901"/>
      <c r="CB112" s="901"/>
      <c r="CC112" s="902"/>
      <c r="CE112" s="314">
        <v>94</v>
      </c>
      <c r="CF112" s="917" t="str">
        <f t="shared" si="18"/>
        <v/>
      </c>
      <c r="CG112" s="918"/>
      <c r="CH112" s="918"/>
      <c r="CI112" s="1072"/>
      <c r="CJ112" s="1073"/>
      <c r="CK112" s="1074"/>
      <c r="CL112" s="1072"/>
      <c r="CM112" s="1074"/>
      <c r="CN112" s="1082"/>
      <c r="CO112" s="1072"/>
      <c r="CP112" s="1074"/>
      <c r="CQ112" s="1082"/>
      <c r="CR112" s="1014" t="str">
        <f t="shared" si="27"/>
        <v/>
      </c>
      <c r="CS112" s="1015"/>
      <c r="CT112" s="1016"/>
      <c r="CU112" s="1014" t="str">
        <f t="shared" si="28"/>
        <v/>
      </c>
      <c r="CV112" s="1016"/>
      <c r="CW112" s="1016"/>
      <c r="CX112" s="1066" t="str">
        <f t="shared" si="19"/>
        <v/>
      </c>
      <c r="CY112" s="944"/>
      <c r="CZ112" s="1070" t="str">
        <f t="shared" si="20"/>
        <v/>
      </c>
      <c r="DA112" s="1071"/>
      <c r="DB112" s="900" t="str">
        <f>IF(OR($AX$7="",CF112=""),"",HLOOKUP($AX$7,別紙mast!$D$4:$K$8,5,FALSE))</f>
        <v/>
      </c>
      <c r="DC112" s="900"/>
      <c r="DD112" s="370" t="str">
        <f t="shared" si="29"/>
        <v/>
      </c>
      <c r="DE112" s="1059" t="str">
        <f t="shared" si="30"/>
        <v/>
      </c>
      <c r="DF112" s="1059"/>
      <c r="DG112" s="1059"/>
      <c r="DH112" s="1059" t="str">
        <f t="shared" si="31"/>
        <v/>
      </c>
      <c r="DI112" s="1059"/>
      <c r="DJ112" s="1060"/>
      <c r="DK112" s="1059" t="str">
        <f t="shared" si="21"/>
        <v/>
      </c>
      <c r="DL112" s="1059"/>
      <c r="DM112" s="1114"/>
    </row>
    <row r="113" spans="2:117" ht="19.5" customHeight="1" x14ac:dyDescent="0.15">
      <c r="B113" s="314">
        <v>95</v>
      </c>
      <c r="C113" s="886"/>
      <c r="D113" s="887"/>
      <c r="E113" s="887"/>
      <c r="F113" s="916"/>
      <c r="G113" s="916"/>
      <c r="H113" s="916"/>
      <c r="I113" s="916"/>
      <c r="J113" s="916"/>
      <c r="K113" s="887"/>
      <c r="L113" s="887"/>
      <c r="M113" s="887"/>
      <c r="N113" s="910"/>
      <c r="O113" s="910"/>
      <c r="P113" s="910"/>
      <c r="Q113" s="910"/>
      <c r="R113" s="211" t="s">
        <v>28</v>
      </c>
      <c r="S113" s="433" t="s">
        <v>28</v>
      </c>
      <c r="T113" s="433" t="s">
        <v>28</v>
      </c>
      <c r="U113" s="332" t="s">
        <v>28</v>
      </c>
      <c r="V113" s="911"/>
      <c r="W113" s="912"/>
      <c r="X113" s="913"/>
      <c r="Y113" s="211" t="s">
        <v>28</v>
      </c>
      <c r="Z113" s="329" t="str">
        <f t="shared" si="22"/>
        <v>□</v>
      </c>
      <c r="AA113" s="211" t="s">
        <v>28</v>
      </c>
      <c r="AB113" s="324" t="s">
        <v>28</v>
      </c>
      <c r="AC113" s="211" t="s">
        <v>28</v>
      </c>
      <c r="AD113" s="914"/>
      <c r="AE113" s="915"/>
      <c r="AF113" s="211" t="s">
        <v>28</v>
      </c>
      <c r="AG113" s="214" t="s">
        <v>28</v>
      </c>
      <c r="AH113" s="214" t="s">
        <v>28</v>
      </c>
      <c r="AI113" s="214" t="s">
        <v>28</v>
      </c>
      <c r="AJ113" s="214" t="s">
        <v>28</v>
      </c>
      <c r="AK113" s="329" t="str">
        <f t="shared" si="23"/>
        <v>□</v>
      </c>
      <c r="AL113" s="211" t="s">
        <v>28</v>
      </c>
      <c r="AM113" s="214" t="s">
        <v>28</v>
      </c>
      <c r="AN113" s="224" t="s">
        <v>28</v>
      </c>
      <c r="AP113" s="314">
        <v>95</v>
      </c>
      <c r="AQ113" s="917" t="str">
        <f t="shared" si="24"/>
        <v/>
      </c>
      <c r="AR113" s="918"/>
      <c r="AS113" s="918"/>
      <c r="AT113" s="903"/>
      <c r="AU113" s="904"/>
      <c r="AV113" s="900" t="str">
        <f>IF($AX$7="","",IF(Y113="■",HLOOKUP($AX$7,別紙mast!$D$4:$K$7,3,FALSE),""))</f>
        <v/>
      </c>
      <c r="AW113" s="905"/>
      <c r="AX113" s="896"/>
      <c r="AY113" s="906"/>
      <c r="AZ113" s="907" t="str">
        <f>IF($AX$7="","",IF(Y113="■",HLOOKUP($AX$7,別紙mast!$D$4:$K$7,4,FALSE),""))</f>
        <v/>
      </c>
      <c r="BA113" s="908"/>
      <c r="BB113" s="212" t="s">
        <v>28</v>
      </c>
      <c r="BC113" s="212" t="s">
        <v>28</v>
      </c>
      <c r="BD113" s="212" t="s">
        <v>28</v>
      </c>
      <c r="BE113" s="546"/>
      <c r="BF113" s="887"/>
      <c r="BG113" s="887"/>
      <c r="BH113" s="896"/>
      <c r="BI113" s="909"/>
      <c r="BJ113" s="897"/>
      <c r="BK113" s="896"/>
      <c r="BL113" s="897"/>
      <c r="BM113" s="898"/>
      <c r="BN113" s="329" t="str">
        <f t="shared" si="25"/>
        <v>□</v>
      </c>
      <c r="BO113" s="899" t="str">
        <f>IF($AX$7="","",IF(OR(AF113="■",AG113="■",AH113="■",AI113="■",AJ113="■"),HLOOKUP($AX$7,別紙mast!$D$4:$K$8,5,FALSE),""))</f>
        <v/>
      </c>
      <c r="BP113" s="900"/>
      <c r="BQ113" s="375" t="str">
        <f t="shared" si="26"/>
        <v/>
      </c>
      <c r="BR113" s="901"/>
      <c r="BS113" s="901"/>
      <c r="BT113" s="901"/>
      <c r="BU113" s="901"/>
      <c r="BV113" s="901"/>
      <c r="BW113" s="901"/>
      <c r="BX113" s="901"/>
      <c r="BY113" s="901"/>
      <c r="BZ113" s="901"/>
      <c r="CA113" s="901"/>
      <c r="CB113" s="901"/>
      <c r="CC113" s="902"/>
      <c r="CE113" s="314">
        <v>95</v>
      </c>
      <c r="CF113" s="917" t="str">
        <f t="shared" si="18"/>
        <v/>
      </c>
      <c r="CG113" s="918"/>
      <c r="CH113" s="918"/>
      <c r="CI113" s="1072"/>
      <c r="CJ113" s="1073"/>
      <c r="CK113" s="1074"/>
      <c r="CL113" s="1072"/>
      <c r="CM113" s="1074"/>
      <c r="CN113" s="1082"/>
      <c r="CO113" s="1072"/>
      <c r="CP113" s="1074"/>
      <c r="CQ113" s="1082"/>
      <c r="CR113" s="1014" t="str">
        <f t="shared" si="27"/>
        <v/>
      </c>
      <c r="CS113" s="1015"/>
      <c r="CT113" s="1016"/>
      <c r="CU113" s="1014" t="str">
        <f t="shared" si="28"/>
        <v/>
      </c>
      <c r="CV113" s="1016"/>
      <c r="CW113" s="1016"/>
      <c r="CX113" s="1066" t="str">
        <f t="shared" si="19"/>
        <v/>
      </c>
      <c r="CY113" s="944"/>
      <c r="CZ113" s="1070" t="str">
        <f t="shared" si="20"/>
        <v/>
      </c>
      <c r="DA113" s="1071"/>
      <c r="DB113" s="900" t="str">
        <f>IF(OR($AX$7="",CF113=""),"",HLOOKUP($AX$7,別紙mast!$D$4:$K$8,5,FALSE))</f>
        <v/>
      </c>
      <c r="DC113" s="900"/>
      <c r="DD113" s="370" t="str">
        <f t="shared" si="29"/>
        <v/>
      </c>
      <c r="DE113" s="1059" t="str">
        <f t="shared" si="30"/>
        <v/>
      </c>
      <c r="DF113" s="1059"/>
      <c r="DG113" s="1059"/>
      <c r="DH113" s="1059" t="str">
        <f t="shared" si="31"/>
        <v/>
      </c>
      <c r="DI113" s="1059"/>
      <c r="DJ113" s="1060"/>
      <c r="DK113" s="1059" t="str">
        <f t="shared" si="21"/>
        <v/>
      </c>
      <c r="DL113" s="1059"/>
      <c r="DM113" s="1114"/>
    </row>
    <row r="114" spans="2:117" ht="19.5" customHeight="1" x14ac:dyDescent="0.15">
      <c r="B114" s="314">
        <v>96</v>
      </c>
      <c r="C114" s="886"/>
      <c r="D114" s="887"/>
      <c r="E114" s="887"/>
      <c r="F114" s="916"/>
      <c r="G114" s="916"/>
      <c r="H114" s="916"/>
      <c r="I114" s="916"/>
      <c r="J114" s="916"/>
      <c r="K114" s="887"/>
      <c r="L114" s="887"/>
      <c r="M114" s="887"/>
      <c r="N114" s="910"/>
      <c r="O114" s="910"/>
      <c r="P114" s="910"/>
      <c r="Q114" s="910"/>
      <c r="R114" s="211" t="s">
        <v>28</v>
      </c>
      <c r="S114" s="433" t="s">
        <v>28</v>
      </c>
      <c r="T114" s="433" t="s">
        <v>28</v>
      </c>
      <c r="U114" s="332" t="s">
        <v>28</v>
      </c>
      <c r="V114" s="911"/>
      <c r="W114" s="912"/>
      <c r="X114" s="913"/>
      <c r="Y114" s="211" t="s">
        <v>28</v>
      </c>
      <c r="Z114" s="329" t="str">
        <f t="shared" si="22"/>
        <v>□</v>
      </c>
      <c r="AA114" s="211" t="s">
        <v>28</v>
      </c>
      <c r="AB114" s="324" t="s">
        <v>28</v>
      </c>
      <c r="AC114" s="211" t="s">
        <v>28</v>
      </c>
      <c r="AD114" s="914"/>
      <c r="AE114" s="915"/>
      <c r="AF114" s="211" t="s">
        <v>28</v>
      </c>
      <c r="AG114" s="214" t="s">
        <v>28</v>
      </c>
      <c r="AH114" s="214" t="s">
        <v>28</v>
      </c>
      <c r="AI114" s="214" t="s">
        <v>28</v>
      </c>
      <c r="AJ114" s="214" t="s">
        <v>28</v>
      </c>
      <c r="AK114" s="329" t="str">
        <f t="shared" si="23"/>
        <v>□</v>
      </c>
      <c r="AL114" s="211" t="s">
        <v>28</v>
      </c>
      <c r="AM114" s="214" t="s">
        <v>28</v>
      </c>
      <c r="AN114" s="224" t="s">
        <v>28</v>
      </c>
      <c r="AP114" s="314">
        <v>96</v>
      </c>
      <c r="AQ114" s="917" t="str">
        <f t="shared" si="24"/>
        <v/>
      </c>
      <c r="AR114" s="918"/>
      <c r="AS114" s="918"/>
      <c r="AT114" s="903"/>
      <c r="AU114" s="904"/>
      <c r="AV114" s="900" t="str">
        <f>IF($AX$7="","",IF(Y114="■",HLOOKUP($AX$7,別紙mast!$D$4:$K$7,3,FALSE),""))</f>
        <v/>
      </c>
      <c r="AW114" s="905"/>
      <c r="AX114" s="896"/>
      <c r="AY114" s="906"/>
      <c r="AZ114" s="907" t="str">
        <f>IF($AX$7="","",IF(Y114="■",HLOOKUP($AX$7,別紙mast!$D$4:$K$7,4,FALSE),""))</f>
        <v/>
      </c>
      <c r="BA114" s="908"/>
      <c r="BB114" s="212" t="s">
        <v>28</v>
      </c>
      <c r="BC114" s="212" t="s">
        <v>28</v>
      </c>
      <c r="BD114" s="212" t="s">
        <v>28</v>
      </c>
      <c r="BE114" s="546"/>
      <c r="BF114" s="887"/>
      <c r="BG114" s="887"/>
      <c r="BH114" s="896"/>
      <c r="BI114" s="909"/>
      <c r="BJ114" s="897"/>
      <c r="BK114" s="896"/>
      <c r="BL114" s="897"/>
      <c r="BM114" s="898"/>
      <c r="BN114" s="329" t="str">
        <f t="shared" si="25"/>
        <v>□</v>
      </c>
      <c r="BO114" s="899" t="str">
        <f>IF($AX$7="","",IF(OR(AF114="■",AG114="■",AH114="■",AI114="■",AJ114="■"),HLOOKUP($AX$7,別紙mast!$D$4:$K$8,5,FALSE),""))</f>
        <v/>
      </c>
      <c r="BP114" s="900"/>
      <c r="BQ114" s="375" t="str">
        <f t="shared" si="26"/>
        <v/>
      </c>
      <c r="BR114" s="901"/>
      <c r="BS114" s="901"/>
      <c r="BT114" s="901"/>
      <c r="BU114" s="901"/>
      <c r="BV114" s="901"/>
      <c r="BW114" s="901"/>
      <c r="BX114" s="901"/>
      <c r="BY114" s="901"/>
      <c r="BZ114" s="901"/>
      <c r="CA114" s="901"/>
      <c r="CB114" s="901"/>
      <c r="CC114" s="902"/>
      <c r="CE114" s="314">
        <v>96</v>
      </c>
      <c r="CF114" s="917" t="str">
        <f t="shared" si="18"/>
        <v/>
      </c>
      <c r="CG114" s="918"/>
      <c r="CH114" s="918"/>
      <c r="CI114" s="1072"/>
      <c r="CJ114" s="1073"/>
      <c r="CK114" s="1074"/>
      <c r="CL114" s="1072"/>
      <c r="CM114" s="1074"/>
      <c r="CN114" s="1082"/>
      <c r="CO114" s="1072"/>
      <c r="CP114" s="1074"/>
      <c r="CQ114" s="1082"/>
      <c r="CR114" s="1014" t="str">
        <f t="shared" si="27"/>
        <v/>
      </c>
      <c r="CS114" s="1015"/>
      <c r="CT114" s="1016"/>
      <c r="CU114" s="1014" t="str">
        <f t="shared" si="28"/>
        <v/>
      </c>
      <c r="CV114" s="1016"/>
      <c r="CW114" s="1016"/>
      <c r="CX114" s="1066" t="str">
        <f t="shared" si="19"/>
        <v/>
      </c>
      <c r="CY114" s="944"/>
      <c r="CZ114" s="1070" t="str">
        <f t="shared" si="20"/>
        <v/>
      </c>
      <c r="DA114" s="1071"/>
      <c r="DB114" s="900" t="str">
        <f>IF(OR($AX$7="",CF114=""),"",HLOOKUP($AX$7,別紙mast!$D$4:$K$8,5,FALSE))</f>
        <v/>
      </c>
      <c r="DC114" s="900"/>
      <c r="DD114" s="370" t="str">
        <f t="shared" si="29"/>
        <v/>
      </c>
      <c r="DE114" s="1059" t="str">
        <f t="shared" si="30"/>
        <v/>
      </c>
      <c r="DF114" s="1059"/>
      <c r="DG114" s="1059"/>
      <c r="DH114" s="1059" t="str">
        <f t="shared" si="31"/>
        <v/>
      </c>
      <c r="DI114" s="1059"/>
      <c r="DJ114" s="1060"/>
      <c r="DK114" s="1059" t="str">
        <f t="shared" si="21"/>
        <v/>
      </c>
      <c r="DL114" s="1059"/>
      <c r="DM114" s="1114"/>
    </row>
    <row r="115" spans="2:117" ht="19.5" customHeight="1" x14ac:dyDescent="0.15">
      <c r="B115" s="314">
        <v>97</v>
      </c>
      <c r="C115" s="886"/>
      <c r="D115" s="887"/>
      <c r="E115" s="887"/>
      <c r="F115" s="916"/>
      <c r="G115" s="916"/>
      <c r="H115" s="916"/>
      <c r="I115" s="916"/>
      <c r="J115" s="916"/>
      <c r="K115" s="887"/>
      <c r="L115" s="887"/>
      <c r="M115" s="887"/>
      <c r="N115" s="910"/>
      <c r="O115" s="910"/>
      <c r="P115" s="910"/>
      <c r="Q115" s="910"/>
      <c r="R115" s="211" t="s">
        <v>28</v>
      </c>
      <c r="S115" s="433" t="s">
        <v>28</v>
      </c>
      <c r="T115" s="433" t="s">
        <v>28</v>
      </c>
      <c r="U115" s="332" t="s">
        <v>28</v>
      </c>
      <c r="V115" s="911"/>
      <c r="W115" s="912"/>
      <c r="X115" s="913"/>
      <c r="Y115" s="211" t="s">
        <v>28</v>
      </c>
      <c r="Z115" s="329" t="str">
        <f t="shared" si="22"/>
        <v>□</v>
      </c>
      <c r="AA115" s="211" t="s">
        <v>28</v>
      </c>
      <c r="AB115" s="324" t="s">
        <v>28</v>
      </c>
      <c r="AC115" s="211" t="s">
        <v>28</v>
      </c>
      <c r="AD115" s="914"/>
      <c r="AE115" s="915"/>
      <c r="AF115" s="211" t="s">
        <v>28</v>
      </c>
      <c r="AG115" s="214" t="s">
        <v>28</v>
      </c>
      <c r="AH115" s="214" t="s">
        <v>28</v>
      </c>
      <c r="AI115" s="214" t="s">
        <v>28</v>
      </c>
      <c r="AJ115" s="214" t="s">
        <v>28</v>
      </c>
      <c r="AK115" s="329" t="str">
        <f t="shared" si="23"/>
        <v>□</v>
      </c>
      <c r="AL115" s="211" t="s">
        <v>28</v>
      </c>
      <c r="AM115" s="214" t="s">
        <v>28</v>
      </c>
      <c r="AN115" s="224" t="s">
        <v>28</v>
      </c>
      <c r="AP115" s="314">
        <v>97</v>
      </c>
      <c r="AQ115" s="917" t="str">
        <f t="shared" si="24"/>
        <v/>
      </c>
      <c r="AR115" s="918"/>
      <c r="AS115" s="918"/>
      <c r="AT115" s="903"/>
      <c r="AU115" s="904"/>
      <c r="AV115" s="900" t="str">
        <f>IF($AX$7="","",IF(Y115="■",HLOOKUP($AX$7,別紙mast!$D$4:$K$7,3,FALSE),""))</f>
        <v/>
      </c>
      <c r="AW115" s="905"/>
      <c r="AX115" s="896"/>
      <c r="AY115" s="906"/>
      <c r="AZ115" s="907" t="str">
        <f>IF($AX$7="","",IF(Y115="■",HLOOKUP($AX$7,別紙mast!$D$4:$K$7,4,FALSE),""))</f>
        <v/>
      </c>
      <c r="BA115" s="908"/>
      <c r="BB115" s="212" t="s">
        <v>28</v>
      </c>
      <c r="BC115" s="212" t="s">
        <v>28</v>
      </c>
      <c r="BD115" s="212" t="s">
        <v>28</v>
      </c>
      <c r="BE115" s="546"/>
      <c r="BF115" s="887"/>
      <c r="BG115" s="887"/>
      <c r="BH115" s="896"/>
      <c r="BI115" s="909"/>
      <c r="BJ115" s="897"/>
      <c r="BK115" s="896"/>
      <c r="BL115" s="897"/>
      <c r="BM115" s="898"/>
      <c r="BN115" s="329" t="str">
        <f t="shared" si="25"/>
        <v>□</v>
      </c>
      <c r="BO115" s="899" t="str">
        <f>IF($AX$7="","",IF(OR(AF115="■",AG115="■",AH115="■",AI115="■",AJ115="■"),HLOOKUP($AX$7,別紙mast!$D$4:$K$8,5,FALSE),""))</f>
        <v/>
      </c>
      <c r="BP115" s="900"/>
      <c r="BQ115" s="375" t="str">
        <f t="shared" si="26"/>
        <v/>
      </c>
      <c r="BR115" s="901"/>
      <c r="BS115" s="901"/>
      <c r="BT115" s="901"/>
      <c r="BU115" s="901"/>
      <c r="BV115" s="901"/>
      <c r="BW115" s="901"/>
      <c r="BX115" s="901"/>
      <c r="BY115" s="901"/>
      <c r="BZ115" s="901"/>
      <c r="CA115" s="901"/>
      <c r="CB115" s="901"/>
      <c r="CC115" s="902"/>
      <c r="CE115" s="314">
        <v>97</v>
      </c>
      <c r="CF115" s="917" t="str">
        <f t="shared" si="18"/>
        <v/>
      </c>
      <c r="CG115" s="918"/>
      <c r="CH115" s="918"/>
      <c r="CI115" s="1072"/>
      <c r="CJ115" s="1073"/>
      <c r="CK115" s="1074"/>
      <c r="CL115" s="1072"/>
      <c r="CM115" s="1074"/>
      <c r="CN115" s="1082"/>
      <c r="CO115" s="1072"/>
      <c r="CP115" s="1074"/>
      <c r="CQ115" s="1082"/>
      <c r="CR115" s="1014" t="str">
        <f t="shared" si="27"/>
        <v/>
      </c>
      <c r="CS115" s="1015"/>
      <c r="CT115" s="1016"/>
      <c r="CU115" s="1014" t="str">
        <f t="shared" si="28"/>
        <v/>
      </c>
      <c r="CV115" s="1016"/>
      <c r="CW115" s="1016"/>
      <c r="CX115" s="1066" t="str">
        <f t="shared" si="19"/>
        <v/>
      </c>
      <c r="CY115" s="944"/>
      <c r="CZ115" s="1070" t="str">
        <f t="shared" si="20"/>
        <v/>
      </c>
      <c r="DA115" s="1071"/>
      <c r="DB115" s="900" t="str">
        <f>IF(OR($AX$7="",CF115=""),"",HLOOKUP($AX$7,別紙mast!$D$4:$K$8,5,FALSE))</f>
        <v/>
      </c>
      <c r="DC115" s="900"/>
      <c r="DD115" s="370" t="str">
        <f t="shared" si="29"/>
        <v/>
      </c>
      <c r="DE115" s="1059" t="str">
        <f t="shared" si="30"/>
        <v/>
      </c>
      <c r="DF115" s="1059"/>
      <c r="DG115" s="1059"/>
      <c r="DH115" s="1059" t="str">
        <f t="shared" si="31"/>
        <v/>
      </c>
      <c r="DI115" s="1059"/>
      <c r="DJ115" s="1060"/>
      <c r="DK115" s="1059" t="str">
        <f t="shared" si="21"/>
        <v/>
      </c>
      <c r="DL115" s="1059"/>
      <c r="DM115" s="1114"/>
    </row>
    <row r="116" spans="2:117" ht="19.5" customHeight="1" x14ac:dyDescent="0.15">
      <c r="B116" s="314">
        <v>98</v>
      </c>
      <c r="C116" s="886"/>
      <c r="D116" s="887"/>
      <c r="E116" s="887"/>
      <c r="F116" s="916"/>
      <c r="G116" s="916"/>
      <c r="H116" s="916"/>
      <c r="I116" s="916"/>
      <c r="J116" s="916"/>
      <c r="K116" s="887"/>
      <c r="L116" s="887"/>
      <c r="M116" s="887"/>
      <c r="N116" s="910"/>
      <c r="O116" s="910"/>
      <c r="P116" s="910"/>
      <c r="Q116" s="910"/>
      <c r="R116" s="211" t="s">
        <v>28</v>
      </c>
      <c r="S116" s="433" t="s">
        <v>28</v>
      </c>
      <c r="T116" s="433" t="s">
        <v>28</v>
      </c>
      <c r="U116" s="332" t="s">
        <v>28</v>
      </c>
      <c r="V116" s="911"/>
      <c r="W116" s="912"/>
      <c r="X116" s="913"/>
      <c r="Y116" s="211" t="s">
        <v>28</v>
      </c>
      <c r="Z116" s="329" t="str">
        <f t="shared" si="22"/>
        <v>□</v>
      </c>
      <c r="AA116" s="211" t="s">
        <v>28</v>
      </c>
      <c r="AB116" s="324" t="s">
        <v>28</v>
      </c>
      <c r="AC116" s="211" t="s">
        <v>28</v>
      </c>
      <c r="AD116" s="914"/>
      <c r="AE116" s="915"/>
      <c r="AF116" s="211" t="s">
        <v>28</v>
      </c>
      <c r="AG116" s="214" t="s">
        <v>28</v>
      </c>
      <c r="AH116" s="214" t="s">
        <v>28</v>
      </c>
      <c r="AI116" s="214" t="s">
        <v>28</v>
      </c>
      <c r="AJ116" s="214" t="s">
        <v>28</v>
      </c>
      <c r="AK116" s="329" t="str">
        <f t="shared" si="23"/>
        <v>□</v>
      </c>
      <c r="AL116" s="211" t="s">
        <v>28</v>
      </c>
      <c r="AM116" s="214" t="s">
        <v>28</v>
      </c>
      <c r="AN116" s="224" t="s">
        <v>28</v>
      </c>
      <c r="AP116" s="314">
        <v>98</v>
      </c>
      <c r="AQ116" s="917" t="str">
        <f t="shared" si="24"/>
        <v/>
      </c>
      <c r="AR116" s="918"/>
      <c r="AS116" s="918"/>
      <c r="AT116" s="903"/>
      <c r="AU116" s="904"/>
      <c r="AV116" s="900" t="str">
        <f>IF($AX$7="","",IF(Y116="■",HLOOKUP($AX$7,別紙mast!$D$4:$K$7,3,FALSE),""))</f>
        <v/>
      </c>
      <c r="AW116" s="905"/>
      <c r="AX116" s="896"/>
      <c r="AY116" s="906"/>
      <c r="AZ116" s="907" t="str">
        <f>IF($AX$7="","",IF(Y116="■",HLOOKUP($AX$7,別紙mast!$D$4:$K$7,4,FALSE),""))</f>
        <v/>
      </c>
      <c r="BA116" s="908"/>
      <c r="BB116" s="212" t="s">
        <v>28</v>
      </c>
      <c r="BC116" s="212" t="s">
        <v>28</v>
      </c>
      <c r="BD116" s="212" t="s">
        <v>28</v>
      </c>
      <c r="BE116" s="546"/>
      <c r="BF116" s="887"/>
      <c r="BG116" s="887"/>
      <c r="BH116" s="896"/>
      <c r="BI116" s="909"/>
      <c r="BJ116" s="897"/>
      <c r="BK116" s="896"/>
      <c r="BL116" s="897"/>
      <c r="BM116" s="898"/>
      <c r="BN116" s="329" t="str">
        <f t="shared" si="25"/>
        <v>□</v>
      </c>
      <c r="BO116" s="899" t="str">
        <f>IF($AX$7="","",IF(OR(AF116="■",AG116="■",AH116="■",AI116="■",AJ116="■"),HLOOKUP($AX$7,別紙mast!$D$4:$K$8,5,FALSE),""))</f>
        <v/>
      </c>
      <c r="BP116" s="900"/>
      <c r="BQ116" s="375" t="str">
        <f t="shared" si="26"/>
        <v/>
      </c>
      <c r="BR116" s="901"/>
      <c r="BS116" s="901"/>
      <c r="BT116" s="901"/>
      <c r="BU116" s="901"/>
      <c r="BV116" s="901"/>
      <c r="BW116" s="901"/>
      <c r="BX116" s="901"/>
      <c r="BY116" s="901"/>
      <c r="BZ116" s="901"/>
      <c r="CA116" s="901"/>
      <c r="CB116" s="901"/>
      <c r="CC116" s="902"/>
      <c r="CE116" s="314">
        <v>98</v>
      </c>
      <c r="CF116" s="917" t="str">
        <f t="shared" si="18"/>
        <v/>
      </c>
      <c r="CG116" s="918"/>
      <c r="CH116" s="918"/>
      <c r="CI116" s="1072"/>
      <c r="CJ116" s="1073"/>
      <c r="CK116" s="1074"/>
      <c r="CL116" s="1072"/>
      <c r="CM116" s="1074"/>
      <c r="CN116" s="1082"/>
      <c r="CO116" s="1072"/>
      <c r="CP116" s="1074"/>
      <c r="CQ116" s="1082"/>
      <c r="CR116" s="1014" t="str">
        <f t="shared" si="27"/>
        <v/>
      </c>
      <c r="CS116" s="1015"/>
      <c r="CT116" s="1016"/>
      <c r="CU116" s="1014" t="str">
        <f t="shared" si="28"/>
        <v/>
      </c>
      <c r="CV116" s="1016"/>
      <c r="CW116" s="1016"/>
      <c r="CX116" s="1066" t="str">
        <f t="shared" si="19"/>
        <v/>
      </c>
      <c r="CY116" s="944"/>
      <c r="CZ116" s="1070" t="str">
        <f t="shared" si="20"/>
        <v/>
      </c>
      <c r="DA116" s="1071"/>
      <c r="DB116" s="900" t="str">
        <f>IF(OR($AX$7="",CF116=""),"",HLOOKUP($AX$7,別紙mast!$D$4:$K$8,5,FALSE))</f>
        <v/>
      </c>
      <c r="DC116" s="900"/>
      <c r="DD116" s="370" t="str">
        <f t="shared" si="29"/>
        <v/>
      </c>
      <c r="DE116" s="1059" t="str">
        <f t="shared" si="30"/>
        <v/>
      </c>
      <c r="DF116" s="1059"/>
      <c r="DG116" s="1059"/>
      <c r="DH116" s="1059" t="str">
        <f t="shared" si="31"/>
        <v/>
      </c>
      <c r="DI116" s="1059"/>
      <c r="DJ116" s="1060"/>
      <c r="DK116" s="1059" t="str">
        <f t="shared" si="21"/>
        <v/>
      </c>
      <c r="DL116" s="1059"/>
      <c r="DM116" s="1114"/>
    </row>
    <row r="117" spans="2:117" ht="19.5" customHeight="1" x14ac:dyDescent="0.15">
      <c r="B117" s="314">
        <v>99</v>
      </c>
      <c r="C117" s="886"/>
      <c r="D117" s="887"/>
      <c r="E117" s="887"/>
      <c r="F117" s="916"/>
      <c r="G117" s="916"/>
      <c r="H117" s="916"/>
      <c r="I117" s="916"/>
      <c r="J117" s="916"/>
      <c r="K117" s="887"/>
      <c r="L117" s="887"/>
      <c r="M117" s="887"/>
      <c r="N117" s="910"/>
      <c r="O117" s="910"/>
      <c r="P117" s="910"/>
      <c r="Q117" s="910"/>
      <c r="R117" s="211" t="s">
        <v>28</v>
      </c>
      <c r="S117" s="433" t="s">
        <v>28</v>
      </c>
      <c r="T117" s="433" t="s">
        <v>28</v>
      </c>
      <c r="U117" s="332" t="s">
        <v>28</v>
      </c>
      <c r="V117" s="911"/>
      <c r="W117" s="912"/>
      <c r="X117" s="913"/>
      <c r="Y117" s="211" t="s">
        <v>28</v>
      </c>
      <c r="Z117" s="329" t="str">
        <f t="shared" si="22"/>
        <v>□</v>
      </c>
      <c r="AA117" s="211" t="s">
        <v>28</v>
      </c>
      <c r="AB117" s="324" t="s">
        <v>28</v>
      </c>
      <c r="AC117" s="211" t="s">
        <v>28</v>
      </c>
      <c r="AD117" s="914"/>
      <c r="AE117" s="915"/>
      <c r="AF117" s="211" t="s">
        <v>28</v>
      </c>
      <c r="AG117" s="214" t="s">
        <v>28</v>
      </c>
      <c r="AH117" s="214" t="s">
        <v>28</v>
      </c>
      <c r="AI117" s="214" t="s">
        <v>28</v>
      </c>
      <c r="AJ117" s="214" t="s">
        <v>28</v>
      </c>
      <c r="AK117" s="329" t="str">
        <f t="shared" si="23"/>
        <v>□</v>
      </c>
      <c r="AL117" s="211" t="s">
        <v>28</v>
      </c>
      <c r="AM117" s="214" t="s">
        <v>28</v>
      </c>
      <c r="AN117" s="224" t="s">
        <v>28</v>
      </c>
      <c r="AP117" s="314">
        <v>99</v>
      </c>
      <c r="AQ117" s="917" t="str">
        <f t="shared" si="24"/>
        <v/>
      </c>
      <c r="AR117" s="918"/>
      <c r="AS117" s="918"/>
      <c r="AT117" s="903"/>
      <c r="AU117" s="904"/>
      <c r="AV117" s="900" t="str">
        <f>IF($AX$7="","",IF(Y117="■",HLOOKUP($AX$7,別紙mast!$D$4:$K$7,3,FALSE),""))</f>
        <v/>
      </c>
      <c r="AW117" s="905"/>
      <c r="AX117" s="896"/>
      <c r="AY117" s="906"/>
      <c r="AZ117" s="907" t="str">
        <f>IF($AX$7="","",IF(Y117="■",HLOOKUP($AX$7,別紙mast!$D$4:$K$7,4,FALSE),""))</f>
        <v/>
      </c>
      <c r="BA117" s="908"/>
      <c r="BB117" s="212" t="s">
        <v>28</v>
      </c>
      <c r="BC117" s="212" t="s">
        <v>28</v>
      </c>
      <c r="BD117" s="212" t="s">
        <v>28</v>
      </c>
      <c r="BE117" s="546"/>
      <c r="BF117" s="887"/>
      <c r="BG117" s="887"/>
      <c r="BH117" s="896"/>
      <c r="BI117" s="909"/>
      <c r="BJ117" s="897"/>
      <c r="BK117" s="896"/>
      <c r="BL117" s="897"/>
      <c r="BM117" s="898"/>
      <c r="BN117" s="329" t="str">
        <f t="shared" si="25"/>
        <v>□</v>
      </c>
      <c r="BO117" s="899" t="str">
        <f>IF($AX$7="","",IF(OR(AF117="■",AG117="■",AH117="■",AI117="■",AJ117="■"),HLOOKUP($AX$7,別紙mast!$D$4:$K$8,5,FALSE),""))</f>
        <v/>
      </c>
      <c r="BP117" s="900"/>
      <c r="BQ117" s="375" t="str">
        <f t="shared" si="26"/>
        <v/>
      </c>
      <c r="BR117" s="901"/>
      <c r="BS117" s="901"/>
      <c r="BT117" s="901"/>
      <c r="BU117" s="901"/>
      <c r="BV117" s="901"/>
      <c r="BW117" s="901"/>
      <c r="BX117" s="901"/>
      <c r="BY117" s="901"/>
      <c r="BZ117" s="901"/>
      <c r="CA117" s="901"/>
      <c r="CB117" s="901"/>
      <c r="CC117" s="902"/>
      <c r="CE117" s="314">
        <v>99</v>
      </c>
      <c r="CF117" s="917" t="str">
        <f t="shared" si="18"/>
        <v/>
      </c>
      <c r="CG117" s="918"/>
      <c r="CH117" s="918"/>
      <c r="CI117" s="1072"/>
      <c r="CJ117" s="1073"/>
      <c r="CK117" s="1074"/>
      <c r="CL117" s="1072"/>
      <c r="CM117" s="1074"/>
      <c r="CN117" s="1082"/>
      <c r="CO117" s="1072"/>
      <c r="CP117" s="1074"/>
      <c r="CQ117" s="1082"/>
      <c r="CR117" s="1014" t="str">
        <f t="shared" si="27"/>
        <v/>
      </c>
      <c r="CS117" s="1015"/>
      <c r="CT117" s="1016"/>
      <c r="CU117" s="1014" t="str">
        <f t="shared" si="28"/>
        <v/>
      </c>
      <c r="CV117" s="1016"/>
      <c r="CW117" s="1016"/>
      <c r="CX117" s="1066" t="str">
        <f t="shared" si="19"/>
        <v/>
      </c>
      <c r="CY117" s="944"/>
      <c r="CZ117" s="1070" t="str">
        <f t="shared" si="20"/>
        <v/>
      </c>
      <c r="DA117" s="1071"/>
      <c r="DB117" s="900" t="str">
        <f>IF(OR($AX$7="",CF117=""),"",HLOOKUP($AX$7,別紙mast!$D$4:$K$8,5,FALSE))</f>
        <v/>
      </c>
      <c r="DC117" s="900"/>
      <c r="DD117" s="370" t="str">
        <f t="shared" si="29"/>
        <v/>
      </c>
      <c r="DE117" s="1059" t="str">
        <f t="shared" si="30"/>
        <v/>
      </c>
      <c r="DF117" s="1059"/>
      <c r="DG117" s="1059"/>
      <c r="DH117" s="1059" t="str">
        <f t="shared" si="31"/>
        <v/>
      </c>
      <c r="DI117" s="1059"/>
      <c r="DJ117" s="1060"/>
      <c r="DK117" s="1059" t="str">
        <f t="shared" si="21"/>
        <v/>
      </c>
      <c r="DL117" s="1059"/>
      <c r="DM117" s="1114"/>
    </row>
    <row r="118" spans="2:117" ht="19.5" customHeight="1" thickBot="1" x14ac:dyDescent="0.2">
      <c r="B118" s="314">
        <v>100</v>
      </c>
      <c r="C118" s="886"/>
      <c r="D118" s="887"/>
      <c r="E118" s="887"/>
      <c r="F118" s="1040"/>
      <c r="G118" s="1040"/>
      <c r="H118" s="1040"/>
      <c r="I118" s="1040"/>
      <c r="J118" s="1040"/>
      <c r="K118" s="881"/>
      <c r="L118" s="881"/>
      <c r="M118" s="881"/>
      <c r="N118" s="888"/>
      <c r="O118" s="888"/>
      <c r="P118" s="888"/>
      <c r="Q118" s="888"/>
      <c r="R118" s="225" t="s">
        <v>28</v>
      </c>
      <c r="S118" s="433" t="s">
        <v>28</v>
      </c>
      <c r="T118" s="433" t="s">
        <v>28</v>
      </c>
      <c r="U118" s="333" t="s">
        <v>28</v>
      </c>
      <c r="V118" s="889"/>
      <c r="W118" s="890"/>
      <c r="X118" s="891"/>
      <c r="Y118" s="225" t="s">
        <v>28</v>
      </c>
      <c r="Z118" s="331" t="str">
        <f t="shared" si="22"/>
        <v>□</v>
      </c>
      <c r="AA118" s="225" t="s">
        <v>28</v>
      </c>
      <c r="AB118" s="326" t="s">
        <v>28</v>
      </c>
      <c r="AC118" s="225" t="s">
        <v>28</v>
      </c>
      <c r="AD118" s="892"/>
      <c r="AE118" s="893"/>
      <c r="AF118" s="225" t="s">
        <v>28</v>
      </c>
      <c r="AG118" s="227" t="s">
        <v>28</v>
      </c>
      <c r="AH118" s="227" t="s">
        <v>28</v>
      </c>
      <c r="AI118" s="227" t="s">
        <v>28</v>
      </c>
      <c r="AJ118" s="227" t="s">
        <v>28</v>
      </c>
      <c r="AK118" s="331" t="str">
        <f t="shared" si="23"/>
        <v>□</v>
      </c>
      <c r="AL118" s="225" t="s">
        <v>28</v>
      </c>
      <c r="AM118" s="227" t="s">
        <v>28</v>
      </c>
      <c r="AN118" s="228" t="s">
        <v>28</v>
      </c>
      <c r="AP118" s="314">
        <v>100</v>
      </c>
      <c r="AQ118" s="1053" t="str">
        <f t="shared" si="24"/>
        <v/>
      </c>
      <c r="AR118" s="1054"/>
      <c r="AS118" s="1054"/>
      <c r="AT118" s="894"/>
      <c r="AU118" s="895"/>
      <c r="AV118" s="875" t="str">
        <f>IF($AX$7="","",IF(Y118="■",HLOOKUP($AX$7,別紙mast!$D$4:$K$7,3,FALSE),""))</f>
        <v/>
      </c>
      <c r="AW118" s="876"/>
      <c r="AX118" s="877"/>
      <c r="AY118" s="878"/>
      <c r="AZ118" s="879" t="str">
        <f>IF($AX$7="","",IF(Y118="■",HLOOKUP($AX$7,別紙mast!$D$4:$K$7,4,FALSE),""))</f>
        <v/>
      </c>
      <c r="BA118" s="880"/>
      <c r="BB118" s="226" t="s">
        <v>28</v>
      </c>
      <c r="BC118" s="226" t="s">
        <v>28</v>
      </c>
      <c r="BD118" s="226" t="s">
        <v>28</v>
      </c>
      <c r="BE118" s="548"/>
      <c r="BF118" s="881"/>
      <c r="BG118" s="881"/>
      <c r="BH118" s="877"/>
      <c r="BI118" s="882"/>
      <c r="BJ118" s="883"/>
      <c r="BK118" s="877"/>
      <c r="BL118" s="883"/>
      <c r="BM118" s="884"/>
      <c r="BN118" s="331" t="str">
        <f t="shared" si="25"/>
        <v>□</v>
      </c>
      <c r="BO118" s="885" t="str">
        <f>IF($AX$7="","",IF(OR(AF118="■",AG118="■",AH118="■",AI118="■",AJ118="■"),HLOOKUP($AX$7,別紙mast!$D$4:$K$8,5,FALSE),""))</f>
        <v/>
      </c>
      <c r="BP118" s="875"/>
      <c r="BQ118" s="374" t="str">
        <f t="shared" si="26"/>
        <v/>
      </c>
      <c r="BR118" s="873"/>
      <c r="BS118" s="873"/>
      <c r="BT118" s="873"/>
      <c r="BU118" s="873"/>
      <c r="BV118" s="873"/>
      <c r="BW118" s="873"/>
      <c r="BX118" s="873"/>
      <c r="BY118" s="873"/>
      <c r="BZ118" s="873"/>
      <c r="CA118" s="873"/>
      <c r="CB118" s="873"/>
      <c r="CC118" s="874"/>
      <c r="CE118" s="314">
        <v>100</v>
      </c>
      <c r="CF118" s="1053" t="str">
        <f t="shared" si="18"/>
        <v/>
      </c>
      <c r="CG118" s="1054"/>
      <c r="CH118" s="1054"/>
      <c r="CI118" s="1142"/>
      <c r="CJ118" s="1143"/>
      <c r="CK118" s="1144"/>
      <c r="CL118" s="1142"/>
      <c r="CM118" s="1144"/>
      <c r="CN118" s="1145"/>
      <c r="CO118" s="1142"/>
      <c r="CP118" s="1144"/>
      <c r="CQ118" s="1145"/>
      <c r="CR118" s="1134" t="str">
        <f t="shared" si="27"/>
        <v/>
      </c>
      <c r="CS118" s="1135"/>
      <c r="CT118" s="1136"/>
      <c r="CU118" s="1134" t="str">
        <f t="shared" si="28"/>
        <v/>
      </c>
      <c r="CV118" s="1136"/>
      <c r="CW118" s="1136"/>
      <c r="CX118" s="1139" t="str">
        <f t="shared" si="19"/>
        <v/>
      </c>
      <c r="CY118" s="1140"/>
      <c r="CZ118" s="1137" t="str">
        <f t="shared" si="20"/>
        <v/>
      </c>
      <c r="DA118" s="1138"/>
      <c r="DB118" s="875" t="str">
        <f>IF(OR($AX$7="",CF118=""),"",HLOOKUP($AX$7,別紙mast!$D$4:$K$8,5,FALSE))</f>
        <v/>
      </c>
      <c r="DC118" s="875"/>
      <c r="DD118" s="372" t="str">
        <f t="shared" si="29"/>
        <v/>
      </c>
      <c r="DE118" s="1115" t="str">
        <f t="shared" si="30"/>
        <v/>
      </c>
      <c r="DF118" s="1115"/>
      <c r="DG118" s="1115"/>
      <c r="DH118" s="1115" t="str">
        <f t="shared" si="31"/>
        <v/>
      </c>
      <c r="DI118" s="1115"/>
      <c r="DJ118" s="1141"/>
      <c r="DK118" s="1115" t="str">
        <f t="shared" si="21"/>
        <v/>
      </c>
      <c r="DL118" s="1115"/>
      <c r="DM118" s="1116"/>
    </row>
    <row r="119" spans="2:117" ht="18" customHeight="1" x14ac:dyDescent="0.15">
      <c r="AT119" s="550"/>
      <c r="AU119" s="550"/>
      <c r="AX119" s="550"/>
      <c r="AY119" s="550"/>
    </row>
  </sheetData>
  <sheetProtection algorithmName="SHA-512" hashValue="usut833V/zE7YLN0yAfiBtf6koZz9ID8kjNP7UwFzrAWLXj4OT7Vr4iI5i5ls3ITBfjmhfi1WoZhNLPQPFc95A==" saltValue="qRE681S4UooAu//DBSzDXw==" spinCount="100000" sheet="1" formatCells="0" selectLockedCells="1"/>
  <dataConsolidate/>
  <mergeCells count="3204">
    <mergeCell ref="AT8:BE10"/>
    <mergeCell ref="BE11:BE18"/>
    <mergeCell ref="CO71:CQ71"/>
    <mergeCell ref="CO72:CQ72"/>
    <mergeCell ref="CO73:CQ73"/>
    <mergeCell ref="CO74:CQ74"/>
    <mergeCell ref="CO75:CQ75"/>
    <mergeCell ref="CO76:CQ76"/>
    <mergeCell ref="CO77:CQ77"/>
    <mergeCell ref="CO78:CQ78"/>
    <mergeCell ref="CO110:CQ110"/>
    <mergeCell ref="CO118:CQ118"/>
    <mergeCell ref="CZ12:DA18"/>
    <mergeCell ref="CZ19:DA19"/>
    <mergeCell ref="CZ20:DA20"/>
    <mergeCell ref="CZ21:DA21"/>
    <mergeCell ref="CZ22:DA22"/>
    <mergeCell ref="CO111:CQ111"/>
    <mergeCell ref="CO112:CQ112"/>
    <mergeCell ref="CO113:CQ113"/>
    <mergeCell ref="CO83:CQ83"/>
    <mergeCell ref="CO84:CQ84"/>
    <mergeCell ref="CO85:CQ85"/>
    <mergeCell ref="CO86:CQ86"/>
    <mergeCell ref="CO87:CQ87"/>
    <mergeCell ref="CO88:CQ88"/>
    <mergeCell ref="CO89:CQ89"/>
    <mergeCell ref="CO90:CQ90"/>
    <mergeCell ref="CO81:CQ81"/>
    <mergeCell ref="CO82:CQ82"/>
    <mergeCell ref="CO117:CQ117"/>
    <mergeCell ref="CO55:CQ55"/>
    <mergeCell ref="CO116:CQ116"/>
    <mergeCell ref="CO105:CQ105"/>
    <mergeCell ref="CO106:CQ106"/>
    <mergeCell ref="CO107:CQ107"/>
    <mergeCell ref="CO108:CQ108"/>
    <mergeCell ref="CO109:CQ109"/>
    <mergeCell ref="CO70:CQ70"/>
    <mergeCell ref="CI118:CK118"/>
    <mergeCell ref="CL118:CN118"/>
    <mergeCell ref="CO12:CQ18"/>
    <mergeCell ref="CO19:CQ19"/>
    <mergeCell ref="CO20:CQ20"/>
    <mergeCell ref="CO21:CQ21"/>
    <mergeCell ref="CO22:CQ22"/>
    <mergeCell ref="CO23:CQ23"/>
    <mergeCell ref="CI115:CK115"/>
    <mergeCell ref="CL115:CN115"/>
    <mergeCell ref="CO24:CQ24"/>
    <mergeCell ref="CO25:CQ25"/>
    <mergeCell ref="CO26:CQ26"/>
    <mergeCell ref="CO27:CQ27"/>
    <mergeCell ref="CO28:CQ28"/>
    <mergeCell ref="CO29:CQ29"/>
    <mergeCell ref="CO30:CQ30"/>
    <mergeCell ref="CO31:CQ31"/>
    <mergeCell ref="CO32:CQ32"/>
    <mergeCell ref="CO100:CQ100"/>
    <mergeCell ref="CO101:CQ101"/>
    <mergeCell ref="CO102:CQ102"/>
    <mergeCell ref="CO103:CQ103"/>
    <mergeCell ref="CO56:CQ56"/>
    <mergeCell ref="CO57:CQ57"/>
    <mergeCell ref="CI55:CK55"/>
    <mergeCell ref="CL55:CN55"/>
    <mergeCell ref="CI50:CK50"/>
    <mergeCell ref="CL50:CN50"/>
    <mergeCell ref="CI51:CK51"/>
    <mergeCell ref="CL51:CN51"/>
    <mergeCell ref="CI52:CK52"/>
    <mergeCell ref="CL52:CN52"/>
    <mergeCell ref="CI53:CK53"/>
    <mergeCell ref="CL53:CN53"/>
    <mergeCell ref="CI54:CK54"/>
    <mergeCell ref="CL54:CN54"/>
    <mergeCell ref="CL75:CN75"/>
    <mergeCell ref="CI76:CK76"/>
    <mergeCell ref="CL76:CN76"/>
    <mergeCell ref="CO114:CQ114"/>
    <mergeCell ref="CO115:CQ115"/>
    <mergeCell ref="CO58:CQ58"/>
    <mergeCell ref="CO59:CQ59"/>
    <mergeCell ref="CO62:CQ62"/>
    <mergeCell ref="CO63:CQ63"/>
    <mergeCell ref="CO64:CQ64"/>
    <mergeCell ref="CO91:CQ91"/>
    <mergeCell ref="CO92:CQ92"/>
    <mergeCell ref="CO93:CQ93"/>
    <mergeCell ref="CO94:CQ94"/>
    <mergeCell ref="CO95:CQ95"/>
    <mergeCell ref="CO96:CQ96"/>
    <mergeCell ref="CO97:CQ97"/>
    <mergeCell ref="CO98:CQ98"/>
    <mergeCell ref="CO99:CQ99"/>
    <mergeCell ref="CO65:CQ65"/>
    <mergeCell ref="CI104:CK104"/>
    <mergeCell ref="CL104:CN104"/>
    <mergeCell ref="CI105:CK105"/>
    <mergeCell ref="CL105:CN105"/>
    <mergeCell ref="CI106:CK106"/>
    <mergeCell ref="CL106:CN106"/>
    <mergeCell ref="CI103:CK103"/>
    <mergeCell ref="CL103:CN103"/>
    <mergeCell ref="CL71:CN71"/>
    <mergeCell ref="CI72:CK72"/>
    <mergeCell ref="CL72:CN72"/>
    <mergeCell ref="CI78:CK78"/>
    <mergeCell ref="CL78:CN78"/>
    <mergeCell ref="CI79:CK79"/>
    <mergeCell ref="CL79:CN79"/>
    <mergeCell ref="CI80:CK80"/>
    <mergeCell ref="CL80:CN80"/>
    <mergeCell ref="CI95:CK95"/>
    <mergeCell ref="CL95:CN95"/>
    <mergeCell ref="CI96:CK96"/>
    <mergeCell ref="CL96:CN96"/>
    <mergeCell ref="CI97:CK97"/>
    <mergeCell ref="CL97:CN97"/>
    <mergeCell ref="CI98:CK98"/>
    <mergeCell ref="CL98:CN98"/>
    <mergeCell ref="CI100:CK100"/>
    <mergeCell ref="CL100:CN100"/>
    <mergeCell ref="CI101:CK101"/>
    <mergeCell ref="CL101:CN101"/>
    <mergeCell ref="CL87:CN87"/>
    <mergeCell ref="CI99:CK99"/>
    <mergeCell ref="CL99:CN99"/>
    <mergeCell ref="CL89:CN89"/>
    <mergeCell ref="CO33:CQ33"/>
    <mergeCell ref="CO34:CQ34"/>
    <mergeCell ref="CO35:CQ35"/>
    <mergeCell ref="CO79:CQ79"/>
    <mergeCell ref="CO80:CQ80"/>
    <mergeCell ref="CO38:CQ38"/>
    <mergeCell ref="CO39:CQ39"/>
    <mergeCell ref="CO40:CQ40"/>
    <mergeCell ref="CO41:CQ41"/>
    <mergeCell ref="CO42:CQ42"/>
    <mergeCell ref="CO43:CQ43"/>
    <mergeCell ref="CO44:CQ44"/>
    <mergeCell ref="CO45:CQ45"/>
    <mergeCell ref="CO66:CQ66"/>
    <mergeCell ref="CO67:CQ67"/>
    <mergeCell ref="CO69:CQ69"/>
    <mergeCell ref="CO46:CQ46"/>
    <mergeCell ref="CL47:CN47"/>
    <mergeCell ref="CI48:CK48"/>
    <mergeCell ref="CL48:CN48"/>
    <mergeCell ref="CI49:CK49"/>
    <mergeCell ref="CL49:CN49"/>
    <mergeCell ref="CO48:CQ48"/>
    <mergeCell ref="CO49:CQ49"/>
    <mergeCell ref="CO50:CQ50"/>
    <mergeCell ref="CO51:CQ51"/>
    <mergeCell ref="CO52:CQ52"/>
    <mergeCell ref="CO53:CQ53"/>
    <mergeCell ref="CO54:CQ54"/>
    <mergeCell ref="CU118:CW118"/>
    <mergeCell ref="DB118:DC118"/>
    <mergeCell ref="CZ117:DA117"/>
    <mergeCell ref="CZ118:DA118"/>
    <mergeCell ref="CX117:CY117"/>
    <mergeCell ref="CX118:CY118"/>
    <mergeCell ref="CR117:CT117"/>
    <mergeCell ref="CU117:CW117"/>
    <mergeCell ref="DE118:DG118"/>
    <mergeCell ref="DH118:DJ118"/>
    <mergeCell ref="CX20:CY20"/>
    <mergeCell ref="DB117:DC117"/>
    <mergeCell ref="DE117:DG117"/>
    <mergeCell ref="CF116:CH116"/>
    <mergeCell ref="CR116:CT116"/>
    <mergeCell ref="CU116:CW116"/>
    <mergeCell ref="DB116:DC116"/>
    <mergeCell ref="CZ115:DA115"/>
    <mergeCell ref="CX30:CY30"/>
    <mergeCell ref="CX31:CY31"/>
    <mergeCell ref="CX32:CY32"/>
    <mergeCell ref="CX33:CY33"/>
    <mergeCell ref="CX34:CY34"/>
    <mergeCell ref="CX26:CY26"/>
    <mergeCell ref="CX27:CY27"/>
    <mergeCell ref="CX28:CY28"/>
    <mergeCell ref="CX29:CY29"/>
    <mergeCell ref="DH117:DJ117"/>
    <mergeCell ref="CX41:CY41"/>
    <mergeCell ref="CX42:CY42"/>
    <mergeCell ref="CI116:CK116"/>
    <mergeCell ref="CL116:CN116"/>
    <mergeCell ref="CL19:CN19"/>
    <mergeCell ref="CI20:CK20"/>
    <mergeCell ref="CL20:CN20"/>
    <mergeCell ref="CI21:CK21"/>
    <mergeCell ref="CL21:CN21"/>
    <mergeCell ref="CL22:CN22"/>
    <mergeCell ref="CI23:CK23"/>
    <mergeCell ref="CL23:CN23"/>
    <mergeCell ref="CI24:CK24"/>
    <mergeCell ref="CL24:CN24"/>
    <mergeCell ref="CI25:CK25"/>
    <mergeCell ref="CL25:CN25"/>
    <mergeCell ref="CI26:CK26"/>
    <mergeCell ref="CL26:CN26"/>
    <mergeCell ref="CI27:CK27"/>
    <mergeCell ref="CF118:CH118"/>
    <mergeCell ref="CR118:CT118"/>
    <mergeCell ref="CI117:CK117"/>
    <mergeCell ref="CL117:CN117"/>
    <mergeCell ref="CI112:CK112"/>
    <mergeCell ref="CL112:CN112"/>
    <mergeCell ref="CI113:CK113"/>
    <mergeCell ref="CL113:CN113"/>
    <mergeCell ref="CI114:CK114"/>
    <mergeCell ref="CL114:CN114"/>
    <mergeCell ref="CI90:CK90"/>
    <mergeCell ref="CL90:CN90"/>
    <mergeCell ref="CI91:CK91"/>
    <mergeCell ref="CL91:CN91"/>
    <mergeCell ref="CI93:CK93"/>
    <mergeCell ref="CL93:CN93"/>
    <mergeCell ref="CI94:CK94"/>
    <mergeCell ref="CE2:CH2"/>
    <mergeCell ref="CE3:CH3"/>
    <mergeCell ref="CX21:CY21"/>
    <mergeCell ref="CX22:CY22"/>
    <mergeCell ref="CX23:CY23"/>
    <mergeCell ref="DE116:DG116"/>
    <mergeCell ref="DH116:DJ116"/>
    <mergeCell ref="CF117:CH117"/>
    <mergeCell ref="CZ116:DA116"/>
    <mergeCell ref="CL27:CN27"/>
    <mergeCell ref="CI28:CK28"/>
    <mergeCell ref="CL28:CN28"/>
    <mergeCell ref="CI29:CK29"/>
    <mergeCell ref="CL29:CN29"/>
    <mergeCell ref="CI30:CK30"/>
    <mergeCell ref="CL30:CN30"/>
    <mergeCell ref="CI31:CK31"/>
    <mergeCell ref="CF114:CH114"/>
    <mergeCell ref="CR114:CT114"/>
    <mergeCell ref="CU114:CW114"/>
    <mergeCell ref="DB114:DC114"/>
    <mergeCell ref="CZ113:DA113"/>
    <mergeCell ref="CX46:CY46"/>
    <mergeCell ref="CX47:CY47"/>
    <mergeCell ref="CX48:CY48"/>
    <mergeCell ref="CX49:CY49"/>
    <mergeCell ref="CX50:CY50"/>
    <mergeCell ref="DE114:DG114"/>
    <mergeCell ref="DH114:DJ114"/>
    <mergeCell ref="CF115:CH115"/>
    <mergeCell ref="CZ114:DA114"/>
    <mergeCell ref="CX40:CY40"/>
    <mergeCell ref="CR115:CT115"/>
    <mergeCell ref="CU115:CW115"/>
    <mergeCell ref="DB115:DC115"/>
    <mergeCell ref="DE115:DG115"/>
    <mergeCell ref="DH115:DJ115"/>
    <mergeCell ref="CI40:CK40"/>
    <mergeCell ref="CL40:CN40"/>
    <mergeCell ref="CI41:CK41"/>
    <mergeCell ref="CL41:CN41"/>
    <mergeCell ref="CI42:CK42"/>
    <mergeCell ref="CL42:CN42"/>
    <mergeCell ref="CI43:CK43"/>
    <mergeCell ref="CX103:CY103"/>
    <mergeCell ref="DB105:DC105"/>
    <mergeCell ref="DE106:DG106"/>
    <mergeCell ref="DH106:DJ106"/>
    <mergeCell ref="CU108:CW108"/>
    <mergeCell ref="DB108:DC108"/>
    <mergeCell ref="CZ107:DA107"/>
    <mergeCell ref="CX94:CY94"/>
    <mergeCell ref="CX95:CY95"/>
    <mergeCell ref="CX96:CY96"/>
    <mergeCell ref="CX97:CY97"/>
    <mergeCell ref="CX98:CY98"/>
    <mergeCell ref="CX108:CY108"/>
    <mergeCell ref="CZ99:DA99"/>
    <mergeCell ref="DE108:DG108"/>
    <mergeCell ref="CI102:CK102"/>
    <mergeCell ref="CL102:CN102"/>
    <mergeCell ref="CI88:CK88"/>
    <mergeCell ref="CL88:CN88"/>
    <mergeCell ref="CI89:CK89"/>
    <mergeCell ref="CF113:CH113"/>
    <mergeCell ref="CZ112:DA112"/>
    <mergeCell ref="CX56:CY56"/>
    <mergeCell ref="CX57:CY57"/>
    <mergeCell ref="CX58:CY58"/>
    <mergeCell ref="CX59:CY59"/>
    <mergeCell ref="CX60:CY60"/>
    <mergeCell ref="CX61:CY61"/>
    <mergeCell ref="CR113:CT113"/>
    <mergeCell ref="CU113:CW113"/>
    <mergeCell ref="DB113:DC113"/>
    <mergeCell ref="DE113:DG113"/>
    <mergeCell ref="DH113:DJ113"/>
    <mergeCell ref="CI56:CK56"/>
    <mergeCell ref="CL56:CN56"/>
    <mergeCell ref="CI57:CK57"/>
    <mergeCell ref="CL57:CN57"/>
    <mergeCell ref="CI58:CK58"/>
    <mergeCell ref="CL58:CN58"/>
    <mergeCell ref="CI59:CK59"/>
    <mergeCell ref="CI109:CK109"/>
    <mergeCell ref="CL109:CN109"/>
    <mergeCell ref="CI110:CK110"/>
    <mergeCell ref="CL110:CN110"/>
    <mergeCell ref="CI111:CK111"/>
    <mergeCell ref="CL111:CN111"/>
    <mergeCell ref="CI63:CK63"/>
    <mergeCell ref="CL63:CN63"/>
    <mergeCell ref="CI64:CK64"/>
    <mergeCell ref="CL64:CN64"/>
    <mergeCell ref="CI65:CK65"/>
    <mergeCell ref="CL65:CN65"/>
    <mergeCell ref="DH103:DJ103"/>
    <mergeCell ref="CF112:CH112"/>
    <mergeCell ref="CR112:CT112"/>
    <mergeCell ref="CU112:CW112"/>
    <mergeCell ref="DB112:DC112"/>
    <mergeCell ref="CZ111:DA111"/>
    <mergeCell ref="CX62:CY62"/>
    <mergeCell ref="CX63:CY63"/>
    <mergeCell ref="CX64:CY64"/>
    <mergeCell ref="CX65:CY65"/>
    <mergeCell ref="CX66:CY66"/>
    <mergeCell ref="DE112:DG112"/>
    <mergeCell ref="DH112:DJ112"/>
    <mergeCell ref="CI66:CK66"/>
    <mergeCell ref="CL66:CN66"/>
    <mergeCell ref="CI67:CK67"/>
    <mergeCell ref="CL67:CN67"/>
    <mergeCell ref="CI73:CK73"/>
    <mergeCell ref="CL73:CN73"/>
    <mergeCell ref="CI74:CK74"/>
    <mergeCell ref="CL74:CN74"/>
    <mergeCell ref="CI75:CK75"/>
    <mergeCell ref="CF111:CH111"/>
    <mergeCell ref="CZ110:DA110"/>
    <mergeCell ref="CR111:CT111"/>
    <mergeCell ref="CU111:CW111"/>
    <mergeCell ref="DB111:DC111"/>
    <mergeCell ref="DE111:DG111"/>
    <mergeCell ref="DH111:DJ111"/>
    <mergeCell ref="DH104:DJ104"/>
    <mergeCell ref="CI107:CK107"/>
    <mergeCell ref="CL107:CN107"/>
    <mergeCell ref="DH108:DJ108"/>
    <mergeCell ref="CF109:CH109"/>
    <mergeCell ref="CZ108:DA108"/>
    <mergeCell ref="CR109:CT109"/>
    <mergeCell ref="CU109:CW109"/>
    <mergeCell ref="DB109:DC109"/>
    <mergeCell ref="DE109:DG109"/>
    <mergeCell ref="DH109:DJ109"/>
    <mergeCell ref="CZ109:DA109"/>
    <mergeCell ref="CO104:CQ104"/>
    <mergeCell ref="CF104:CH104"/>
    <mergeCell ref="CR104:CT104"/>
    <mergeCell ref="DE105:DG105"/>
    <mergeCell ref="DH105:DJ105"/>
    <mergeCell ref="CX109:CY109"/>
    <mergeCell ref="CF106:CH106"/>
    <mergeCell ref="CR106:CT106"/>
    <mergeCell ref="CU106:CW106"/>
    <mergeCell ref="CF107:CH107"/>
    <mergeCell ref="CZ106:DA106"/>
    <mergeCell ref="CX106:CY106"/>
    <mergeCell ref="CX107:CY107"/>
    <mergeCell ref="CR107:CT107"/>
    <mergeCell ref="CU107:CW107"/>
    <mergeCell ref="DE107:DG107"/>
    <mergeCell ref="DH107:DJ107"/>
    <mergeCell ref="DE104:DG104"/>
    <mergeCell ref="CF105:CH105"/>
    <mergeCell ref="CZ104:DA104"/>
    <mergeCell ref="DB107:DC107"/>
    <mergeCell ref="CI108:CK108"/>
    <mergeCell ref="CL108:CN108"/>
    <mergeCell ref="CF110:CH110"/>
    <mergeCell ref="CR110:CT110"/>
    <mergeCell ref="CU110:CW110"/>
    <mergeCell ref="DB110:DC110"/>
    <mergeCell ref="DE110:DG110"/>
    <mergeCell ref="DH110:DJ110"/>
    <mergeCell ref="CX112:CY112"/>
    <mergeCell ref="CR103:CT103"/>
    <mergeCell ref="CU103:CW103"/>
    <mergeCell ref="CX110:CY110"/>
    <mergeCell ref="CZ105:DA105"/>
    <mergeCell ref="DE103:DG103"/>
    <mergeCell ref="CU104:CW104"/>
    <mergeCell ref="DB104:DC104"/>
    <mergeCell ref="CX116:CY116"/>
    <mergeCell ref="CR101:CT101"/>
    <mergeCell ref="CU101:CW101"/>
    <mergeCell ref="DB101:DC101"/>
    <mergeCell ref="CF108:CH108"/>
    <mergeCell ref="CR108:CT108"/>
    <mergeCell ref="CX114:CY114"/>
    <mergeCell ref="CX115:CY115"/>
    <mergeCell ref="CF102:CH102"/>
    <mergeCell ref="CX113:CY113"/>
    <mergeCell ref="CZ103:DA103"/>
    <mergeCell ref="CR105:CT105"/>
    <mergeCell ref="CU105:CW105"/>
    <mergeCell ref="CF103:CH103"/>
    <mergeCell ref="DB106:DC106"/>
    <mergeCell ref="DB103:DC103"/>
    <mergeCell ref="CX104:CY104"/>
    <mergeCell ref="CX105:CY105"/>
    <mergeCell ref="CF101:CH101"/>
    <mergeCell ref="CX111:CY111"/>
    <mergeCell ref="CZ100:DA100"/>
    <mergeCell ref="DK12:DM18"/>
    <mergeCell ref="DK19:DM19"/>
    <mergeCell ref="DK20:DM20"/>
    <mergeCell ref="DK21:DM21"/>
    <mergeCell ref="CF100:CH100"/>
    <mergeCell ref="CR100:CT100"/>
    <mergeCell ref="DE101:DG101"/>
    <mergeCell ref="DH101:DJ101"/>
    <mergeCell ref="DE100:DG100"/>
    <mergeCell ref="DH100:DJ100"/>
    <mergeCell ref="CU100:CW100"/>
    <mergeCell ref="CR102:CT102"/>
    <mergeCell ref="CU102:CW102"/>
    <mergeCell ref="DB102:DC102"/>
    <mergeCell ref="CZ101:DA101"/>
    <mergeCell ref="DB100:DC100"/>
    <mergeCell ref="CZ102:DA102"/>
    <mergeCell ref="DE102:DG102"/>
    <mergeCell ref="DH102:DJ102"/>
    <mergeCell ref="CX99:CY99"/>
    <mergeCell ref="CX100:CY100"/>
    <mergeCell ref="CX101:CY101"/>
    <mergeCell ref="CX102:CY102"/>
    <mergeCell ref="CX88:CY88"/>
    <mergeCell ref="CX89:CY89"/>
    <mergeCell ref="DE99:DG99"/>
    <mergeCell ref="DH99:DJ99"/>
    <mergeCell ref="DK22:DM22"/>
    <mergeCell ref="DK23:DM23"/>
    <mergeCell ref="DK24:DM24"/>
    <mergeCell ref="DK25:DM25"/>
    <mergeCell ref="DK26:DM26"/>
    <mergeCell ref="DE98:DG98"/>
    <mergeCell ref="DH98:DJ98"/>
    <mergeCell ref="DE88:DG88"/>
    <mergeCell ref="CF12:CH18"/>
    <mergeCell ref="CR99:CT99"/>
    <mergeCell ref="CU99:CW99"/>
    <mergeCell ref="DB99:DC99"/>
    <mergeCell ref="CF99:CH99"/>
    <mergeCell ref="CZ98:DA98"/>
    <mergeCell ref="CF98:CH98"/>
    <mergeCell ref="CR98:CT98"/>
    <mergeCell ref="CU98:CW98"/>
    <mergeCell ref="DB98:DC98"/>
    <mergeCell ref="CX84:CY84"/>
    <mergeCell ref="CX85:CY85"/>
    <mergeCell ref="CX86:CY86"/>
    <mergeCell ref="CX87:CY87"/>
    <mergeCell ref="CX78:CY78"/>
    <mergeCell ref="CX79:CY79"/>
    <mergeCell ref="CX80:CY80"/>
    <mergeCell ref="CX43:CY43"/>
    <mergeCell ref="CX44:CY44"/>
    <mergeCell ref="CX45:CY45"/>
    <mergeCell ref="CL12:CN18"/>
    <mergeCell ref="CI19:CK19"/>
    <mergeCell ref="DK28:DM28"/>
    <mergeCell ref="DK29:DM29"/>
    <mergeCell ref="DK30:DM30"/>
    <mergeCell ref="DK31:DM31"/>
    <mergeCell ref="DE96:DG96"/>
    <mergeCell ref="DH96:DJ96"/>
    <mergeCell ref="DK86:DM86"/>
    <mergeCell ref="DK87:DM87"/>
    <mergeCell ref="DK8:DM8"/>
    <mergeCell ref="DK11:DM11"/>
    <mergeCell ref="CZ27:DA27"/>
    <mergeCell ref="DK78:DM78"/>
    <mergeCell ref="DK79:DM79"/>
    <mergeCell ref="DE90:DG90"/>
    <mergeCell ref="DH90:DJ90"/>
    <mergeCell ref="DK88:DM88"/>
    <mergeCell ref="DK90:DM90"/>
    <mergeCell ref="DK96:DM96"/>
    <mergeCell ref="DE44:DG44"/>
    <mergeCell ref="DH44:DJ44"/>
    <mergeCell ref="DE40:DG40"/>
    <mergeCell ref="DH40:DJ40"/>
    <mergeCell ref="DE36:DG36"/>
    <mergeCell ref="DH36:DJ36"/>
    <mergeCell ref="DE32:DG32"/>
    <mergeCell ref="DH32:DJ32"/>
    <mergeCell ref="DK64:DM64"/>
    <mergeCell ref="DK65:DM65"/>
    <mergeCell ref="DK66:DM66"/>
    <mergeCell ref="DK67:DM67"/>
    <mergeCell ref="DK68:DM68"/>
    <mergeCell ref="DE81:DG81"/>
    <mergeCell ref="DK59:DM59"/>
    <mergeCell ref="DK60:DM60"/>
    <mergeCell ref="DK61:DM61"/>
    <mergeCell ref="DK62:DM62"/>
    <mergeCell ref="CU10:CW10"/>
    <mergeCell ref="CU11:CW11"/>
    <mergeCell ref="DK9:DM9"/>
    <mergeCell ref="CX24:CY24"/>
    <mergeCell ref="CX75:CY75"/>
    <mergeCell ref="CX76:CY76"/>
    <mergeCell ref="CX77:CY77"/>
    <mergeCell ref="CX67:CY67"/>
    <mergeCell ref="CX68:CY68"/>
    <mergeCell ref="CX69:CY69"/>
    <mergeCell ref="CX70:CY70"/>
    <mergeCell ref="CX71:CY71"/>
    <mergeCell ref="CX51:CY51"/>
    <mergeCell ref="CX52:CY52"/>
    <mergeCell ref="CX53:CY53"/>
    <mergeCell ref="CX54:CY54"/>
    <mergeCell ref="CX55:CY55"/>
    <mergeCell ref="DK75:DM75"/>
    <mergeCell ref="DK76:DM76"/>
    <mergeCell ref="DK77:DM77"/>
    <mergeCell ref="DE74:DG74"/>
    <mergeCell ref="DH74:DJ74"/>
    <mergeCell ref="CZ74:DA74"/>
    <mergeCell ref="DE63:DG63"/>
    <mergeCell ref="DH63:DJ63"/>
    <mergeCell ref="DE62:DG62"/>
    <mergeCell ref="DH62:DJ62"/>
    <mergeCell ref="CZ60:DA60"/>
    <mergeCell ref="CX72:CY72"/>
    <mergeCell ref="CX73:CY73"/>
    <mergeCell ref="CX74:CY74"/>
    <mergeCell ref="DK27:DM27"/>
    <mergeCell ref="CU96:CW96"/>
    <mergeCell ref="DB96:DC96"/>
    <mergeCell ref="CZ95:DA95"/>
    <mergeCell ref="DK43:DM43"/>
    <mergeCell ref="DK44:DM44"/>
    <mergeCell ref="DK45:DM45"/>
    <mergeCell ref="DK46:DM46"/>
    <mergeCell ref="DK47:DM47"/>
    <mergeCell ref="DE94:DG94"/>
    <mergeCell ref="DH94:DJ94"/>
    <mergeCell ref="CF97:CH97"/>
    <mergeCell ref="CZ96:DA96"/>
    <mergeCell ref="DK37:DM37"/>
    <mergeCell ref="DK38:DM38"/>
    <mergeCell ref="DK39:DM39"/>
    <mergeCell ref="DK40:DM40"/>
    <mergeCell ref="DK41:DM41"/>
    <mergeCell ref="DK42:DM42"/>
    <mergeCell ref="CF96:CH96"/>
    <mergeCell ref="CR96:CT96"/>
    <mergeCell ref="CR97:CT97"/>
    <mergeCell ref="CU97:CW97"/>
    <mergeCell ref="DB97:DC97"/>
    <mergeCell ref="DE97:DG97"/>
    <mergeCell ref="DH97:DJ97"/>
    <mergeCell ref="CZ97:DA97"/>
    <mergeCell ref="CX37:CY37"/>
    <mergeCell ref="CX38:CY38"/>
    <mergeCell ref="CX39:CY39"/>
    <mergeCell ref="CI37:CK37"/>
    <mergeCell ref="CL37:CN37"/>
    <mergeCell ref="CI38:CK38"/>
    <mergeCell ref="DK63:DM63"/>
    <mergeCell ref="DE92:DG92"/>
    <mergeCell ref="DH92:DJ92"/>
    <mergeCell ref="CF95:CH95"/>
    <mergeCell ref="CZ94:DA94"/>
    <mergeCell ref="DK53:DM53"/>
    <mergeCell ref="DK54:DM54"/>
    <mergeCell ref="DK55:DM55"/>
    <mergeCell ref="DK56:DM56"/>
    <mergeCell ref="DK57:DM57"/>
    <mergeCell ref="DK58:DM58"/>
    <mergeCell ref="CF94:CH94"/>
    <mergeCell ref="CR94:CT94"/>
    <mergeCell ref="CR95:CT95"/>
    <mergeCell ref="CU95:CW95"/>
    <mergeCell ref="DB95:DC95"/>
    <mergeCell ref="DE95:DG95"/>
    <mergeCell ref="DH95:DJ95"/>
    <mergeCell ref="CL59:CN59"/>
    <mergeCell ref="CI60:CK60"/>
    <mergeCell ref="CL60:CN60"/>
    <mergeCell ref="CI61:CK61"/>
    <mergeCell ref="CL61:CN61"/>
    <mergeCell ref="CI62:CK62"/>
    <mergeCell ref="CL62:CN62"/>
    <mergeCell ref="CX93:CY93"/>
    <mergeCell ref="CX83:CY83"/>
    <mergeCell ref="CL94:CN94"/>
    <mergeCell ref="CI81:CK81"/>
    <mergeCell ref="CL81:CN81"/>
    <mergeCell ref="CI82:CK82"/>
    <mergeCell ref="CL82:CN82"/>
    <mergeCell ref="CR75:CT75"/>
    <mergeCell ref="CX81:CY81"/>
    <mergeCell ref="CX82:CY82"/>
    <mergeCell ref="CU81:CW81"/>
    <mergeCell ref="DB81:DC81"/>
    <mergeCell ref="CU94:CW94"/>
    <mergeCell ref="DB94:DC94"/>
    <mergeCell ref="CZ93:DA93"/>
    <mergeCell ref="DE75:DG75"/>
    <mergeCell ref="DH75:DJ75"/>
    <mergeCell ref="DB90:DC90"/>
    <mergeCell ref="CZ89:DA89"/>
    <mergeCell ref="DB89:DC89"/>
    <mergeCell ref="DE89:DG89"/>
    <mergeCell ref="CZ75:DA75"/>
    <mergeCell ref="CU75:CW75"/>
    <mergeCell ref="DB75:DC75"/>
    <mergeCell ref="DH81:DJ81"/>
    <mergeCell ref="CF93:CH93"/>
    <mergeCell ref="CZ92:DA92"/>
    <mergeCell ref="DK69:DM69"/>
    <mergeCell ref="DK70:DM70"/>
    <mergeCell ref="DK71:DM71"/>
    <mergeCell ref="DK72:DM72"/>
    <mergeCell ref="DK73:DM73"/>
    <mergeCell ref="DK74:DM74"/>
    <mergeCell ref="CF92:CH92"/>
    <mergeCell ref="CR92:CT92"/>
    <mergeCell ref="CR93:CT93"/>
    <mergeCell ref="CU93:CW93"/>
    <mergeCell ref="DB93:DC93"/>
    <mergeCell ref="DE93:DG93"/>
    <mergeCell ref="DH93:DJ93"/>
    <mergeCell ref="CX90:CY90"/>
    <mergeCell ref="CX91:CY91"/>
    <mergeCell ref="CX92:CY92"/>
    <mergeCell ref="DH89:DJ89"/>
    <mergeCell ref="DB91:DC91"/>
    <mergeCell ref="DE91:DG91"/>
    <mergeCell ref="CI77:CK77"/>
    <mergeCell ref="CL77:CN77"/>
    <mergeCell ref="DH91:DJ91"/>
    <mergeCell ref="CI92:CK92"/>
    <mergeCell ref="CL92:CN92"/>
    <mergeCell ref="DK80:DM80"/>
    <mergeCell ref="DK81:DM81"/>
    <mergeCell ref="DK82:DM82"/>
    <mergeCell ref="DK83:DM83"/>
    <mergeCell ref="DK84:DM84"/>
    <mergeCell ref="DK85:DM85"/>
    <mergeCell ref="DK89:DM89"/>
    <mergeCell ref="CU92:CW92"/>
    <mergeCell ref="DB92:DC92"/>
    <mergeCell ref="CZ91:DA91"/>
    <mergeCell ref="CI83:CK83"/>
    <mergeCell ref="CL83:CN83"/>
    <mergeCell ref="CI84:CK84"/>
    <mergeCell ref="CL84:CN84"/>
    <mergeCell ref="CI85:CK85"/>
    <mergeCell ref="CL85:CN85"/>
    <mergeCell ref="CI86:CK86"/>
    <mergeCell ref="CL86:CN86"/>
    <mergeCell ref="CI87:CK87"/>
    <mergeCell ref="CU84:CW84"/>
    <mergeCell ref="DB84:DC84"/>
    <mergeCell ref="DE85:DG85"/>
    <mergeCell ref="DH85:DJ85"/>
    <mergeCell ref="CU86:CW86"/>
    <mergeCell ref="DB86:DC86"/>
    <mergeCell ref="CZ85:DA85"/>
    <mergeCell ref="DH86:DJ86"/>
    <mergeCell ref="CF87:CH87"/>
    <mergeCell ref="CZ86:DA86"/>
    <mergeCell ref="DK97:DM97"/>
    <mergeCell ref="DK98:DM98"/>
    <mergeCell ref="CF86:CH86"/>
    <mergeCell ref="CR87:CT87"/>
    <mergeCell ref="CU87:CW87"/>
    <mergeCell ref="DB87:DC87"/>
    <mergeCell ref="DE87:DG87"/>
    <mergeCell ref="DH87:DJ87"/>
    <mergeCell ref="CU88:CW88"/>
    <mergeCell ref="DB88:DC88"/>
    <mergeCell ref="CZ87:DA87"/>
    <mergeCell ref="DK95:DM95"/>
    <mergeCell ref="DH88:DJ88"/>
    <mergeCell ref="CZ88:DA88"/>
    <mergeCell ref="DK93:DM93"/>
    <mergeCell ref="DK94:DM94"/>
    <mergeCell ref="CF91:CH91"/>
    <mergeCell ref="CZ90:DA90"/>
    <mergeCell ref="CF90:CH90"/>
    <mergeCell ref="CR90:CT90"/>
    <mergeCell ref="CR91:CT91"/>
    <mergeCell ref="CR88:CT88"/>
    <mergeCell ref="CR89:CT89"/>
    <mergeCell ref="CU89:CW89"/>
    <mergeCell ref="CF89:CH89"/>
    <mergeCell ref="CF88:CH88"/>
    <mergeCell ref="DK92:DM92"/>
    <mergeCell ref="CU90:CW90"/>
    <mergeCell ref="DK91:DM91"/>
    <mergeCell ref="CU91:CW91"/>
    <mergeCell ref="DK105:DM105"/>
    <mergeCell ref="CF82:CH82"/>
    <mergeCell ref="CR82:CT82"/>
    <mergeCell ref="CU82:CW82"/>
    <mergeCell ref="DB82:DC82"/>
    <mergeCell ref="DK104:DM104"/>
    <mergeCell ref="DE82:DG82"/>
    <mergeCell ref="DH82:DJ82"/>
    <mergeCell ref="CF83:CH83"/>
    <mergeCell ref="CZ82:DA82"/>
    <mergeCell ref="CZ83:DA83"/>
    <mergeCell ref="DK103:DM103"/>
    <mergeCell ref="CR83:CT83"/>
    <mergeCell ref="CU83:CW83"/>
    <mergeCell ref="DB83:DC83"/>
    <mergeCell ref="DE83:DG83"/>
    <mergeCell ref="DH83:DJ83"/>
    <mergeCell ref="DK100:DM100"/>
    <mergeCell ref="DE84:DG84"/>
    <mergeCell ref="DH84:DJ84"/>
    <mergeCell ref="CR86:CT86"/>
    <mergeCell ref="CF85:CH85"/>
    <mergeCell ref="CZ84:DA84"/>
    <mergeCell ref="DK101:DM101"/>
    <mergeCell ref="DK102:DM102"/>
    <mergeCell ref="CF84:CH84"/>
    <mergeCell ref="CR84:CT84"/>
    <mergeCell ref="DK99:DM99"/>
    <mergeCell ref="CR85:CT85"/>
    <mergeCell ref="CU85:CW85"/>
    <mergeCell ref="DB85:DC85"/>
    <mergeCell ref="DE86:DG86"/>
    <mergeCell ref="CF78:CH78"/>
    <mergeCell ref="CR78:CT78"/>
    <mergeCell ref="CU78:CW78"/>
    <mergeCell ref="DB78:DC78"/>
    <mergeCell ref="DK112:DM112"/>
    <mergeCell ref="DE78:DG78"/>
    <mergeCell ref="DH78:DJ78"/>
    <mergeCell ref="CF79:CH79"/>
    <mergeCell ref="CZ78:DA78"/>
    <mergeCell ref="DK113:DM113"/>
    <mergeCell ref="CZ79:DA79"/>
    <mergeCell ref="DK111:DM111"/>
    <mergeCell ref="CR79:CT79"/>
    <mergeCell ref="CU79:CW79"/>
    <mergeCell ref="DB79:DC79"/>
    <mergeCell ref="DE79:DG79"/>
    <mergeCell ref="DH79:DJ79"/>
    <mergeCell ref="DK110:DM110"/>
    <mergeCell ref="CF80:CH80"/>
    <mergeCell ref="CR80:CT80"/>
    <mergeCell ref="CU80:CW80"/>
    <mergeCell ref="DB80:DC80"/>
    <mergeCell ref="DK108:DM108"/>
    <mergeCell ref="DE80:DG80"/>
    <mergeCell ref="DH80:DJ80"/>
    <mergeCell ref="CF81:CH81"/>
    <mergeCell ref="CZ80:DA80"/>
    <mergeCell ref="DK109:DM109"/>
    <mergeCell ref="CZ81:DA81"/>
    <mergeCell ref="DK107:DM107"/>
    <mergeCell ref="CR81:CT81"/>
    <mergeCell ref="DK106:DM106"/>
    <mergeCell ref="CF75:CH75"/>
    <mergeCell ref="CF73:CH73"/>
    <mergeCell ref="CF71:CH71"/>
    <mergeCell ref="CZ67:DA67"/>
    <mergeCell ref="DK117:DM117"/>
    <mergeCell ref="DK118:DM118"/>
    <mergeCell ref="CF76:CH76"/>
    <mergeCell ref="CR76:CT76"/>
    <mergeCell ref="CU76:CW76"/>
    <mergeCell ref="DB76:DC76"/>
    <mergeCell ref="DK116:DM116"/>
    <mergeCell ref="DE76:DG76"/>
    <mergeCell ref="DH76:DJ76"/>
    <mergeCell ref="CF77:CH77"/>
    <mergeCell ref="CZ76:DA76"/>
    <mergeCell ref="CZ77:DA77"/>
    <mergeCell ref="DK115:DM115"/>
    <mergeCell ref="CR77:CT77"/>
    <mergeCell ref="CU77:CW77"/>
    <mergeCell ref="DB77:DC77"/>
    <mergeCell ref="DE77:DG77"/>
    <mergeCell ref="DH77:DJ77"/>
    <mergeCell ref="DE73:DG73"/>
    <mergeCell ref="CI71:CK71"/>
    <mergeCell ref="DK114:DM114"/>
    <mergeCell ref="DH73:DJ73"/>
    <mergeCell ref="DE72:DG72"/>
    <mergeCell ref="DH72:DJ72"/>
    <mergeCell ref="CR73:CT73"/>
    <mergeCell ref="CU73:CW73"/>
    <mergeCell ref="DB73:DC73"/>
    <mergeCell ref="CZ72:DA72"/>
    <mergeCell ref="DK6:DM6"/>
    <mergeCell ref="DK7:DM7"/>
    <mergeCell ref="CF74:CH74"/>
    <mergeCell ref="CR74:CT74"/>
    <mergeCell ref="CU74:CW74"/>
    <mergeCell ref="DB74:DC74"/>
    <mergeCell ref="CZ73:DA73"/>
    <mergeCell ref="CF10:CO10"/>
    <mergeCell ref="CF11:CO11"/>
    <mergeCell ref="CF9:CO9"/>
    <mergeCell ref="DK48:DM48"/>
    <mergeCell ref="DK49:DM49"/>
    <mergeCell ref="DK50:DM50"/>
    <mergeCell ref="DK51:DM51"/>
    <mergeCell ref="DK52:DM52"/>
    <mergeCell ref="DK32:DM32"/>
    <mergeCell ref="DK33:DM33"/>
    <mergeCell ref="DK34:DM34"/>
    <mergeCell ref="DK35:DM35"/>
    <mergeCell ref="DK36:DM36"/>
    <mergeCell ref="DE71:DG71"/>
    <mergeCell ref="CI69:CK69"/>
    <mergeCell ref="CL69:CN69"/>
    <mergeCell ref="CI70:CK70"/>
    <mergeCell ref="CL70:CN70"/>
    <mergeCell ref="DH71:DJ71"/>
    <mergeCell ref="DE70:DG70"/>
    <mergeCell ref="DH70:DJ70"/>
    <mergeCell ref="CR71:CT71"/>
    <mergeCell ref="CU71:CW71"/>
    <mergeCell ref="DB71:DC71"/>
    <mergeCell ref="CZ70:DA70"/>
    <mergeCell ref="CF72:CH72"/>
    <mergeCell ref="CR72:CT72"/>
    <mergeCell ref="CU72:CW72"/>
    <mergeCell ref="DB72:DC72"/>
    <mergeCell ref="CZ71:DA71"/>
    <mergeCell ref="CF68:CH68"/>
    <mergeCell ref="CR68:CT68"/>
    <mergeCell ref="CU68:CW68"/>
    <mergeCell ref="DB68:DC68"/>
    <mergeCell ref="CL68:CN68"/>
    <mergeCell ref="CO68:CQ68"/>
    <mergeCell ref="DH69:DJ69"/>
    <mergeCell ref="DE68:DG68"/>
    <mergeCell ref="DH68:DJ68"/>
    <mergeCell ref="CF69:CH69"/>
    <mergeCell ref="CZ68:DA68"/>
    <mergeCell ref="CR69:CT69"/>
    <mergeCell ref="CU69:CW69"/>
    <mergeCell ref="DB69:DC69"/>
    <mergeCell ref="DE69:DG69"/>
    <mergeCell ref="CI68:CK68"/>
    <mergeCell ref="CF70:CH70"/>
    <mergeCell ref="CR70:CT70"/>
    <mergeCell ref="CU70:CW70"/>
    <mergeCell ref="DB70:DC70"/>
    <mergeCell ref="CZ69:DA69"/>
    <mergeCell ref="CF66:CH66"/>
    <mergeCell ref="CR66:CT66"/>
    <mergeCell ref="CU66:CW66"/>
    <mergeCell ref="DB66:DC66"/>
    <mergeCell ref="CZ65:DA65"/>
    <mergeCell ref="CF64:CH64"/>
    <mergeCell ref="CR64:CT64"/>
    <mergeCell ref="CU64:CW64"/>
    <mergeCell ref="DE66:DG66"/>
    <mergeCell ref="DH66:DJ66"/>
    <mergeCell ref="CF67:CH67"/>
    <mergeCell ref="CZ66:DA66"/>
    <mergeCell ref="DD12:DD18"/>
    <mergeCell ref="DB64:DC64"/>
    <mergeCell ref="CZ63:DA63"/>
    <mergeCell ref="CR63:CT63"/>
    <mergeCell ref="CU63:CW63"/>
    <mergeCell ref="CR67:CT67"/>
    <mergeCell ref="CU67:CW67"/>
    <mergeCell ref="DB67:DC67"/>
    <mergeCell ref="DE67:DG67"/>
    <mergeCell ref="DH67:DJ67"/>
    <mergeCell ref="CX35:CY35"/>
    <mergeCell ref="CX36:CY36"/>
    <mergeCell ref="CL31:CN31"/>
    <mergeCell ref="CI32:CK32"/>
    <mergeCell ref="CL32:CN32"/>
    <mergeCell ref="CI33:CK33"/>
    <mergeCell ref="CL33:CN33"/>
    <mergeCell ref="CI34:CK34"/>
    <mergeCell ref="CL34:CN34"/>
    <mergeCell ref="DB63:DC63"/>
    <mergeCell ref="CF63:CH63"/>
    <mergeCell ref="CZ62:DA62"/>
    <mergeCell ref="CF62:CH62"/>
    <mergeCell ref="CR62:CT62"/>
    <mergeCell ref="CU62:CW62"/>
    <mergeCell ref="CE4:CH4"/>
    <mergeCell ref="CR65:CT65"/>
    <mergeCell ref="CU65:CW65"/>
    <mergeCell ref="DB65:DC65"/>
    <mergeCell ref="DE65:DG65"/>
    <mergeCell ref="DH65:DJ65"/>
    <mergeCell ref="DE64:DG64"/>
    <mergeCell ref="DH64:DJ64"/>
    <mergeCell ref="CF65:CH65"/>
    <mergeCell ref="CZ64:DA64"/>
    <mergeCell ref="CX6:DD7"/>
    <mergeCell ref="DE8:DJ8"/>
    <mergeCell ref="CL35:CN35"/>
    <mergeCell ref="CI36:CK36"/>
    <mergeCell ref="CL36:CN36"/>
    <mergeCell ref="CL38:CN38"/>
    <mergeCell ref="CI39:CK39"/>
    <mergeCell ref="CL39:CN39"/>
    <mergeCell ref="CL43:CN43"/>
    <mergeCell ref="CI44:CK44"/>
    <mergeCell ref="CL44:CN44"/>
    <mergeCell ref="CP8:CW8"/>
    <mergeCell ref="CI45:CK45"/>
    <mergeCell ref="DH61:DJ61"/>
    <mergeCell ref="DE60:DG60"/>
    <mergeCell ref="DH60:DJ60"/>
    <mergeCell ref="CF61:CH61"/>
    <mergeCell ref="CF60:CH60"/>
    <mergeCell ref="CR60:CT60"/>
    <mergeCell ref="CU60:CW60"/>
    <mergeCell ref="DB60:DC60"/>
    <mergeCell ref="CO60:CQ60"/>
    <mergeCell ref="CO61:CQ61"/>
    <mergeCell ref="DB62:DC62"/>
    <mergeCell ref="CZ61:DA61"/>
    <mergeCell ref="CR61:CT61"/>
    <mergeCell ref="CU61:CW61"/>
    <mergeCell ref="DB61:DC61"/>
    <mergeCell ref="DE61:DG61"/>
    <mergeCell ref="DE56:DG56"/>
    <mergeCell ref="DH56:DJ56"/>
    <mergeCell ref="CF57:CH57"/>
    <mergeCell ref="CZ56:DA56"/>
    <mergeCell ref="CF56:CH56"/>
    <mergeCell ref="CR56:CT56"/>
    <mergeCell ref="CU56:CW56"/>
    <mergeCell ref="DB56:DC56"/>
    <mergeCell ref="CZ57:DA57"/>
    <mergeCell ref="CR57:CT57"/>
    <mergeCell ref="CU57:CW57"/>
    <mergeCell ref="DB57:DC57"/>
    <mergeCell ref="DE57:DG57"/>
    <mergeCell ref="DH57:DJ57"/>
    <mergeCell ref="DE58:DG58"/>
    <mergeCell ref="DH58:DJ58"/>
    <mergeCell ref="CF59:CH59"/>
    <mergeCell ref="CZ58:DA58"/>
    <mergeCell ref="CF58:CH58"/>
    <mergeCell ref="CR58:CT58"/>
    <mergeCell ref="CU58:CW58"/>
    <mergeCell ref="DB58:DC58"/>
    <mergeCell ref="CZ59:DA59"/>
    <mergeCell ref="CR59:CT59"/>
    <mergeCell ref="CU59:CW59"/>
    <mergeCell ref="DB59:DC59"/>
    <mergeCell ref="DE59:DG59"/>
    <mergeCell ref="DH59:DJ59"/>
    <mergeCell ref="DE52:DG52"/>
    <mergeCell ref="DH52:DJ52"/>
    <mergeCell ref="CF53:CH53"/>
    <mergeCell ref="CZ52:DA52"/>
    <mergeCell ref="CF52:CH52"/>
    <mergeCell ref="CR52:CT52"/>
    <mergeCell ref="CU52:CW52"/>
    <mergeCell ref="DB52:DC52"/>
    <mergeCell ref="CZ53:DA53"/>
    <mergeCell ref="CR53:CT53"/>
    <mergeCell ref="CU53:CW53"/>
    <mergeCell ref="DB53:DC53"/>
    <mergeCell ref="DE53:DG53"/>
    <mergeCell ref="DH53:DJ53"/>
    <mergeCell ref="DE54:DG54"/>
    <mergeCell ref="DH54:DJ54"/>
    <mergeCell ref="CF55:CH55"/>
    <mergeCell ref="CZ54:DA54"/>
    <mergeCell ref="CF54:CH54"/>
    <mergeCell ref="CR54:CT54"/>
    <mergeCell ref="CU54:CW54"/>
    <mergeCell ref="DB54:DC54"/>
    <mergeCell ref="CZ55:DA55"/>
    <mergeCell ref="CR55:CT55"/>
    <mergeCell ref="CU55:CW55"/>
    <mergeCell ref="DB55:DC55"/>
    <mergeCell ref="DE55:DG55"/>
    <mergeCell ref="DH55:DJ55"/>
    <mergeCell ref="DE48:DG48"/>
    <mergeCell ref="DH48:DJ48"/>
    <mergeCell ref="CF49:CH49"/>
    <mergeCell ref="CZ48:DA48"/>
    <mergeCell ref="CF48:CH48"/>
    <mergeCell ref="CR48:CT48"/>
    <mergeCell ref="CU48:CW48"/>
    <mergeCell ref="DB48:DC48"/>
    <mergeCell ref="CZ49:DA49"/>
    <mergeCell ref="CR49:CT49"/>
    <mergeCell ref="CU49:CW49"/>
    <mergeCell ref="DB49:DC49"/>
    <mergeCell ref="DE49:DG49"/>
    <mergeCell ref="DH49:DJ49"/>
    <mergeCell ref="DE50:DG50"/>
    <mergeCell ref="DH50:DJ50"/>
    <mergeCell ref="CF51:CH51"/>
    <mergeCell ref="CZ50:DA50"/>
    <mergeCell ref="CF50:CH50"/>
    <mergeCell ref="CR50:CT50"/>
    <mergeCell ref="CU50:CW50"/>
    <mergeCell ref="DB50:DC50"/>
    <mergeCell ref="CZ51:DA51"/>
    <mergeCell ref="CR51:CT51"/>
    <mergeCell ref="CU51:CW51"/>
    <mergeCell ref="DB51:DC51"/>
    <mergeCell ref="DE51:DG51"/>
    <mergeCell ref="DH51:DJ51"/>
    <mergeCell ref="CF45:CH45"/>
    <mergeCell ref="CZ44:DA44"/>
    <mergeCell ref="CF44:CH44"/>
    <mergeCell ref="CR44:CT44"/>
    <mergeCell ref="CU44:CW44"/>
    <mergeCell ref="DB44:DC44"/>
    <mergeCell ref="CZ45:DA45"/>
    <mergeCell ref="CR45:CT45"/>
    <mergeCell ref="CU45:CW45"/>
    <mergeCell ref="DB45:DC45"/>
    <mergeCell ref="DE45:DG45"/>
    <mergeCell ref="DH45:DJ45"/>
    <mergeCell ref="DE46:DG46"/>
    <mergeCell ref="DH46:DJ46"/>
    <mergeCell ref="CF47:CH47"/>
    <mergeCell ref="CZ46:DA46"/>
    <mergeCell ref="CF46:CH46"/>
    <mergeCell ref="CR46:CT46"/>
    <mergeCell ref="CU46:CW46"/>
    <mergeCell ref="DB46:DC46"/>
    <mergeCell ref="CZ47:DA47"/>
    <mergeCell ref="CR47:CT47"/>
    <mergeCell ref="CU47:CW47"/>
    <mergeCell ref="DB47:DC47"/>
    <mergeCell ref="DE47:DG47"/>
    <mergeCell ref="DH47:DJ47"/>
    <mergeCell ref="CL45:CN45"/>
    <mergeCell ref="CI46:CK46"/>
    <mergeCell ref="CL46:CN46"/>
    <mergeCell ref="CI47:CK47"/>
    <mergeCell ref="CO47:CQ47"/>
    <mergeCell ref="CF41:CH41"/>
    <mergeCell ref="CZ40:DA40"/>
    <mergeCell ref="CF40:CH40"/>
    <mergeCell ref="CR40:CT40"/>
    <mergeCell ref="CU40:CW40"/>
    <mergeCell ref="DB40:DC40"/>
    <mergeCell ref="CZ41:DA41"/>
    <mergeCell ref="CR41:CT41"/>
    <mergeCell ref="CU41:CW41"/>
    <mergeCell ref="DB41:DC41"/>
    <mergeCell ref="DE41:DG41"/>
    <mergeCell ref="DH41:DJ41"/>
    <mergeCell ref="DE42:DG42"/>
    <mergeCell ref="DH42:DJ42"/>
    <mergeCell ref="CF43:CH43"/>
    <mergeCell ref="CZ42:DA42"/>
    <mergeCell ref="CF42:CH42"/>
    <mergeCell ref="CR42:CT42"/>
    <mergeCell ref="CU42:CW42"/>
    <mergeCell ref="DB42:DC42"/>
    <mergeCell ref="CZ43:DA43"/>
    <mergeCell ref="CR43:CT43"/>
    <mergeCell ref="CU43:CW43"/>
    <mergeCell ref="DB43:DC43"/>
    <mergeCell ref="DE43:DG43"/>
    <mergeCell ref="DH43:DJ43"/>
    <mergeCell ref="CF37:CH37"/>
    <mergeCell ref="CZ36:DA36"/>
    <mergeCell ref="CF36:CH36"/>
    <mergeCell ref="CR36:CT36"/>
    <mergeCell ref="CU36:CW36"/>
    <mergeCell ref="DB36:DC36"/>
    <mergeCell ref="CZ37:DA37"/>
    <mergeCell ref="CR37:CT37"/>
    <mergeCell ref="CU37:CW37"/>
    <mergeCell ref="DB37:DC37"/>
    <mergeCell ref="DE37:DG37"/>
    <mergeCell ref="DH37:DJ37"/>
    <mergeCell ref="DE38:DG38"/>
    <mergeCell ref="DH38:DJ38"/>
    <mergeCell ref="CF39:CH39"/>
    <mergeCell ref="CZ38:DA38"/>
    <mergeCell ref="CF38:CH38"/>
    <mergeCell ref="CR38:CT38"/>
    <mergeCell ref="CU38:CW38"/>
    <mergeCell ref="DB38:DC38"/>
    <mergeCell ref="CZ39:DA39"/>
    <mergeCell ref="CR39:CT39"/>
    <mergeCell ref="CU39:CW39"/>
    <mergeCell ref="DB39:DC39"/>
    <mergeCell ref="DE39:DG39"/>
    <mergeCell ref="DH39:DJ39"/>
    <mergeCell ref="CO36:CQ36"/>
    <mergeCell ref="CO37:CQ37"/>
    <mergeCell ref="CF33:CH33"/>
    <mergeCell ref="CZ32:DA32"/>
    <mergeCell ref="CF32:CH32"/>
    <mergeCell ref="CR32:CT32"/>
    <mergeCell ref="CU32:CW32"/>
    <mergeCell ref="DB32:DC32"/>
    <mergeCell ref="CZ33:DA33"/>
    <mergeCell ref="CR33:CT33"/>
    <mergeCell ref="CU33:CW33"/>
    <mergeCell ref="DB33:DC33"/>
    <mergeCell ref="DE33:DG33"/>
    <mergeCell ref="DH33:DJ33"/>
    <mergeCell ref="DE34:DG34"/>
    <mergeCell ref="DH34:DJ34"/>
    <mergeCell ref="CF35:CH35"/>
    <mergeCell ref="CZ34:DA34"/>
    <mergeCell ref="CF34:CH34"/>
    <mergeCell ref="CR34:CT34"/>
    <mergeCell ref="CU34:CW34"/>
    <mergeCell ref="DB34:DC34"/>
    <mergeCell ref="CZ35:DA35"/>
    <mergeCell ref="CR35:CT35"/>
    <mergeCell ref="CU35:CW35"/>
    <mergeCell ref="DB35:DC35"/>
    <mergeCell ref="DE35:DG35"/>
    <mergeCell ref="DH35:DJ35"/>
    <mergeCell ref="CI35:CK35"/>
    <mergeCell ref="DE28:DG28"/>
    <mergeCell ref="DH28:DJ28"/>
    <mergeCell ref="CF29:CH29"/>
    <mergeCell ref="CZ28:DA28"/>
    <mergeCell ref="CF28:CH28"/>
    <mergeCell ref="CR28:CT28"/>
    <mergeCell ref="CU28:CW28"/>
    <mergeCell ref="DB28:DC28"/>
    <mergeCell ref="CZ29:DA29"/>
    <mergeCell ref="CR29:CT29"/>
    <mergeCell ref="CU29:CW29"/>
    <mergeCell ref="DB29:DC29"/>
    <mergeCell ref="DE29:DG29"/>
    <mergeCell ref="DH29:DJ29"/>
    <mergeCell ref="DE30:DG30"/>
    <mergeCell ref="DH30:DJ30"/>
    <mergeCell ref="CF31:CH31"/>
    <mergeCell ref="CZ30:DA30"/>
    <mergeCell ref="CF30:CH30"/>
    <mergeCell ref="CR30:CT30"/>
    <mergeCell ref="CU30:CW30"/>
    <mergeCell ref="DB30:DC30"/>
    <mergeCell ref="CZ31:DA31"/>
    <mergeCell ref="CR31:CT31"/>
    <mergeCell ref="CU31:CW31"/>
    <mergeCell ref="DB31:DC31"/>
    <mergeCell ref="DE31:DG31"/>
    <mergeCell ref="DH31:DJ31"/>
    <mergeCell ref="DE24:DG24"/>
    <mergeCell ref="DH24:DJ24"/>
    <mergeCell ref="CF25:CH25"/>
    <mergeCell ref="CZ24:DA24"/>
    <mergeCell ref="CF24:CH24"/>
    <mergeCell ref="CR24:CT24"/>
    <mergeCell ref="CU24:CW24"/>
    <mergeCell ref="DB24:DC24"/>
    <mergeCell ref="CZ25:DA25"/>
    <mergeCell ref="CR25:CT25"/>
    <mergeCell ref="CU25:CW25"/>
    <mergeCell ref="DB25:DC25"/>
    <mergeCell ref="DE25:DG25"/>
    <mergeCell ref="DH25:DJ25"/>
    <mergeCell ref="CX25:CY25"/>
    <mergeCell ref="DE27:DG27"/>
    <mergeCell ref="DH27:DJ27"/>
    <mergeCell ref="DE26:DG26"/>
    <mergeCell ref="DH26:DJ26"/>
    <mergeCell ref="CF27:CH27"/>
    <mergeCell ref="CZ26:DA26"/>
    <mergeCell ref="CF26:CH26"/>
    <mergeCell ref="CR26:CT26"/>
    <mergeCell ref="CU26:CW26"/>
    <mergeCell ref="DB26:DC26"/>
    <mergeCell ref="CR27:CT27"/>
    <mergeCell ref="CU27:CW27"/>
    <mergeCell ref="DB27:DC27"/>
    <mergeCell ref="DB21:DC21"/>
    <mergeCell ref="DE21:DG21"/>
    <mergeCell ref="DH21:DJ21"/>
    <mergeCell ref="DE20:DG20"/>
    <mergeCell ref="DH20:DJ20"/>
    <mergeCell ref="DE22:DG22"/>
    <mergeCell ref="DH22:DJ22"/>
    <mergeCell ref="CF23:CH23"/>
    <mergeCell ref="CF22:CH22"/>
    <mergeCell ref="CR22:CT22"/>
    <mergeCell ref="CU22:CW22"/>
    <mergeCell ref="DB22:DC22"/>
    <mergeCell ref="CZ23:DA23"/>
    <mergeCell ref="CR23:CT23"/>
    <mergeCell ref="CU23:CW23"/>
    <mergeCell ref="DB23:DC23"/>
    <mergeCell ref="CI22:CK22"/>
    <mergeCell ref="DE23:DG23"/>
    <mergeCell ref="DH23:DJ23"/>
    <mergeCell ref="AQ118:AS118"/>
    <mergeCell ref="AT3:CC3"/>
    <mergeCell ref="AQ110:AS110"/>
    <mergeCell ref="AQ111:AS111"/>
    <mergeCell ref="AQ112:AS112"/>
    <mergeCell ref="AQ113:AS113"/>
    <mergeCell ref="AQ114:AS114"/>
    <mergeCell ref="AQ115:AS115"/>
    <mergeCell ref="CU9:CW9"/>
    <mergeCell ref="DE12:DG18"/>
    <mergeCell ref="DH12:DJ18"/>
    <mergeCell ref="DB15:DC18"/>
    <mergeCell ref="DB12:DC14"/>
    <mergeCell ref="DK10:DM10"/>
    <mergeCell ref="DE19:DG19"/>
    <mergeCell ref="DH19:DJ19"/>
    <mergeCell ref="CF19:CH19"/>
    <mergeCell ref="CP10:CT10"/>
    <mergeCell ref="CP11:CT11"/>
    <mergeCell ref="CR12:CT18"/>
    <mergeCell ref="CU12:CW18"/>
    <mergeCell ref="CI12:CK18"/>
    <mergeCell ref="CX12:CY18"/>
    <mergeCell ref="CX19:CY19"/>
    <mergeCell ref="CF21:CH21"/>
    <mergeCell ref="CF20:CH20"/>
    <mergeCell ref="CR20:CT20"/>
    <mergeCell ref="CU20:CW20"/>
    <mergeCell ref="DB20:DC20"/>
    <mergeCell ref="CR19:CT19"/>
    <mergeCell ref="CU19:CW19"/>
    <mergeCell ref="DB19:DC19"/>
    <mergeCell ref="F118:J118"/>
    <mergeCell ref="AH13:AH18"/>
    <mergeCell ref="F108:J108"/>
    <mergeCell ref="F109:J109"/>
    <mergeCell ref="F110:J110"/>
    <mergeCell ref="F111:J111"/>
    <mergeCell ref="F113:J113"/>
    <mergeCell ref="AP2:AS2"/>
    <mergeCell ref="AP3:AS3"/>
    <mergeCell ref="AQ7:AS18"/>
    <mergeCell ref="F7:J18"/>
    <mergeCell ref="R6:AN6"/>
    <mergeCell ref="S15:S18"/>
    <mergeCell ref="U15:U18"/>
    <mergeCell ref="V15:X18"/>
    <mergeCell ref="AF7:AK12"/>
    <mergeCell ref="AL7:AN12"/>
    <mergeCell ref="AQ22:AS22"/>
    <mergeCell ref="AQ23:AS23"/>
    <mergeCell ref="AQ24:AS24"/>
    <mergeCell ref="AQ25:AS25"/>
    <mergeCell ref="AL13:AL18"/>
    <mergeCell ref="AQ27:AS27"/>
    <mergeCell ref="AN13:AN18"/>
    <mergeCell ref="AQ29:AS29"/>
    <mergeCell ref="AQ30:AS30"/>
    <mergeCell ref="AQ31:AS31"/>
    <mergeCell ref="AQ32:AS32"/>
    <mergeCell ref="AQ33:AS33"/>
    <mergeCell ref="AQ34:AS34"/>
    <mergeCell ref="AQ36:AS36"/>
    <mergeCell ref="AQ37:AS37"/>
    <mergeCell ref="F28:J28"/>
    <mergeCell ref="F29:J29"/>
    <mergeCell ref="F31:J31"/>
    <mergeCell ref="F33:J33"/>
    <mergeCell ref="F34:J34"/>
    <mergeCell ref="F35:J35"/>
    <mergeCell ref="F36:J36"/>
    <mergeCell ref="F37:J37"/>
    <mergeCell ref="F38:J38"/>
    <mergeCell ref="F39:J39"/>
    <mergeCell ref="F40:J40"/>
    <mergeCell ref="F41:J41"/>
    <mergeCell ref="F42:J42"/>
    <mergeCell ref="F43:J43"/>
    <mergeCell ref="F44:J44"/>
    <mergeCell ref="F45:J45"/>
    <mergeCell ref="F46:J46"/>
    <mergeCell ref="B2:E2"/>
    <mergeCell ref="C20:E20"/>
    <mergeCell ref="C23:E23"/>
    <mergeCell ref="B3:E3"/>
    <mergeCell ref="F3:AN3"/>
    <mergeCell ref="R15:R18"/>
    <mergeCell ref="F19:J19"/>
    <mergeCell ref="F20:J20"/>
    <mergeCell ref="F21:J21"/>
    <mergeCell ref="CP9:CT9"/>
    <mergeCell ref="CR21:CT21"/>
    <mergeCell ref="CU21:CW21"/>
    <mergeCell ref="BB11:BB18"/>
    <mergeCell ref="BF8:BN10"/>
    <mergeCell ref="BN11:BN18"/>
    <mergeCell ref="BR12:BT18"/>
    <mergeCell ref="BU12:BW18"/>
    <mergeCell ref="AJ13:AJ18"/>
    <mergeCell ref="AM13:AM18"/>
    <mergeCell ref="AI13:AI18"/>
    <mergeCell ref="AT11:AU18"/>
    <mergeCell ref="T15:T18"/>
    <mergeCell ref="K20:M20"/>
    <mergeCell ref="N20:Q20"/>
    <mergeCell ref="V20:X20"/>
    <mergeCell ref="AX11:AY18"/>
    <mergeCell ref="CP7:CT7"/>
    <mergeCell ref="CU7:CW7"/>
    <mergeCell ref="AQ19:AS19"/>
    <mergeCell ref="CA12:CC18"/>
    <mergeCell ref="AT7:AW7"/>
    <mergeCell ref="AX7:BB7"/>
    <mergeCell ref="BF7:BK7"/>
    <mergeCell ref="AV11:AW18"/>
    <mergeCell ref="AZ11:BA18"/>
    <mergeCell ref="C19:E19"/>
    <mergeCell ref="K19:M19"/>
    <mergeCell ref="N19:Q19"/>
    <mergeCell ref="V19:X19"/>
    <mergeCell ref="AD19:AE19"/>
    <mergeCell ref="BX12:BZ18"/>
    <mergeCell ref="BK11:BM18"/>
    <mergeCell ref="BO15:BP18"/>
    <mergeCell ref="BF11:BG18"/>
    <mergeCell ref="AK13:AK18"/>
    <mergeCell ref="AC13:AC18"/>
    <mergeCell ref="AD13:AE18"/>
    <mergeCell ref="AF13:AF18"/>
    <mergeCell ref="AG13:AG18"/>
    <mergeCell ref="BH11:BJ18"/>
    <mergeCell ref="BR11:BW11"/>
    <mergeCell ref="BX11:CC11"/>
    <mergeCell ref="BC11:BC18"/>
    <mergeCell ref="C7:E18"/>
    <mergeCell ref="K7:M18"/>
    <mergeCell ref="N7:Q18"/>
    <mergeCell ref="R7:X14"/>
    <mergeCell ref="Y7:AB14"/>
    <mergeCell ref="AC7:AE12"/>
    <mergeCell ref="BO8:CC10"/>
    <mergeCell ref="BO11:BP14"/>
    <mergeCell ref="Y15:Y18"/>
    <mergeCell ref="Z15:Z18"/>
    <mergeCell ref="AA15:AA18"/>
    <mergeCell ref="AB15:AB18"/>
    <mergeCell ref="AD20:AE20"/>
    <mergeCell ref="AT20:AU20"/>
    <mergeCell ref="AV20:AW20"/>
    <mergeCell ref="AQ20:AS20"/>
    <mergeCell ref="AX20:AY20"/>
    <mergeCell ref="AZ20:BA20"/>
    <mergeCell ref="BK19:BM19"/>
    <mergeCell ref="BO19:BP19"/>
    <mergeCell ref="BR19:BT19"/>
    <mergeCell ref="BU19:BW19"/>
    <mergeCell ref="BX19:BZ19"/>
    <mergeCell ref="CA19:CC19"/>
    <mergeCell ref="AT19:AU19"/>
    <mergeCell ref="AV19:AW19"/>
    <mergeCell ref="AX19:AY19"/>
    <mergeCell ref="AZ19:BA19"/>
    <mergeCell ref="BF19:BG19"/>
    <mergeCell ref="BH19:BJ19"/>
    <mergeCell ref="BD11:BD18"/>
    <mergeCell ref="BR21:BT21"/>
    <mergeCell ref="BU21:BW21"/>
    <mergeCell ref="BX21:BZ21"/>
    <mergeCell ref="CA21:CC21"/>
    <mergeCell ref="C22:E22"/>
    <mergeCell ref="K22:M22"/>
    <mergeCell ref="N22:Q22"/>
    <mergeCell ref="V22:X22"/>
    <mergeCell ref="AD22:AE22"/>
    <mergeCell ref="AT22:AU22"/>
    <mergeCell ref="AX21:AY21"/>
    <mergeCell ref="AZ21:BA21"/>
    <mergeCell ref="BF21:BG21"/>
    <mergeCell ref="BH21:BJ21"/>
    <mergeCell ref="BK21:BM21"/>
    <mergeCell ref="BO21:BP21"/>
    <mergeCell ref="BX20:BZ20"/>
    <mergeCell ref="CA20:CC20"/>
    <mergeCell ref="C21:E21"/>
    <mergeCell ref="K21:M21"/>
    <mergeCell ref="N21:Q21"/>
    <mergeCell ref="V21:X21"/>
    <mergeCell ref="AD21:AE21"/>
    <mergeCell ref="AT21:AU21"/>
    <mergeCell ref="AQ21:AS21"/>
    <mergeCell ref="AV21:AW21"/>
    <mergeCell ref="BF20:BG20"/>
    <mergeCell ref="BH20:BJ20"/>
    <mergeCell ref="BK20:BM20"/>
    <mergeCell ref="BO20:BP20"/>
    <mergeCell ref="BR20:BT20"/>
    <mergeCell ref="BU20:BW20"/>
    <mergeCell ref="BO22:BP22"/>
    <mergeCell ref="BR22:BT22"/>
    <mergeCell ref="BU22:BW22"/>
    <mergeCell ref="BX22:BZ22"/>
    <mergeCell ref="CA22:CC22"/>
    <mergeCell ref="K23:M23"/>
    <mergeCell ref="N23:Q23"/>
    <mergeCell ref="V23:X23"/>
    <mergeCell ref="AD23:AE23"/>
    <mergeCell ref="AT23:AU23"/>
    <mergeCell ref="AV22:AW22"/>
    <mergeCell ref="AX22:AY22"/>
    <mergeCell ref="AZ22:BA22"/>
    <mergeCell ref="BF22:BG22"/>
    <mergeCell ref="BH22:BJ22"/>
    <mergeCell ref="BK22:BM22"/>
    <mergeCell ref="F22:J22"/>
    <mergeCell ref="F23:J23"/>
    <mergeCell ref="CA24:CC24"/>
    <mergeCell ref="AT24:AU24"/>
    <mergeCell ref="AV24:AW24"/>
    <mergeCell ref="AX24:AY24"/>
    <mergeCell ref="AZ24:BA24"/>
    <mergeCell ref="BF24:BG24"/>
    <mergeCell ref="BH24:BJ24"/>
    <mergeCell ref="BO23:BP23"/>
    <mergeCell ref="BR23:BT23"/>
    <mergeCell ref="BU23:BW23"/>
    <mergeCell ref="BX23:BZ23"/>
    <mergeCell ref="CA23:CC23"/>
    <mergeCell ref="BO25:BP25"/>
    <mergeCell ref="BR25:BT25"/>
    <mergeCell ref="BU25:BW25"/>
    <mergeCell ref="BX25:BZ25"/>
    <mergeCell ref="CA25:CC25"/>
    <mergeCell ref="AV23:AW23"/>
    <mergeCell ref="AX23:AY23"/>
    <mergeCell ref="AZ23:BA23"/>
    <mergeCell ref="BF23:BG23"/>
    <mergeCell ref="BH23:BJ23"/>
    <mergeCell ref="BK23:BM23"/>
    <mergeCell ref="BK24:BM24"/>
    <mergeCell ref="BO24:BP24"/>
    <mergeCell ref="AV25:AW25"/>
    <mergeCell ref="AX25:AY25"/>
    <mergeCell ref="AZ25:BA25"/>
    <mergeCell ref="BF25:BG25"/>
    <mergeCell ref="BH25:BJ25"/>
    <mergeCell ref="BK25:BM25"/>
    <mergeCell ref="C25:E25"/>
    <mergeCell ref="K25:M25"/>
    <mergeCell ref="N25:Q25"/>
    <mergeCell ref="V25:X25"/>
    <mergeCell ref="AD25:AE25"/>
    <mergeCell ref="AT25:AU25"/>
    <mergeCell ref="F25:J25"/>
    <mergeCell ref="F26:J26"/>
    <mergeCell ref="BR24:BT24"/>
    <mergeCell ref="BU24:BW24"/>
    <mergeCell ref="BX24:BZ24"/>
    <mergeCell ref="C24:E24"/>
    <mergeCell ref="K24:M24"/>
    <mergeCell ref="N24:Q24"/>
    <mergeCell ref="V24:X24"/>
    <mergeCell ref="AD24:AE24"/>
    <mergeCell ref="F24:J24"/>
    <mergeCell ref="CA26:CC26"/>
    <mergeCell ref="C27:E27"/>
    <mergeCell ref="K27:M27"/>
    <mergeCell ref="N27:Q27"/>
    <mergeCell ref="V27:X27"/>
    <mergeCell ref="AD27:AE27"/>
    <mergeCell ref="AT27:AU27"/>
    <mergeCell ref="AV27:AW27"/>
    <mergeCell ref="AX27:AY27"/>
    <mergeCell ref="AZ27:BA27"/>
    <mergeCell ref="BH26:BJ26"/>
    <mergeCell ref="BK26:BM26"/>
    <mergeCell ref="BO26:BP26"/>
    <mergeCell ref="BR26:BT26"/>
    <mergeCell ref="BU26:BW26"/>
    <mergeCell ref="BX26:BZ26"/>
    <mergeCell ref="AT26:AU26"/>
    <mergeCell ref="AQ26:AS26"/>
    <mergeCell ref="AV26:AW26"/>
    <mergeCell ref="AX26:AY26"/>
    <mergeCell ref="AZ26:BA26"/>
    <mergeCell ref="BF26:BG26"/>
    <mergeCell ref="F27:J27"/>
    <mergeCell ref="C26:E26"/>
    <mergeCell ref="K26:M26"/>
    <mergeCell ref="N26:Q26"/>
    <mergeCell ref="V26:X26"/>
    <mergeCell ref="AD26:AE26"/>
    <mergeCell ref="BR28:BT28"/>
    <mergeCell ref="BU28:BW28"/>
    <mergeCell ref="BX28:BZ28"/>
    <mergeCell ref="CA28:CC28"/>
    <mergeCell ref="C29:E29"/>
    <mergeCell ref="K29:M29"/>
    <mergeCell ref="N29:Q29"/>
    <mergeCell ref="V29:X29"/>
    <mergeCell ref="AD29:AE29"/>
    <mergeCell ref="AT29:AU29"/>
    <mergeCell ref="AX28:AY28"/>
    <mergeCell ref="AZ28:BA28"/>
    <mergeCell ref="BF28:BG28"/>
    <mergeCell ref="BH28:BJ28"/>
    <mergeCell ref="BK28:BM28"/>
    <mergeCell ref="BO28:BP28"/>
    <mergeCell ref="BX27:BZ27"/>
    <mergeCell ref="CA27:CC27"/>
    <mergeCell ref="C28:E28"/>
    <mergeCell ref="K28:M28"/>
    <mergeCell ref="N28:Q28"/>
    <mergeCell ref="V28:X28"/>
    <mergeCell ref="AD28:AE28"/>
    <mergeCell ref="AT28:AU28"/>
    <mergeCell ref="AQ28:AS28"/>
    <mergeCell ref="AV28:AW28"/>
    <mergeCell ref="BF27:BG27"/>
    <mergeCell ref="BH27:BJ27"/>
    <mergeCell ref="BK27:BM27"/>
    <mergeCell ref="BO27:BP27"/>
    <mergeCell ref="BR27:BT27"/>
    <mergeCell ref="BU27:BW27"/>
    <mergeCell ref="AT30:AU30"/>
    <mergeCell ref="F30:J30"/>
    <mergeCell ref="AV30:AW30"/>
    <mergeCell ref="AX30:AY30"/>
    <mergeCell ref="AZ30:BA30"/>
    <mergeCell ref="BF30:BG30"/>
    <mergeCell ref="BO29:BP29"/>
    <mergeCell ref="BR29:BT29"/>
    <mergeCell ref="BU29:BW29"/>
    <mergeCell ref="BX29:BZ29"/>
    <mergeCell ref="CA29:CC29"/>
    <mergeCell ref="C30:E30"/>
    <mergeCell ref="K30:M30"/>
    <mergeCell ref="N30:Q30"/>
    <mergeCell ref="V30:X30"/>
    <mergeCell ref="AD30:AE30"/>
    <mergeCell ref="AV29:AW29"/>
    <mergeCell ref="AX29:AY29"/>
    <mergeCell ref="AZ29:BA29"/>
    <mergeCell ref="BF29:BG29"/>
    <mergeCell ref="BH29:BJ29"/>
    <mergeCell ref="BK29:BM29"/>
    <mergeCell ref="BX31:BZ31"/>
    <mergeCell ref="CA31:CC31"/>
    <mergeCell ref="C32:E32"/>
    <mergeCell ref="K32:M32"/>
    <mergeCell ref="N32:Q32"/>
    <mergeCell ref="V32:X32"/>
    <mergeCell ref="AD32:AE32"/>
    <mergeCell ref="AT32:AU32"/>
    <mergeCell ref="F32:J32"/>
    <mergeCell ref="AV32:AW32"/>
    <mergeCell ref="BF31:BG31"/>
    <mergeCell ref="BH31:BJ31"/>
    <mergeCell ref="BK31:BM31"/>
    <mergeCell ref="BO31:BP31"/>
    <mergeCell ref="BR31:BT31"/>
    <mergeCell ref="BU31:BW31"/>
    <mergeCell ref="CA30:CC30"/>
    <mergeCell ref="C31:E31"/>
    <mergeCell ref="K31:M31"/>
    <mergeCell ref="N31:Q31"/>
    <mergeCell ref="V31:X31"/>
    <mergeCell ref="AD31:AE31"/>
    <mergeCell ref="AT31:AU31"/>
    <mergeCell ref="AV31:AW31"/>
    <mergeCell ref="AX31:AY31"/>
    <mergeCell ref="AZ31:BA31"/>
    <mergeCell ref="BH30:BJ30"/>
    <mergeCell ref="BK30:BM30"/>
    <mergeCell ref="BO30:BP30"/>
    <mergeCell ref="BR30:BT30"/>
    <mergeCell ref="BU30:BW30"/>
    <mergeCell ref="BX30:BZ30"/>
    <mergeCell ref="C34:E34"/>
    <mergeCell ref="K34:M34"/>
    <mergeCell ref="N34:Q34"/>
    <mergeCell ref="V34:X34"/>
    <mergeCell ref="AD34:AE34"/>
    <mergeCell ref="AV33:AW33"/>
    <mergeCell ref="AX33:AY33"/>
    <mergeCell ref="AZ33:BA33"/>
    <mergeCell ref="BF33:BG33"/>
    <mergeCell ref="BH33:BJ33"/>
    <mergeCell ref="BK33:BM33"/>
    <mergeCell ref="BR32:BT32"/>
    <mergeCell ref="BU32:BW32"/>
    <mergeCell ref="BX32:BZ32"/>
    <mergeCell ref="CA32:CC32"/>
    <mergeCell ref="C33:E33"/>
    <mergeCell ref="K33:M33"/>
    <mergeCell ref="N33:Q33"/>
    <mergeCell ref="V33:X33"/>
    <mergeCell ref="AD33:AE33"/>
    <mergeCell ref="AT33:AU33"/>
    <mergeCell ref="AX32:AY32"/>
    <mergeCell ref="AZ32:BA32"/>
    <mergeCell ref="BF32:BG32"/>
    <mergeCell ref="BH32:BJ32"/>
    <mergeCell ref="BK32:BM32"/>
    <mergeCell ref="BO32:BP32"/>
    <mergeCell ref="BK34:BM34"/>
    <mergeCell ref="BO34:BP34"/>
    <mergeCell ref="BR34:BT34"/>
    <mergeCell ref="BU34:BW34"/>
    <mergeCell ref="BX34:BZ34"/>
    <mergeCell ref="CA34:CC34"/>
    <mergeCell ref="AT34:AU34"/>
    <mergeCell ref="AV34:AW34"/>
    <mergeCell ref="AX34:AY34"/>
    <mergeCell ref="AZ34:BA34"/>
    <mergeCell ref="BF34:BG34"/>
    <mergeCell ref="BH34:BJ34"/>
    <mergeCell ref="BO33:BP33"/>
    <mergeCell ref="BR33:BT33"/>
    <mergeCell ref="BU33:BW33"/>
    <mergeCell ref="BX33:BZ33"/>
    <mergeCell ref="CA33:CC33"/>
    <mergeCell ref="C36:E36"/>
    <mergeCell ref="K36:M36"/>
    <mergeCell ref="N36:Q36"/>
    <mergeCell ref="V36:X36"/>
    <mergeCell ref="AD36:AE36"/>
    <mergeCell ref="AV35:AW35"/>
    <mergeCell ref="AX35:AY35"/>
    <mergeCell ref="AZ35:BA35"/>
    <mergeCell ref="BF35:BG35"/>
    <mergeCell ref="BH35:BJ35"/>
    <mergeCell ref="BK35:BM35"/>
    <mergeCell ref="C35:E35"/>
    <mergeCell ref="K35:M35"/>
    <mergeCell ref="N35:Q35"/>
    <mergeCell ref="V35:X35"/>
    <mergeCell ref="AD35:AE35"/>
    <mergeCell ref="AT35:AU35"/>
    <mergeCell ref="AQ35:AS35"/>
    <mergeCell ref="BK36:BM36"/>
    <mergeCell ref="BO36:BP36"/>
    <mergeCell ref="BR36:BT36"/>
    <mergeCell ref="BU36:BW36"/>
    <mergeCell ref="BX36:BZ36"/>
    <mergeCell ref="CA36:CC36"/>
    <mergeCell ref="AT36:AU36"/>
    <mergeCell ref="AV36:AW36"/>
    <mergeCell ref="AX36:AY36"/>
    <mergeCell ref="AZ36:BA36"/>
    <mergeCell ref="BF36:BG36"/>
    <mergeCell ref="BH36:BJ36"/>
    <mergeCell ref="BO35:BP35"/>
    <mergeCell ref="BR35:BT35"/>
    <mergeCell ref="BU35:BW35"/>
    <mergeCell ref="BX35:BZ35"/>
    <mergeCell ref="CA35:CC35"/>
    <mergeCell ref="C38:E38"/>
    <mergeCell ref="K38:M38"/>
    <mergeCell ref="N38:Q38"/>
    <mergeCell ref="V38:X38"/>
    <mergeCell ref="AD38:AE38"/>
    <mergeCell ref="AV37:AW37"/>
    <mergeCell ref="AX37:AY37"/>
    <mergeCell ref="AZ37:BA37"/>
    <mergeCell ref="BF37:BG37"/>
    <mergeCell ref="BH37:BJ37"/>
    <mergeCell ref="BK37:BM37"/>
    <mergeCell ref="C37:E37"/>
    <mergeCell ref="K37:M37"/>
    <mergeCell ref="N37:Q37"/>
    <mergeCell ref="V37:X37"/>
    <mergeCell ref="AD37:AE37"/>
    <mergeCell ref="AT37:AU37"/>
    <mergeCell ref="AQ38:AS38"/>
    <mergeCell ref="BK38:BM38"/>
    <mergeCell ref="BO38:BP38"/>
    <mergeCell ref="BR38:BT38"/>
    <mergeCell ref="BU38:BW38"/>
    <mergeCell ref="BX38:BZ38"/>
    <mergeCell ref="CA38:CC38"/>
    <mergeCell ref="AT38:AU38"/>
    <mergeCell ref="AV38:AW38"/>
    <mergeCell ref="AX38:AY38"/>
    <mergeCell ref="AZ38:BA38"/>
    <mergeCell ref="BF38:BG38"/>
    <mergeCell ref="BH38:BJ38"/>
    <mergeCell ref="BO37:BP37"/>
    <mergeCell ref="BR37:BT37"/>
    <mergeCell ref="BU37:BW37"/>
    <mergeCell ref="BX37:BZ37"/>
    <mergeCell ref="CA37:CC37"/>
    <mergeCell ref="C40:E40"/>
    <mergeCell ref="K40:M40"/>
    <mergeCell ref="N40:Q40"/>
    <mergeCell ref="V40:X40"/>
    <mergeCell ref="AD40:AE40"/>
    <mergeCell ref="AV39:AW39"/>
    <mergeCell ref="AX39:AY39"/>
    <mergeCell ref="AZ39:BA39"/>
    <mergeCell ref="BF39:BG39"/>
    <mergeCell ref="BH39:BJ39"/>
    <mergeCell ref="BK39:BM39"/>
    <mergeCell ref="C39:E39"/>
    <mergeCell ref="K39:M39"/>
    <mergeCell ref="N39:Q39"/>
    <mergeCell ref="V39:X39"/>
    <mergeCell ref="AD39:AE39"/>
    <mergeCell ref="AT39:AU39"/>
    <mergeCell ref="AQ39:AS39"/>
    <mergeCell ref="AQ40:AS40"/>
    <mergeCell ref="BK40:BM40"/>
    <mergeCell ref="BO40:BP40"/>
    <mergeCell ref="BR40:BT40"/>
    <mergeCell ref="BU40:BW40"/>
    <mergeCell ref="BX40:BZ40"/>
    <mergeCell ref="CA40:CC40"/>
    <mergeCell ref="AT40:AU40"/>
    <mergeCell ref="AV40:AW40"/>
    <mergeCell ref="AX40:AY40"/>
    <mergeCell ref="AZ40:BA40"/>
    <mergeCell ref="BF40:BG40"/>
    <mergeCell ref="BH40:BJ40"/>
    <mergeCell ref="BO39:BP39"/>
    <mergeCell ref="BR39:BT39"/>
    <mergeCell ref="BU39:BW39"/>
    <mergeCell ref="BX39:BZ39"/>
    <mergeCell ref="CA39:CC39"/>
    <mergeCell ref="C42:E42"/>
    <mergeCell ref="K42:M42"/>
    <mergeCell ref="N42:Q42"/>
    <mergeCell ref="V42:X42"/>
    <mergeCell ref="AD42:AE42"/>
    <mergeCell ref="AV41:AW41"/>
    <mergeCell ref="AX41:AY41"/>
    <mergeCell ref="AZ41:BA41"/>
    <mergeCell ref="BF41:BG41"/>
    <mergeCell ref="BH41:BJ41"/>
    <mergeCell ref="BK41:BM41"/>
    <mergeCell ref="C41:E41"/>
    <mergeCell ref="K41:M41"/>
    <mergeCell ref="N41:Q41"/>
    <mergeCell ref="V41:X41"/>
    <mergeCell ref="AD41:AE41"/>
    <mergeCell ref="AT41:AU41"/>
    <mergeCell ref="AQ41:AS41"/>
    <mergeCell ref="AQ42:AS42"/>
    <mergeCell ref="BK42:BM42"/>
    <mergeCell ref="BO42:BP42"/>
    <mergeCell ref="BR42:BT42"/>
    <mergeCell ref="BU42:BW42"/>
    <mergeCell ref="BX42:BZ42"/>
    <mergeCell ref="CA42:CC42"/>
    <mergeCell ref="AT42:AU42"/>
    <mergeCell ref="AV42:AW42"/>
    <mergeCell ref="AX42:AY42"/>
    <mergeCell ref="AZ42:BA42"/>
    <mergeCell ref="BF42:BG42"/>
    <mergeCell ref="BH42:BJ42"/>
    <mergeCell ref="BO41:BP41"/>
    <mergeCell ref="BR41:BT41"/>
    <mergeCell ref="BU41:BW41"/>
    <mergeCell ref="BX41:BZ41"/>
    <mergeCell ref="CA41:CC41"/>
    <mergeCell ref="C44:E44"/>
    <mergeCell ref="K44:M44"/>
    <mergeCell ref="N44:Q44"/>
    <mergeCell ref="V44:X44"/>
    <mergeCell ref="AD44:AE44"/>
    <mergeCell ref="AV43:AW43"/>
    <mergeCell ref="AX43:AY43"/>
    <mergeCell ref="AZ43:BA43"/>
    <mergeCell ref="BF43:BG43"/>
    <mergeCell ref="BH43:BJ43"/>
    <mergeCell ref="BK43:BM43"/>
    <mergeCell ref="C43:E43"/>
    <mergeCell ref="K43:M43"/>
    <mergeCell ref="N43:Q43"/>
    <mergeCell ref="V43:X43"/>
    <mergeCell ref="AD43:AE43"/>
    <mergeCell ref="AT43:AU43"/>
    <mergeCell ref="AQ43:AS43"/>
    <mergeCell ref="AQ44:AS44"/>
    <mergeCell ref="BK44:BM44"/>
    <mergeCell ref="BO44:BP44"/>
    <mergeCell ref="BR44:BT44"/>
    <mergeCell ref="BU44:BW44"/>
    <mergeCell ref="BX44:BZ44"/>
    <mergeCell ref="CA44:CC44"/>
    <mergeCell ref="AT44:AU44"/>
    <mergeCell ref="AV44:AW44"/>
    <mergeCell ref="AX44:AY44"/>
    <mergeCell ref="AZ44:BA44"/>
    <mergeCell ref="BF44:BG44"/>
    <mergeCell ref="BH44:BJ44"/>
    <mergeCell ref="BO43:BP43"/>
    <mergeCell ref="BR43:BT43"/>
    <mergeCell ref="BU43:BW43"/>
    <mergeCell ref="BX43:BZ43"/>
    <mergeCell ref="CA43:CC43"/>
    <mergeCell ref="C46:E46"/>
    <mergeCell ref="K46:M46"/>
    <mergeCell ref="N46:Q46"/>
    <mergeCell ref="V46:X46"/>
    <mergeCell ref="AD46:AE46"/>
    <mergeCell ref="AV45:AW45"/>
    <mergeCell ref="AX45:AY45"/>
    <mergeCell ref="AZ45:BA45"/>
    <mergeCell ref="BF45:BG45"/>
    <mergeCell ref="BH45:BJ45"/>
    <mergeCell ref="BK45:BM45"/>
    <mergeCell ref="C45:E45"/>
    <mergeCell ref="K45:M45"/>
    <mergeCell ref="N45:Q45"/>
    <mergeCell ref="V45:X45"/>
    <mergeCell ref="AD45:AE45"/>
    <mergeCell ref="AT45:AU45"/>
    <mergeCell ref="AQ45:AS45"/>
    <mergeCell ref="AQ46:AS46"/>
    <mergeCell ref="BK46:BM46"/>
    <mergeCell ref="BO46:BP46"/>
    <mergeCell ref="BR46:BT46"/>
    <mergeCell ref="BU46:BW46"/>
    <mergeCell ref="BX46:BZ46"/>
    <mergeCell ref="CA46:CC46"/>
    <mergeCell ref="AT46:AU46"/>
    <mergeCell ref="AV46:AW46"/>
    <mergeCell ref="AX46:AY46"/>
    <mergeCell ref="AZ46:BA46"/>
    <mergeCell ref="BF46:BG46"/>
    <mergeCell ref="BH46:BJ46"/>
    <mergeCell ref="BO45:BP45"/>
    <mergeCell ref="BR45:BT45"/>
    <mergeCell ref="BU45:BW45"/>
    <mergeCell ref="BX45:BZ45"/>
    <mergeCell ref="CA45:CC45"/>
    <mergeCell ref="C48:E48"/>
    <mergeCell ref="K48:M48"/>
    <mergeCell ref="N48:Q48"/>
    <mergeCell ref="V48:X48"/>
    <mergeCell ref="AD48:AE48"/>
    <mergeCell ref="AV47:AW47"/>
    <mergeCell ref="AX47:AY47"/>
    <mergeCell ref="AZ47:BA47"/>
    <mergeCell ref="BF47:BG47"/>
    <mergeCell ref="BH47:BJ47"/>
    <mergeCell ref="BK47:BM47"/>
    <mergeCell ref="C47:E47"/>
    <mergeCell ref="K47:M47"/>
    <mergeCell ref="N47:Q47"/>
    <mergeCell ref="V47:X47"/>
    <mergeCell ref="AD47:AE47"/>
    <mergeCell ref="AT47:AU47"/>
    <mergeCell ref="F47:J47"/>
    <mergeCell ref="F48:J48"/>
    <mergeCell ref="AQ47:AS47"/>
    <mergeCell ref="AQ48:AS48"/>
    <mergeCell ref="BK48:BM48"/>
    <mergeCell ref="BO48:BP48"/>
    <mergeCell ref="BR48:BT48"/>
    <mergeCell ref="BU48:BW48"/>
    <mergeCell ref="BX48:BZ48"/>
    <mergeCell ref="CA48:CC48"/>
    <mergeCell ref="AT48:AU48"/>
    <mergeCell ref="AV48:AW48"/>
    <mergeCell ref="AX48:AY48"/>
    <mergeCell ref="AZ48:BA48"/>
    <mergeCell ref="BF48:BG48"/>
    <mergeCell ref="BH48:BJ48"/>
    <mergeCell ref="BO47:BP47"/>
    <mergeCell ref="BR47:BT47"/>
    <mergeCell ref="BU47:BW47"/>
    <mergeCell ref="BX47:BZ47"/>
    <mergeCell ref="CA47:CC47"/>
    <mergeCell ref="C50:E50"/>
    <mergeCell ref="K50:M50"/>
    <mergeCell ref="N50:Q50"/>
    <mergeCell ref="V50:X50"/>
    <mergeCell ref="AD50:AE50"/>
    <mergeCell ref="AV49:AW49"/>
    <mergeCell ref="AX49:AY49"/>
    <mergeCell ref="AZ49:BA49"/>
    <mergeCell ref="BF49:BG49"/>
    <mergeCell ref="BH49:BJ49"/>
    <mergeCell ref="BK49:BM49"/>
    <mergeCell ref="C49:E49"/>
    <mergeCell ref="K49:M49"/>
    <mergeCell ref="N49:Q49"/>
    <mergeCell ref="V49:X49"/>
    <mergeCell ref="AD49:AE49"/>
    <mergeCell ref="AT49:AU49"/>
    <mergeCell ref="F49:J49"/>
    <mergeCell ref="F50:J50"/>
    <mergeCell ref="AQ49:AS49"/>
    <mergeCell ref="AQ50:AS50"/>
    <mergeCell ref="BK50:BM50"/>
    <mergeCell ref="BO50:BP50"/>
    <mergeCell ref="BR50:BT50"/>
    <mergeCell ref="BU50:BW50"/>
    <mergeCell ref="BX50:BZ50"/>
    <mergeCell ref="CA50:CC50"/>
    <mergeCell ref="AT50:AU50"/>
    <mergeCell ref="AV50:AW50"/>
    <mergeCell ref="AX50:AY50"/>
    <mergeCell ref="AZ50:BA50"/>
    <mergeCell ref="BF50:BG50"/>
    <mergeCell ref="BH50:BJ50"/>
    <mergeCell ref="BO49:BP49"/>
    <mergeCell ref="BR49:BT49"/>
    <mergeCell ref="BU49:BW49"/>
    <mergeCell ref="BX49:BZ49"/>
    <mergeCell ref="CA49:CC49"/>
    <mergeCell ref="C52:E52"/>
    <mergeCell ref="K52:M52"/>
    <mergeCell ref="N52:Q52"/>
    <mergeCell ref="V52:X52"/>
    <mergeCell ref="AD52:AE52"/>
    <mergeCell ref="AV51:AW51"/>
    <mergeCell ref="AX51:AY51"/>
    <mergeCell ref="AZ51:BA51"/>
    <mergeCell ref="BF51:BG51"/>
    <mergeCell ref="BH51:BJ51"/>
    <mergeCell ref="BK51:BM51"/>
    <mergeCell ref="C51:E51"/>
    <mergeCell ref="K51:M51"/>
    <mergeCell ref="N51:Q51"/>
    <mergeCell ref="V51:X51"/>
    <mergeCell ref="AD51:AE51"/>
    <mergeCell ref="AT51:AU51"/>
    <mergeCell ref="F51:J51"/>
    <mergeCell ref="F52:J52"/>
    <mergeCell ref="AQ51:AS51"/>
    <mergeCell ref="AQ52:AS52"/>
    <mergeCell ref="BK52:BM52"/>
    <mergeCell ref="BO52:BP52"/>
    <mergeCell ref="BR52:BT52"/>
    <mergeCell ref="BU52:BW52"/>
    <mergeCell ref="BX52:BZ52"/>
    <mergeCell ref="CA52:CC52"/>
    <mergeCell ref="AT52:AU52"/>
    <mergeCell ref="AV52:AW52"/>
    <mergeCell ref="AX52:AY52"/>
    <mergeCell ref="AZ52:BA52"/>
    <mergeCell ref="BF52:BG52"/>
    <mergeCell ref="BH52:BJ52"/>
    <mergeCell ref="BO51:BP51"/>
    <mergeCell ref="BR51:BT51"/>
    <mergeCell ref="BU51:BW51"/>
    <mergeCell ref="BX51:BZ51"/>
    <mergeCell ref="CA51:CC51"/>
    <mergeCell ref="C54:E54"/>
    <mergeCell ref="K54:M54"/>
    <mergeCell ref="N54:Q54"/>
    <mergeCell ref="V54:X54"/>
    <mergeCell ref="AD54:AE54"/>
    <mergeCell ref="AV53:AW53"/>
    <mergeCell ref="AX53:AY53"/>
    <mergeCell ref="AZ53:BA53"/>
    <mergeCell ref="BF53:BG53"/>
    <mergeCell ref="BH53:BJ53"/>
    <mergeCell ref="BK53:BM53"/>
    <mergeCell ref="C53:E53"/>
    <mergeCell ref="K53:M53"/>
    <mergeCell ref="N53:Q53"/>
    <mergeCell ref="V53:X53"/>
    <mergeCell ref="AD53:AE53"/>
    <mergeCell ref="AT53:AU53"/>
    <mergeCell ref="F53:J53"/>
    <mergeCell ref="F54:J54"/>
    <mergeCell ref="AQ53:AS53"/>
    <mergeCell ref="AQ54:AS54"/>
    <mergeCell ref="BK54:BM54"/>
    <mergeCell ref="BO54:BP54"/>
    <mergeCell ref="BR54:BT54"/>
    <mergeCell ref="BU54:BW54"/>
    <mergeCell ref="BX54:BZ54"/>
    <mergeCell ref="CA54:CC54"/>
    <mergeCell ref="AT54:AU54"/>
    <mergeCell ref="AV54:AW54"/>
    <mergeCell ref="AX54:AY54"/>
    <mergeCell ref="AZ54:BA54"/>
    <mergeCell ref="BF54:BG54"/>
    <mergeCell ref="BH54:BJ54"/>
    <mergeCell ref="BO53:BP53"/>
    <mergeCell ref="BR53:BT53"/>
    <mergeCell ref="BU53:BW53"/>
    <mergeCell ref="BX53:BZ53"/>
    <mergeCell ref="CA53:CC53"/>
    <mergeCell ref="C56:E56"/>
    <mergeCell ref="K56:M56"/>
    <mergeCell ref="N56:Q56"/>
    <mergeCell ref="V56:X56"/>
    <mergeCell ref="AD56:AE56"/>
    <mergeCell ref="AV55:AW55"/>
    <mergeCell ref="AX55:AY55"/>
    <mergeCell ref="AZ55:BA55"/>
    <mergeCell ref="BF55:BG55"/>
    <mergeCell ref="BH55:BJ55"/>
    <mergeCell ref="BK55:BM55"/>
    <mergeCell ref="C55:E55"/>
    <mergeCell ref="K55:M55"/>
    <mergeCell ref="N55:Q55"/>
    <mergeCell ref="V55:X55"/>
    <mergeCell ref="AD55:AE55"/>
    <mergeCell ref="AT55:AU55"/>
    <mergeCell ref="F55:J55"/>
    <mergeCell ref="F56:J56"/>
    <mergeCell ref="AQ55:AS55"/>
    <mergeCell ref="AQ56:AS56"/>
    <mergeCell ref="BK56:BM56"/>
    <mergeCell ref="BO56:BP56"/>
    <mergeCell ref="BR56:BT56"/>
    <mergeCell ref="BU56:BW56"/>
    <mergeCell ref="BX56:BZ56"/>
    <mergeCell ref="CA56:CC56"/>
    <mergeCell ref="AT56:AU56"/>
    <mergeCell ref="AV56:AW56"/>
    <mergeCell ref="AX56:AY56"/>
    <mergeCell ref="AZ56:BA56"/>
    <mergeCell ref="BF56:BG56"/>
    <mergeCell ref="BH56:BJ56"/>
    <mergeCell ref="BO55:BP55"/>
    <mergeCell ref="BR55:BT55"/>
    <mergeCell ref="BU55:BW55"/>
    <mergeCell ref="BX55:BZ55"/>
    <mergeCell ref="CA55:CC55"/>
    <mergeCell ref="C58:E58"/>
    <mergeCell ref="K58:M58"/>
    <mergeCell ref="N58:Q58"/>
    <mergeCell ref="V58:X58"/>
    <mergeCell ref="AD58:AE58"/>
    <mergeCell ref="AV57:AW57"/>
    <mergeCell ref="AX57:AY57"/>
    <mergeCell ref="AZ57:BA57"/>
    <mergeCell ref="BF57:BG57"/>
    <mergeCell ref="BH57:BJ57"/>
    <mergeCell ref="BK57:BM57"/>
    <mergeCell ref="C57:E57"/>
    <mergeCell ref="K57:M57"/>
    <mergeCell ref="N57:Q57"/>
    <mergeCell ref="V57:X57"/>
    <mergeCell ref="AD57:AE57"/>
    <mergeCell ref="AT57:AU57"/>
    <mergeCell ref="F57:J57"/>
    <mergeCell ref="F58:J58"/>
    <mergeCell ref="AQ57:AS57"/>
    <mergeCell ref="AQ58:AS58"/>
    <mergeCell ref="BK58:BM58"/>
    <mergeCell ref="BO58:BP58"/>
    <mergeCell ref="BR58:BT58"/>
    <mergeCell ref="BU58:BW58"/>
    <mergeCell ref="BX58:BZ58"/>
    <mergeCell ref="CA58:CC58"/>
    <mergeCell ref="AT58:AU58"/>
    <mergeCell ref="AV58:AW58"/>
    <mergeCell ref="AX58:AY58"/>
    <mergeCell ref="AZ58:BA58"/>
    <mergeCell ref="BF58:BG58"/>
    <mergeCell ref="BH58:BJ58"/>
    <mergeCell ref="BO57:BP57"/>
    <mergeCell ref="BR57:BT57"/>
    <mergeCell ref="BU57:BW57"/>
    <mergeCell ref="BX57:BZ57"/>
    <mergeCell ref="CA57:CC57"/>
    <mergeCell ref="C60:E60"/>
    <mergeCell ref="K60:M60"/>
    <mergeCell ref="N60:Q60"/>
    <mergeCell ref="V60:X60"/>
    <mergeCell ref="AD60:AE60"/>
    <mergeCell ref="AV59:AW59"/>
    <mergeCell ref="AX59:AY59"/>
    <mergeCell ref="AZ59:BA59"/>
    <mergeCell ref="BF59:BG59"/>
    <mergeCell ref="BH59:BJ59"/>
    <mergeCell ref="BK59:BM59"/>
    <mergeCell ref="C59:E59"/>
    <mergeCell ref="K59:M59"/>
    <mergeCell ref="N59:Q59"/>
    <mergeCell ref="V59:X59"/>
    <mergeCell ref="AD59:AE59"/>
    <mergeCell ref="AT59:AU59"/>
    <mergeCell ref="F59:J59"/>
    <mergeCell ref="F60:J60"/>
    <mergeCell ref="AQ59:AS59"/>
    <mergeCell ref="AQ60:AS60"/>
    <mergeCell ref="BK60:BM60"/>
    <mergeCell ref="BO60:BP60"/>
    <mergeCell ref="BR60:BT60"/>
    <mergeCell ref="BU60:BW60"/>
    <mergeCell ref="BX60:BZ60"/>
    <mergeCell ref="CA60:CC60"/>
    <mergeCell ref="AT60:AU60"/>
    <mergeCell ref="AV60:AW60"/>
    <mergeCell ref="AX60:AY60"/>
    <mergeCell ref="AZ60:BA60"/>
    <mergeCell ref="BF60:BG60"/>
    <mergeCell ref="BH60:BJ60"/>
    <mergeCell ref="BO59:BP59"/>
    <mergeCell ref="BR59:BT59"/>
    <mergeCell ref="BU59:BW59"/>
    <mergeCell ref="BX59:BZ59"/>
    <mergeCell ref="CA59:CC59"/>
    <mergeCell ref="C62:E62"/>
    <mergeCell ref="K62:M62"/>
    <mergeCell ref="N62:Q62"/>
    <mergeCell ref="V62:X62"/>
    <mergeCell ref="AD62:AE62"/>
    <mergeCell ref="AV61:AW61"/>
    <mergeCell ref="AX61:AY61"/>
    <mergeCell ref="AZ61:BA61"/>
    <mergeCell ref="BF61:BG61"/>
    <mergeCell ref="BH61:BJ61"/>
    <mergeCell ref="BK61:BM61"/>
    <mergeCell ref="C61:E61"/>
    <mergeCell ref="K61:M61"/>
    <mergeCell ref="N61:Q61"/>
    <mergeCell ref="V61:X61"/>
    <mergeCell ref="AD61:AE61"/>
    <mergeCell ref="AT61:AU61"/>
    <mergeCell ref="F61:J61"/>
    <mergeCell ref="F62:J62"/>
    <mergeCell ref="AQ61:AS61"/>
    <mergeCell ref="AQ62:AS62"/>
    <mergeCell ref="BK62:BM62"/>
    <mergeCell ref="BO62:BP62"/>
    <mergeCell ref="BR62:BT62"/>
    <mergeCell ref="BU62:BW62"/>
    <mergeCell ref="BX62:BZ62"/>
    <mergeCell ref="CA62:CC62"/>
    <mergeCell ref="AT62:AU62"/>
    <mergeCell ref="AV62:AW62"/>
    <mergeCell ref="AX62:AY62"/>
    <mergeCell ref="AZ62:BA62"/>
    <mergeCell ref="BF62:BG62"/>
    <mergeCell ref="BH62:BJ62"/>
    <mergeCell ref="BO61:BP61"/>
    <mergeCell ref="BR61:BT61"/>
    <mergeCell ref="BU61:BW61"/>
    <mergeCell ref="BX61:BZ61"/>
    <mergeCell ref="CA61:CC61"/>
    <mergeCell ref="C64:E64"/>
    <mergeCell ref="K64:M64"/>
    <mergeCell ref="N64:Q64"/>
    <mergeCell ref="V64:X64"/>
    <mergeCell ref="AD64:AE64"/>
    <mergeCell ref="AV63:AW63"/>
    <mergeCell ref="AX63:AY63"/>
    <mergeCell ref="AZ63:BA63"/>
    <mergeCell ref="BF63:BG63"/>
    <mergeCell ref="BH63:BJ63"/>
    <mergeCell ref="BK63:BM63"/>
    <mergeCell ref="C63:E63"/>
    <mergeCell ref="K63:M63"/>
    <mergeCell ref="N63:Q63"/>
    <mergeCell ref="V63:X63"/>
    <mergeCell ref="AD63:AE63"/>
    <mergeCell ref="AT63:AU63"/>
    <mergeCell ref="F63:J63"/>
    <mergeCell ref="F64:J64"/>
    <mergeCell ref="AQ63:AS63"/>
    <mergeCell ref="AQ64:AS64"/>
    <mergeCell ref="BK64:BM64"/>
    <mergeCell ref="BO64:BP64"/>
    <mergeCell ref="BR64:BT64"/>
    <mergeCell ref="BU64:BW64"/>
    <mergeCell ref="BX64:BZ64"/>
    <mergeCell ref="CA64:CC64"/>
    <mergeCell ref="AT64:AU64"/>
    <mergeCell ref="AV64:AW64"/>
    <mergeCell ref="AX64:AY64"/>
    <mergeCell ref="AZ64:BA64"/>
    <mergeCell ref="BF64:BG64"/>
    <mergeCell ref="BH64:BJ64"/>
    <mergeCell ref="BO63:BP63"/>
    <mergeCell ref="BR63:BT63"/>
    <mergeCell ref="BU63:BW63"/>
    <mergeCell ref="BX63:BZ63"/>
    <mergeCell ref="CA63:CC63"/>
    <mergeCell ref="C66:E66"/>
    <mergeCell ref="K66:M66"/>
    <mergeCell ref="N66:Q66"/>
    <mergeCell ref="V66:X66"/>
    <mergeCell ref="AD66:AE66"/>
    <mergeCell ref="AV65:AW65"/>
    <mergeCell ref="AX65:AY65"/>
    <mergeCell ref="AZ65:BA65"/>
    <mergeCell ref="BF65:BG65"/>
    <mergeCell ref="BH65:BJ65"/>
    <mergeCell ref="BK65:BM65"/>
    <mergeCell ref="C65:E65"/>
    <mergeCell ref="K65:M65"/>
    <mergeCell ref="N65:Q65"/>
    <mergeCell ref="V65:X65"/>
    <mergeCell ref="AD65:AE65"/>
    <mergeCell ref="AT65:AU65"/>
    <mergeCell ref="F65:J65"/>
    <mergeCell ref="F66:J66"/>
    <mergeCell ref="AQ65:AS65"/>
    <mergeCell ref="AQ66:AS66"/>
    <mergeCell ref="BK66:BM66"/>
    <mergeCell ref="BO66:BP66"/>
    <mergeCell ref="BR66:BT66"/>
    <mergeCell ref="BU66:BW66"/>
    <mergeCell ref="BX66:BZ66"/>
    <mergeCell ref="CA66:CC66"/>
    <mergeCell ref="AT66:AU66"/>
    <mergeCell ref="AV66:AW66"/>
    <mergeCell ref="AX66:AY66"/>
    <mergeCell ref="AZ66:BA66"/>
    <mergeCell ref="BF66:BG66"/>
    <mergeCell ref="BH66:BJ66"/>
    <mergeCell ref="BO65:BP65"/>
    <mergeCell ref="BR65:BT65"/>
    <mergeCell ref="BU65:BW65"/>
    <mergeCell ref="BX65:BZ65"/>
    <mergeCell ref="CA65:CC65"/>
    <mergeCell ref="C68:E68"/>
    <mergeCell ref="K68:M68"/>
    <mergeCell ref="N68:Q68"/>
    <mergeCell ref="V68:X68"/>
    <mergeCell ref="AD68:AE68"/>
    <mergeCell ref="AV67:AW67"/>
    <mergeCell ref="AX67:AY67"/>
    <mergeCell ref="AZ67:BA67"/>
    <mergeCell ref="BF67:BG67"/>
    <mergeCell ref="BH67:BJ67"/>
    <mergeCell ref="BK67:BM67"/>
    <mergeCell ref="C67:E67"/>
    <mergeCell ref="K67:M67"/>
    <mergeCell ref="N67:Q67"/>
    <mergeCell ref="V67:X67"/>
    <mergeCell ref="AD67:AE67"/>
    <mergeCell ref="AT67:AU67"/>
    <mergeCell ref="F67:J67"/>
    <mergeCell ref="F68:J68"/>
    <mergeCell ref="AQ67:AS67"/>
    <mergeCell ref="AQ68:AS68"/>
    <mergeCell ref="BK68:BM68"/>
    <mergeCell ref="BO68:BP68"/>
    <mergeCell ref="BR68:BT68"/>
    <mergeCell ref="BU68:BW68"/>
    <mergeCell ref="BX68:BZ68"/>
    <mergeCell ref="CA68:CC68"/>
    <mergeCell ref="AT68:AU68"/>
    <mergeCell ref="AV68:AW68"/>
    <mergeCell ref="AX68:AY68"/>
    <mergeCell ref="AZ68:BA68"/>
    <mergeCell ref="BF68:BG68"/>
    <mergeCell ref="BH68:BJ68"/>
    <mergeCell ref="BO67:BP67"/>
    <mergeCell ref="BR67:BT67"/>
    <mergeCell ref="BU67:BW67"/>
    <mergeCell ref="BX67:BZ67"/>
    <mergeCell ref="CA67:CC67"/>
    <mergeCell ref="C70:E70"/>
    <mergeCell ref="K70:M70"/>
    <mergeCell ref="N70:Q70"/>
    <mergeCell ref="V70:X70"/>
    <mergeCell ref="AD70:AE70"/>
    <mergeCell ref="AV69:AW69"/>
    <mergeCell ref="AX69:AY69"/>
    <mergeCell ref="AZ69:BA69"/>
    <mergeCell ref="BF69:BG69"/>
    <mergeCell ref="BH69:BJ69"/>
    <mergeCell ref="BK69:BM69"/>
    <mergeCell ref="C69:E69"/>
    <mergeCell ref="K69:M69"/>
    <mergeCell ref="N69:Q69"/>
    <mergeCell ref="V69:X69"/>
    <mergeCell ref="AD69:AE69"/>
    <mergeCell ref="AT69:AU69"/>
    <mergeCell ref="F69:J69"/>
    <mergeCell ref="F70:J70"/>
    <mergeCell ref="AQ69:AS69"/>
    <mergeCell ref="AQ70:AS70"/>
    <mergeCell ref="BK70:BM70"/>
    <mergeCell ref="BO70:BP70"/>
    <mergeCell ref="BR70:BT70"/>
    <mergeCell ref="BU70:BW70"/>
    <mergeCell ref="BX70:BZ70"/>
    <mergeCell ref="CA70:CC70"/>
    <mergeCell ref="AT70:AU70"/>
    <mergeCell ref="AV70:AW70"/>
    <mergeCell ref="AX70:AY70"/>
    <mergeCell ref="AZ70:BA70"/>
    <mergeCell ref="BF70:BG70"/>
    <mergeCell ref="BH70:BJ70"/>
    <mergeCell ref="BO69:BP69"/>
    <mergeCell ref="BR69:BT69"/>
    <mergeCell ref="BU69:BW69"/>
    <mergeCell ref="BX69:BZ69"/>
    <mergeCell ref="CA69:CC69"/>
    <mergeCell ref="C72:E72"/>
    <mergeCell ref="K72:M72"/>
    <mergeCell ref="N72:Q72"/>
    <mergeCell ref="V72:X72"/>
    <mergeCell ref="AD72:AE72"/>
    <mergeCell ref="AV71:AW71"/>
    <mergeCell ref="AX71:AY71"/>
    <mergeCell ref="AZ71:BA71"/>
    <mergeCell ref="BF71:BG71"/>
    <mergeCell ref="BH71:BJ71"/>
    <mergeCell ref="BK71:BM71"/>
    <mergeCell ref="C71:E71"/>
    <mergeCell ref="K71:M71"/>
    <mergeCell ref="N71:Q71"/>
    <mergeCell ref="V71:X71"/>
    <mergeCell ref="AD71:AE71"/>
    <mergeCell ref="AT71:AU71"/>
    <mergeCell ref="F71:J71"/>
    <mergeCell ref="F72:J72"/>
    <mergeCell ref="AQ71:AS71"/>
    <mergeCell ref="AQ72:AS72"/>
    <mergeCell ref="BK72:BM72"/>
    <mergeCell ref="BO72:BP72"/>
    <mergeCell ref="BR72:BT72"/>
    <mergeCell ref="BU72:BW72"/>
    <mergeCell ref="BX72:BZ72"/>
    <mergeCell ref="CA72:CC72"/>
    <mergeCell ref="AT72:AU72"/>
    <mergeCell ref="AV72:AW72"/>
    <mergeCell ref="AX72:AY72"/>
    <mergeCell ref="AZ72:BA72"/>
    <mergeCell ref="BF72:BG72"/>
    <mergeCell ref="BH72:BJ72"/>
    <mergeCell ref="BO71:BP71"/>
    <mergeCell ref="BR71:BT71"/>
    <mergeCell ref="BU71:BW71"/>
    <mergeCell ref="BX71:BZ71"/>
    <mergeCell ref="CA71:CC71"/>
    <mergeCell ref="C74:E74"/>
    <mergeCell ref="K74:M74"/>
    <mergeCell ref="N74:Q74"/>
    <mergeCell ref="V74:X74"/>
    <mergeCell ref="AD74:AE74"/>
    <mergeCell ref="AV73:AW73"/>
    <mergeCell ref="AX73:AY73"/>
    <mergeCell ref="AZ73:BA73"/>
    <mergeCell ref="BF73:BG73"/>
    <mergeCell ref="BH73:BJ73"/>
    <mergeCell ref="BK73:BM73"/>
    <mergeCell ref="C73:E73"/>
    <mergeCell ref="K73:M73"/>
    <mergeCell ref="N73:Q73"/>
    <mergeCell ref="V73:X73"/>
    <mergeCell ref="AD73:AE73"/>
    <mergeCell ref="AT73:AU73"/>
    <mergeCell ref="F73:J73"/>
    <mergeCell ref="F74:J74"/>
    <mergeCell ref="AQ73:AS73"/>
    <mergeCell ref="AQ74:AS74"/>
    <mergeCell ref="BK74:BM74"/>
    <mergeCell ref="BO74:BP74"/>
    <mergeCell ref="BR74:BT74"/>
    <mergeCell ref="BU74:BW74"/>
    <mergeCell ref="BX74:BZ74"/>
    <mergeCell ref="CA74:CC74"/>
    <mergeCell ref="AT74:AU74"/>
    <mergeCell ref="AV74:AW74"/>
    <mergeCell ref="AX74:AY74"/>
    <mergeCell ref="AZ74:BA74"/>
    <mergeCell ref="BF74:BG74"/>
    <mergeCell ref="BH74:BJ74"/>
    <mergeCell ref="BO73:BP73"/>
    <mergeCell ref="BR73:BT73"/>
    <mergeCell ref="BU73:BW73"/>
    <mergeCell ref="BX73:BZ73"/>
    <mergeCell ref="CA73:CC73"/>
    <mergeCell ref="C76:E76"/>
    <mergeCell ref="K76:M76"/>
    <mergeCell ref="N76:Q76"/>
    <mergeCell ref="V76:X76"/>
    <mergeCell ref="AD76:AE76"/>
    <mergeCell ref="AV75:AW75"/>
    <mergeCell ref="AX75:AY75"/>
    <mergeCell ref="AZ75:BA75"/>
    <mergeCell ref="BF75:BG75"/>
    <mergeCell ref="BH75:BJ75"/>
    <mergeCell ref="BK75:BM75"/>
    <mergeCell ref="C75:E75"/>
    <mergeCell ref="K75:M75"/>
    <mergeCell ref="N75:Q75"/>
    <mergeCell ref="V75:X75"/>
    <mergeCell ref="AD75:AE75"/>
    <mergeCell ref="AT75:AU75"/>
    <mergeCell ref="F75:J75"/>
    <mergeCell ref="F76:J76"/>
    <mergeCell ref="AQ75:AS75"/>
    <mergeCell ref="AQ76:AS76"/>
    <mergeCell ref="BK76:BM76"/>
    <mergeCell ref="BO76:BP76"/>
    <mergeCell ref="BR76:BT76"/>
    <mergeCell ref="BU76:BW76"/>
    <mergeCell ref="BX76:BZ76"/>
    <mergeCell ref="CA76:CC76"/>
    <mergeCell ref="AT76:AU76"/>
    <mergeCell ref="AV76:AW76"/>
    <mergeCell ref="AX76:AY76"/>
    <mergeCell ref="AZ76:BA76"/>
    <mergeCell ref="BF76:BG76"/>
    <mergeCell ref="BH76:BJ76"/>
    <mergeCell ref="BO75:BP75"/>
    <mergeCell ref="BR75:BT75"/>
    <mergeCell ref="BU75:BW75"/>
    <mergeCell ref="BX75:BZ75"/>
    <mergeCell ref="CA75:CC75"/>
    <mergeCell ref="C78:E78"/>
    <mergeCell ref="K78:M78"/>
    <mergeCell ref="N78:Q78"/>
    <mergeCell ref="V78:X78"/>
    <mergeCell ref="AD78:AE78"/>
    <mergeCell ref="AV77:AW77"/>
    <mergeCell ref="AX77:AY77"/>
    <mergeCell ref="AZ77:BA77"/>
    <mergeCell ref="BF77:BG77"/>
    <mergeCell ref="BH77:BJ77"/>
    <mergeCell ref="BK77:BM77"/>
    <mergeCell ref="C77:E77"/>
    <mergeCell ref="K77:M77"/>
    <mergeCell ref="N77:Q77"/>
    <mergeCell ref="V77:X77"/>
    <mergeCell ref="AD77:AE77"/>
    <mergeCell ref="AT77:AU77"/>
    <mergeCell ref="F77:J77"/>
    <mergeCell ref="F78:J78"/>
    <mergeCell ref="AQ77:AS77"/>
    <mergeCell ref="AQ78:AS78"/>
    <mergeCell ref="BK78:BM78"/>
    <mergeCell ref="BO78:BP78"/>
    <mergeCell ref="BR78:BT78"/>
    <mergeCell ref="BU78:BW78"/>
    <mergeCell ref="BX78:BZ78"/>
    <mergeCell ref="CA78:CC78"/>
    <mergeCell ref="AT78:AU78"/>
    <mergeCell ref="AV78:AW78"/>
    <mergeCell ref="AX78:AY78"/>
    <mergeCell ref="AZ78:BA78"/>
    <mergeCell ref="BF78:BG78"/>
    <mergeCell ref="BH78:BJ78"/>
    <mergeCell ref="BO77:BP77"/>
    <mergeCell ref="BR77:BT77"/>
    <mergeCell ref="BU77:BW77"/>
    <mergeCell ref="BX77:BZ77"/>
    <mergeCell ref="CA77:CC77"/>
    <mergeCell ref="C80:E80"/>
    <mergeCell ref="K80:M80"/>
    <mergeCell ref="N80:Q80"/>
    <mergeCell ref="V80:X80"/>
    <mergeCell ref="AD80:AE80"/>
    <mergeCell ref="AV79:AW79"/>
    <mergeCell ref="AX79:AY79"/>
    <mergeCell ref="AZ79:BA79"/>
    <mergeCell ref="BF79:BG79"/>
    <mergeCell ref="BH79:BJ79"/>
    <mergeCell ref="BK79:BM79"/>
    <mergeCell ref="C79:E79"/>
    <mergeCell ref="K79:M79"/>
    <mergeCell ref="N79:Q79"/>
    <mergeCell ref="V79:X79"/>
    <mergeCell ref="AD79:AE79"/>
    <mergeCell ref="AT79:AU79"/>
    <mergeCell ref="F79:J79"/>
    <mergeCell ref="F80:J80"/>
    <mergeCell ref="AQ79:AS79"/>
    <mergeCell ref="AQ80:AS80"/>
    <mergeCell ref="BK80:BM80"/>
    <mergeCell ref="BO80:BP80"/>
    <mergeCell ref="BR80:BT80"/>
    <mergeCell ref="BU80:BW80"/>
    <mergeCell ref="BX80:BZ80"/>
    <mergeCell ref="CA80:CC80"/>
    <mergeCell ref="AT80:AU80"/>
    <mergeCell ref="AV80:AW80"/>
    <mergeCell ref="AX80:AY80"/>
    <mergeCell ref="AZ80:BA80"/>
    <mergeCell ref="BF80:BG80"/>
    <mergeCell ref="BH80:BJ80"/>
    <mergeCell ref="BO79:BP79"/>
    <mergeCell ref="BR79:BT79"/>
    <mergeCell ref="BU79:BW79"/>
    <mergeCell ref="BX79:BZ79"/>
    <mergeCell ref="CA79:CC79"/>
    <mergeCell ref="C82:E82"/>
    <mergeCell ref="K82:M82"/>
    <mergeCell ref="N82:Q82"/>
    <mergeCell ref="V82:X82"/>
    <mergeCell ref="AD82:AE82"/>
    <mergeCell ref="AV81:AW81"/>
    <mergeCell ref="AX81:AY81"/>
    <mergeCell ref="AZ81:BA81"/>
    <mergeCell ref="BF81:BG81"/>
    <mergeCell ref="BH81:BJ81"/>
    <mergeCell ref="BK81:BM81"/>
    <mergeCell ref="C81:E81"/>
    <mergeCell ref="K81:M81"/>
    <mergeCell ref="N81:Q81"/>
    <mergeCell ref="V81:X81"/>
    <mergeCell ref="AD81:AE81"/>
    <mergeCell ref="AT81:AU81"/>
    <mergeCell ref="F81:J81"/>
    <mergeCell ref="F82:J82"/>
    <mergeCell ref="AQ81:AS81"/>
    <mergeCell ref="AQ82:AS82"/>
    <mergeCell ref="BK82:BM82"/>
    <mergeCell ref="BO82:BP82"/>
    <mergeCell ref="BR82:BT82"/>
    <mergeCell ref="BU82:BW82"/>
    <mergeCell ref="BX82:BZ82"/>
    <mergeCell ref="CA82:CC82"/>
    <mergeCell ref="AT82:AU82"/>
    <mergeCell ref="AV82:AW82"/>
    <mergeCell ref="AX82:AY82"/>
    <mergeCell ref="AZ82:BA82"/>
    <mergeCell ref="BF82:BG82"/>
    <mergeCell ref="BH82:BJ82"/>
    <mergeCell ref="BO81:BP81"/>
    <mergeCell ref="BR81:BT81"/>
    <mergeCell ref="BU81:BW81"/>
    <mergeCell ref="BX81:BZ81"/>
    <mergeCell ref="CA81:CC81"/>
    <mergeCell ref="C84:E84"/>
    <mergeCell ref="K84:M84"/>
    <mergeCell ref="N84:Q84"/>
    <mergeCell ref="V84:X84"/>
    <mergeCell ref="AD84:AE84"/>
    <mergeCell ref="AV83:AW83"/>
    <mergeCell ref="AX83:AY83"/>
    <mergeCell ref="AZ83:BA83"/>
    <mergeCell ref="BF83:BG83"/>
    <mergeCell ref="BH83:BJ83"/>
    <mergeCell ref="BK83:BM83"/>
    <mergeCell ref="C83:E83"/>
    <mergeCell ref="K83:M83"/>
    <mergeCell ref="N83:Q83"/>
    <mergeCell ref="V83:X83"/>
    <mergeCell ref="AD83:AE83"/>
    <mergeCell ref="AT83:AU83"/>
    <mergeCell ref="F83:J83"/>
    <mergeCell ref="F84:J84"/>
    <mergeCell ref="AQ83:AS83"/>
    <mergeCell ref="AQ84:AS84"/>
    <mergeCell ref="BK84:BM84"/>
    <mergeCell ref="BO84:BP84"/>
    <mergeCell ref="BR84:BT84"/>
    <mergeCell ref="BU84:BW84"/>
    <mergeCell ref="BX84:BZ84"/>
    <mergeCell ref="CA84:CC84"/>
    <mergeCell ref="AT84:AU84"/>
    <mergeCell ref="AV84:AW84"/>
    <mergeCell ref="AX84:AY84"/>
    <mergeCell ref="AZ84:BA84"/>
    <mergeCell ref="BF84:BG84"/>
    <mergeCell ref="BH84:BJ84"/>
    <mergeCell ref="BO83:BP83"/>
    <mergeCell ref="BR83:BT83"/>
    <mergeCell ref="BU83:BW83"/>
    <mergeCell ref="BX83:BZ83"/>
    <mergeCell ref="CA83:CC83"/>
    <mergeCell ref="C86:E86"/>
    <mergeCell ref="K86:M86"/>
    <mergeCell ref="N86:Q86"/>
    <mergeCell ref="V86:X86"/>
    <mergeCell ref="AD86:AE86"/>
    <mergeCell ref="AV85:AW85"/>
    <mergeCell ref="AX85:AY85"/>
    <mergeCell ref="AZ85:BA85"/>
    <mergeCell ref="BF85:BG85"/>
    <mergeCell ref="BH85:BJ85"/>
    <mergeCell ref="BK85:BM85"/>
    <mergeCell ref="C85:E85"/>
    <mergeCell ref="K85:M85"/>
    <mergeCell ref="N85:Q85"/>
    <mergeCell ref="V85:X85"/>
    <mergeCell ref="AD85:AE85"/>
    <mergeCell ref="AT85:AU85"/>
    <mergeCell ref="F85:J85"/>
    <mergeCell ref="F86:J86"/>
    <mergeCell ref="AQ85:AS85"/>
    <mergeCell ref="AQ86:AS86"/>
    <mergeCell ref="BK86:BM86"/>
    <mergeCell ref="BO86:BP86"/>
    <mergeCell ref="BR86:BT86"/>
    <mergeCell ref="BU86:BW86"/>
    <mergeCell ref="BX86:BZ86"/>
    <mergeCell ref="CA86:CC86"/>
    <mergeCell ref="AT86:AU86"/>
    <mergeCell ref="AV86:AW86"/>
    <mergeCell ref="AX86:AY86"/>
    <mergeCell ref="AZ86:BA86"/>
    <mergeCell ref="BF86:BG86"/>
    <mergeCell ref="BH86:BJ86"/>
    <mergeCell ref="BO85:BP85"/>
    <mergeCell ref="BR85:BT85"/>
    <mergeCell ref="BU85:BW85"/>
    <mergeCell ref="BX85:BZ85"/>
    <mergeCell ref="CA85:CC85"/>
    <mergeCell ref="C88:E88"/>
    <mergeCell ref="K88:M88"/>
    <mergeCell ref="N88:Q88"/>
    <mergeCell ref="V88:X88"/>
    <mergeCell ref="AD88:AE88"/>
    <mergeCell ref="AV87:AW87"/>
    <mergeCell ref="AX87:AY87"/>
    <mergeCell ref="AZ87:BA87"/>
    <mergeCell ref="BF87:BG87"/>
    <mergeCell ref="BH87:BJ87"/>
    <mergeCell ref="BK87:BM87"/>
    <mergeCell ref="C87:E87"/>
    <mergeCell ref="K87:M87"/>
    <mergeCell ref="N87:Q87"/>
    <mergeCell ref="V87:X87"/>
    <mergeCell ref="AD87:AE87"/>
    <mergeCell ref="AT87:AU87"/>
    <mergeCell ref="F87:J87"/>
    <mergeCell ref="F88:J88"/>
    <mergeCell ref="AQ87:AS87"/>
    <mergeCell ref="AQ88:AS88"/>
    <mergeCell ref="BK88:BM88"/>
    <mergeCell ref="BO88:BP88"/>
    <mergeCell ref="BR88:BT88"/>
    <mergeCell ref="BU88:BW88"/>
    <mergeCell ref="BX88:BZ88"/>
    <mergeCell ref="CA88:CC88"/>
    <mergeCell ref="AT88:AU88"/>
    <mergeCell ref="AV88:AW88"/>
    <mergeCell ref="AX88:AY88"/>
    <mergeCell ref="AZ88:BA88"/>
    <mergeCell ref="BF88:BG88"/>
    <mergeCell ref="BH88:BJ88"/>
    <mergeCell ref="BO87:BP87"/>
    <mergeCell ref="BR87:BT87"/>
    <mergeCell ref="BU87:BW87"/>
    <mergeCell ref="BX87:BZ87"/>
    <mergeCell ref="CA87:CC87"/>
    <mergeCell ref="C90:E90"/>
    <mergeCell ref="K90:M90"/>
    <mergeCell ref="N90:Q90"/>
    <mergeCell ref="V90:X90"/>
    <mergeCell ref="AD90:AE90"/>
    <mergeCell ref="AV89:AW89"/>
    <mergeCell ref="AX89:AY89"/>
    <mergeCell ref="AZ89:BA89"/>
    <mergeCell ref="BF89:BG89"/>
    <mergeCell ref="BH89:BJ89"/>
    <mergeCell ref="BK89:BM89"/>
    <mergeCell ref="C89:E89"/>
    <mergeCell ref="K89:M89"/>
    <mergeCell ref="N89:Q89"/>
    <mergeCell ref="V89:X89"/>
    <mergeCell ref="AD89:AE89"/>
    <mergeCell ref="AT89:AU89"/>
    <mergeCell ref="F89:J89"/>
    <mergeCell ref="F90:J90"/>
    <mergeCell ref="AQ89:AS89"/>
    <mergeCell ref="AQ90:AS90"/>
    <mergeCell ref="BK90:BM90"/>
    <mergeCell ref="BO90:BP90"/>
    <mergeCell ref="BR90:BT90"/>
    <mergeCell ref="BU90:BW90"/>
    <mergeCell ref="BX90:BZ90"/>
    <mergeCell ref="CA90:CC90"/>
    <mergeCell ref="AT90:AU90"/>
    <mergeCell ref="AV90:AW90"/>
    <mergeCell ref="AX90:AY90"/>
    <mergeCell ref="AZ90:BA90"/>
    <mergeCell ref="BF90:BG90"/>
    <mergeCell ref="BH90:BJ90"/>
    <mergeCell ref="BO89:BP89"/>
    <mergeCell ref="BR89:BT89"/>
    <mergeCell ref="BU89:BW89"/>
    <mergeCell ref="BX89:BZ89"/>
    <mergeCell ref="CA89:CC89"/>
    <mergeCell ref="C92:E92"/>
    <mergeCell ref="K92:M92"/>
    <mergeCell ref="N92:Q92"/>
    <mergeCell ref="V92:X92"/>
    <mergeCell ref="AD92:AE92"/>
    <mergeCell ref="AV91:AW91"/>
    <mergeCell ref="AX91:AY91"/>
    <mergeCell ref="AZ91:BA91"/>
    <mergeCell ref="BF91:BG91"/>
    <mergeCell ref="BH91:BJ91"/>
    <mergeCell ref="BK91:BM91"/>
    <mergeCell ref="C91:E91"/>
    <mergeCell ref="K91:M91"/>
    <mergeCell ref="N91:Q91"/>
    <mergeCell ref="V91:X91"/>
    <mergeCell ref="AD91:AE91"/>
    <mergeCell ref="AT91:AU91"/>
    <mergeCell ref="F91:J91"/>
    <mergeCell ref="F92:J92"/>
    <mergeCell ref="AQ91:AS91"/>
    <mergeCell ref="AQ92:AS92"/>
    <mergeCell ref="BK92:BM92"/>
    <mergeCell ref="BO92:BP92"/>
    <mergeCell ref="BR92:BT92"/>
    <mergeCell ref="BU92:BW92"/>
    <mergeCell ref="BX92:BZ92"/>
    <mergeCell ref="CA92:CC92"/>
    <mergeCell ref="AT92:AU92"/>
    <mergeCell ref="AV92:AW92"/>
    <mergeCell ref="AX92:AY92"/>
    <mergeCell ref="AZ92:BA92"/>
    <mergeCell ref="BF92:BG92"/>
    <mergeCell ref="BH92:BJ92"/>
    <mergeCell ref="BO91:BP91"/>
    <mergeCell ref="BR91:BT91"/>
    <mergeCell ref="BU91:BW91"/>
    <mergeCell ref="BX91:BZ91"/>
    <mergeCell ref="CA91:CC91"/>
    <mergeCell ref="C94:E94"/>
    <mergeCell ref="K94:M94"/>
    <mergeCell ref="N94:Q94"/>
    <mergeCell ref="V94:X94"/>
    <mergeCell ref="AD94:AE94"/>
    <mergeCell ref="AV93:AW93"/>
    <mergeCell ref="AX93:AY93"/>
    <mergeCell ref="AZ93:BA93"/>
    <mergeCell ref="BF93:BG93"/>
    <mergeCell ref="BH93:BJ93"/>
    <mergeCell ref="BK93:BM93"/>
    <mergeCell ref="C93:E93"/>
    <mergeCell ref="K93:M93"/>
    <mergeCell ref="N93:Q93"/>
    <mergeCell ref="V93:X93"/>
    <mergeCell ref="AD93:AE93"/>
    <mergeCell ref="AT93:AU93"/>
    <mergeCell ref="F93:J93"/>
    <mergeCell ref="F94:J94"/>
    <mergeCell ref="AQ93:AS93"/>
    <mergeCell ref="AQ94:AS94"/>
    <mergeCell ref="BK94:BM94"/>
    <mergeCell ref="BO94:BP94"/>
    <mergeCell ref="BR94:BT94"/>
    <mergeCell ref="BU94:BW94"/>
    <mergeCell ref="BX94:BZ94"/>
    <mergeCell ref="CA94:CC94"/>
    <mergeCell ref="AT94:AU94"/>
    <mergeCell ref="AV94:AW94"/>
    <mergeCell ref="AX94:AY94"/>
    <mergeCell ref="AZ94:BA94"/>
    <mergeCell ref="BF94:BG94"/>
    <mergeCell ref="BH94:BJ94"/>
    <mergeCell ref="BO93:BP93"/>
    <mergeCell ref="BR93:BT93"/>
    <mergeCell ref="BU93:BW93"/>
    <mergeCell ref="BX93:BZ93"/>
    <mergeCell ref="CA93:CC93"/>
    <mergeCell ref="C96:E96"/>
    <mergeCell ref="K96:M96"/>
    <mergeCell ref="N96:Q96"/>
    <mergeCell ref="V96:X96"/>
    <mergeCell ref="AD96:AE96"/>
    <mergeCell ref="AV95:AW95"/>
    <mergeCell ref="AX95:AY95"/>
    <mergeCell ref="AZ95:BA95"/>
    <mergeCell ref="BF95:BG95"/>
    <mergeCell ref="BH95:BJ95"/>
    <mergeCell ref="BK95:BM95"/>
    <mergeCell ref="C95:E95"/>
    <mergeCell ref="K95:M95"/>
    <mergeCell ref="N95:Q95"/>
    <mergeCell ref="V95:X95"/>
    <mergeCell ref="AD95:AE95"/>
    <mergeCell ref="AT95:AU95"/>
    <mergeCell ref="F95:J95"/>
    <mergeCell ref="F96:J96"/>
    <mergeCell ref="AQ95:AS95"/>
    <mergeCell ref="AQ96:AS96"/>
    <mergeCell ref="BK96:BM96"/>
    <mergeCell ref="BO96:BP96"/>
    <mergeCell ref="BR96:BT96"/>
    <mergeCell ref="BU96:BW96"/>
    <mergeCell ref="BX96:BZ96"/>
    <mergeCell ref="CA96:CC96"/>
    <mergeCell ref="AT96:AU96"/>
    <mergeCell ref="AV96:AW96"/>
    <mergeCell ref="AX96:AY96"/>
    <mergeCell ref="AZ96:BA96"/>
    <mergeCell ref="BF96:BG96"/>
    <mergeCell ref="BH96:BJ96"/>
    <mergeCell ref="BO95:BP95"/>
    <mergeCell ref="BR95:BT95"/>
    <mergeCell ref="BU95:BW95"/>
    <mergeCell ref="BX95:BZ95"/>
    <mergeCell ref="CA95:CC95"/>
    <mergeCell ref="C98:E98"/>
    <mergeCell ref="K98:M98"/>
    <mergeCell ref="N98:Q98"/>
    <mergeCell ref="V98:X98"/>
    <mergeCell ref="AD98:AE98"/>
    <mergeCell ref="AV97:AW97"/>
    <mergeCell ref="AX97:AY97"/>
    <mergeCell ref="AZ97:BA97"/>
    <mergeCell ref="BF97:BG97"/>
    <mergeCell ref="BH97:BJ97"/>
    <mergeCell ref="BK97:BM97"/>
    <mergeCell ref="C97:E97"/>
    <mergeCell ref="K97:M97"/>
    <mergeCell ref="N97:Q97"/>
    <mergeCell ref="V97:X97"/>
    <mergeCell ref="AD97:AE97"/>
    <mergeCell ref="AT97:AU97"/>
    <mergeCell ref="F97:J97"/>
    <mergeCell ref="F98:J98"/>
    <mergeCell ref="AQ97:AS97"/>
    <mergeCell ref="AQ98:AS98"/>
    <mergeCell ref="BK98:BM98"/>
    <mergeCell ref="BO98:BP98"/>
    <mergeCell ref="BR98:BT98"/>
    <mergeCell ref="BU98:BW98"/>
    <mergeCell ref="BX98:BZ98"/>
    <mergeCell ref="CA98:CC98"/>
    <mergeCell ref="AT98:AU98"/>
    <mergeCell ref="AV98:AW98"/>
    <mergeCell ref="AX98:AY98"/>
    <mergeCell ref="AZ98:BA98"/>
    <mergeCell ref="BF98:BG98"/>
    <mergeCell ref="BH98:BJ98"/>
    <mergeCell ref="BO97:BP97"/>
    <mergeCell ref="BR97:BT97"/>
    <mergeCell ref="BU97:BW97"/>
    <mergeCell ref="BX97:BZ97"/>
    <mergeCell ref="CA97:CC97"/>
    <mergeCell ref="C100:E100"/>
    <mergeCell ref="K100:M100"/>
    <mergeCell ref="N100:Q100"/>
    <mergeCell ref="V100:X100"/>
    <mergeCell ref="AD100:AE100"/>
    <mergeCell ref="AV99:AW99"/>
    <mergeCell ref="AX99:AY99"/>
    <mergeCell ref="AZ99:BA99"/>
    <mergeCell ref="BF99:BG99"/>
    <mergeCell ref="BH99:BJ99"/>
    <mergeCell ref="BK99:BM99"/>
    <mergeCell ref="C99:E99"/>
    <mergeCell ref="K99:M99"/>
    <mergeCell ref="N99:Q99"/>
    <mergeCell ref="V99:X99"/>
    <mergeCell ref="AD99:AE99"/>
    <mergeCell ref="AT99:AU99"/>
    <mergeCell ref="F99:J99"/>
    <mergeCell ref="F100:J100"/>
    <mergeCell ref="AQ99:AS99"/>
    <mergeCell ref="AQ100:AS100"/>
    <mergeCell ref="BK100:BM100"/>
    <mergeCell ref="BO100:BP100"/>
    <mergeCell ref="BR100:BT100"/>
    <mergeCell ref="BU100:BW100"/>
    <mergeCell ref="BX100:BZ100"/>
    <mergeCell ref="CA100:CC100"/>
    <mergeCell ref="AT100:AU100"/>
    <mergeCell ref="AV100:AW100"/>
    <mergeCell ref="AX100:AY100"/>
    <mergeCell ref="AZ100:BA100"/>
    <mergeCell ref="BF100:BG100"/>
    <mergeCell ref="BH100:BJ100"/>
    <mergeCell ref="BO99:BP99"/>
    <mergeCell ref="BR99:BT99"/>
    <mergeCell ref="BU99:BW99"/>
    <mergeCell ref="BX99:BZ99"/>
    <mergeCell ref="CA99:CC99"/>
    <mergeCell ref="C102:E102"/>
    <mergeCell ref="K102:M102"/>
    <mergeCell ref="N102:Q102"/>
    <mergeCell ref="V102:X102"/>
    <mergeCell ref="AD102:AE102"/>
    <mergeCell ref="AV101:AW101"/>
    <mergeCell ref="AX101:AY101"/>
    <mergeCell ref="AZ101:BA101"/>
    <mergeCell ref="BF101:BG101"/>
    <mergeCell ref="BH101:BJ101"/>
    <mergeCell ref="BK101:BM101"/>
    <mergeCell ref="C101:E101"/>
    <mergeCell ref="K101:M101"/>
    <mergeCell ref="N101:Q101"/>
    <mergeCell ref="V101:X101"/>
    <mergeCell ref="AD101:AE101"/>
    <mergeCell ref="AT101:AU101"/>
    <mergeCell ref="F101:J101"/>
    <mergeCell ref="F102:J102"/>
    <mergeCell ref="AQ101:AS101"/>
    <mergeCell ref="AQ102:AS102"/>
    <mergeCell ref="BK102:BM102"/>
    <mergeCell ref="BO102:BP102"/>
    <mergeCell ref="BR102:BT102"/>
    <mergeCell ref="BU102:BW102"/>
    <mergeCell ref="BX102:BZ102"/>
    <mergeCell ref="CA102:CC102"/>
    <mergeCell ref="AT102:AU102"/>
    <mergeCell ref="AV102:AW102"/>
    <mergeCell ref="AX102:AY102"/>
    <mergeCell ref="AZ102:BA102"/>
    <mergeCell ref="BF102:BG102"/>
    <mergeCell ref="BH102:BJ102"/>
    <mergeCell ref="BO101:BP101"/>
    <mergeCell ref="BR101:BT101"/>
    <mergeCell ref="BU101:BW101"/>
    <mergeCell ref="BX101:BZ101"/>
    <mergeCell ref="CA101:CC101"/>
    <mergeCell ref="BO103:BP103"/>
    <mergeCell ref="BR103:BT103"/>
    <mergeCell ref="BU103:BW103"/>
    <mergeCell ref="BX103:BZ103"/>
    <mergeCell ref="CA103:CC103"/>
    <mergeCell ref="C104:E104"/>
    <mergeCell ref="K104:M104"/>
    <mergeCell ref="N104:Q104"/>
    <mergeCell ref="V104:X104"/>
    <mergeCell ref="AD104:AE104"/>
    <mergeCell ref="AV103:AW103"/>
    <mergeCell ref="AX103:AY103"/>
    <mergeCell ref="AZ103:BA103"/>
    <mergeCell ref="BF103:BG103"/>
    <mergeCell ref="BH103:BJ103"/>
    <mergeCell ref="BK103:BM103"/>
    <mergeCell ref="C103:E103"/>
    <mergeCell ref="K103:M103"/>
    <mergeCell ref="N103:Q103"/>
    <mergeCell ref="V103:X103"/>
    <mergeCell ref="AD103:AE103"/>
    <mergeCell ref="AT103:AU103"/>
    <mergeCell ref="F103:J103"/>
    <mergeCell ref="F104:J104"/>
    <mergeCell ref="AQ103:AS103"/>
    <mergeCell ref="CA104:CC104"/>
    <mergeCell ref="C105:E105"/>
    <mergeCell ref="K105:M105"/>
    <mergeCell ref="N105:Q105"/>
    <mergeCell ref="V105:X105"/>
    <mergeCell ref="AD105:AE105"/>
    <mergeCell ref="AT105:AU105"/>
    <mergeCell ref="AV105:AW105"/>
    <mergeCell ref="AX105:AY105"/>
    <mergeCell ref="AZ105:BA105"/>
    <mergeCell ref="BH104:BJ104"/>
    <mergeCell ref="BK104:BM104"/>
    <mergeCell ref="BO104:BP104"/>
    <mergeCell ref="BR104:BT104"/>
    <mergeCell ref="BU104:BW104"/>
    <mergeCell ref="BX104:BZ104"/>
    <mergeCell ref="AT104:AU104"/>
    <mergeCell ref="AQ104:AS104"/>
    <mergeCell ref="AV104:AW104"/>
    <mergeCell ref="AX104:AY104"/>
    <mergeCell ref="AZ104:BA104"/>
    <mergeCell ref="BF104:BG104"/>
    <mergeCell ref="F105:J105"/>
    <mergeCell ref="AQ105:AS105"/>
    <mergeCell ref="C107:E107"/>
    <mergeCell ref="K107:M107"/>
    <mergeCell ref="N107:Q107"/>
    <mergeCell ref="V107:X107"/>
    <mergeCell ref="AD107:AE107"/>
    <mergeCell ref="AV106:AW106"/>
    <mergeCell ref="AX106:AY106"/>
    <mergeCell ref="AZ106:BA106"/>
    <mergeCell ref="BF106:BG106"/>
    <mergeCell ref="BH106:BJ106"/>
    <mergeCell ref="BK106:BM106"/>
    <mergeCell ref="BX105:BZ105"/>
    <mergeCell ref="CA105:CC105"/>
    <mergeCell ref="C106:E106"/>
    <mergeCell ref="K106:M106"/>
    <mergeCell ref="N106:Q106"/>
    <mergeCell ref="V106:X106"/>
    <mergeCell ref="AD106:AE106"/>
    <mergeCell ref="AT106:AU106"/>
    <mergeCell ref="F106:J106"/>
    <mergeCell ref="AQ106:AS106"/>
    <mergeCell ref="BF105:BG105"/>
    <mergeCell ref="BH105:BJ105"/>
    <mergeCell ref="BK105:BM105"/>
    <mergeCell ref="BO105:BP105"/>
    <mergeCell ref="BR105:BT105"/>
    <mergeCell ref="BU105:BW105"/>
    <mergeCell ref="F107:J107"/>
    <mergeCell ref="AQ107:AS107"/>
    <mergeCell ref="BK107:BM107"/>
    <mergeCell ref="BO107:BP107"/>
    <mergeCell ref="BR107:BT107"/>
    <mergeCell ref="BU107:BW107"/>
    <mergeCell ref="BX107:BZ107"/>
    <mergeCell ref="CA107:CC107"/>
    <mergeCell ref="AT107:AU107"/>
    <mergeCell ref="AV107:AW107"/>
    <mergeCell ref="AX107:AY107"/>
    <mergeCell ref="AZ107:BA107"/>
    <mergeCell ref="BF107:BG107"/>
    <mergeCell ref="BH107:BJ107"/>
    <mergeCell ref="BO106:BP106"/>
    <mergeCell ref="BR106:BT106"/>
    <mergeCell ref="BU106:BW106"/>
    <mergeCell ref="BX106:BZ106"/>
    <mergeCell ref="CA106:CC106"/>
    <mergeCell ref="C109:E109"/>
    <mergeCell ref="K109:M109"/>
    <mergeCell ref="N109:Q109"/>
    <mergeCell ref="V109:X109"/>
    <mergeCell ref="AD109:AE109"/>
    <mergeCell ref="AV108:AW108"/>
    <mergeCell ref="AX108:AY108"/>
    <mergeCell ref="AZ108:BA108"/>
    <mergeCell ref="BF108:BG108"/>
    <mergeCell ref="BH108:BJ108"/>
    <mergeCell ref="BK108:BM108"/>
    <mergeCell ref="C108:E108"/>
    <mergeCell ref="K108:M108"/>
    <mergeCell ref="N108:Q108"/>
    <mergeCell ref="V108:X108"/>
    <mergeCell ref="AD108:AE108"/>
    <mergeCell ref="AT108:AU108"/>
    <mergeCell ref="AQ108:AS108"/>
    <mergeCell ref="AQ109:AS109"/>
    <mergeCell ref="BK109:BM109"/>
    <mergeCell ref="BO109:BP109"/>
    <mergeCell ref="BR109:BT109"/>
    <mergeCell ref="BU109:BW109"/>
    <mergeCell ref="BX109:BZ109"/>
    <mergeCell ref="CA109:CC109"/>
    <mergeCell ref="AT109:AU109"/>
    <mergeCell ref="AV109:AW109"/>
    <mergeCell ref="AX109:AY109"/>
    <mergeCell ref="AZ109:BA109"/>
    <mergeCell ref="BF109:BG109"/>
    <mergeCell ref="BH109:BJ109"/>
    <mergeCell ref="BO108:BP108"/>
    <mergeCell ref="BR108:BT108"/>
    <mergeCell ref="BU108:BW108"/>
    <mergeCell ref="BX108:BZ108"/>
    <mergeCell ref="CA108:CC108"/>
    <mergeCell ref="C111:E111"/>
    <mergeCell ref="K111:M111"/>
    <mergeCell ref="N111:Q111"/>
    <mergeCell ref="V111:X111"/>
    <mergeCell ref="AD111:AE111"/>
    <mergeCell ref="AV110:AW110"/>
    <mergeCell ref="AX110:AY110"/>
    <mergeCell ref="AZ110:BA110"/>
    <mergeCell ref="BF110:BG110"/>
    <mergeCell ref="BH110:BJ110"/>
    <mergeCell ref="BK110:BM110"/>
    <mergeCell ref="C110:E110"/>
    <mergeCell ref="K110:M110"/>
    <mergeCell ref="N110:Q110"/>
    <mergeCell ref="V110:X110"/>
    <mergeCell ref="AD110:AE110"/>
    <mergeCell ref="AT110:AU110"/>
    <mergeCell ref="BK111:BM111"/>
    <mergeCell ref="BO111:BP111"/>
    <mergeCell ref="BR111:BT111"/>
    <mergeCell ref="BU111:BW111"/>
    <mergeCell ref="BX111:BZ111"/>
    <mergeCell ref="CA111:CC111"/>
    <mergeCell ref="AT111:AU111"/>
    <mergeCell ref="AV111:AW111"/>
    <mergeCell ref="AX111:AY111"/>
    <mergeCell ref="AZ111:BA111"/>
    <mergeCell ref="BF111:BG111"/>
    <mergeCell ref="BH111:BJ111"/>
    <mergeCell ref="BO110:BP110"/>
    <mergeCell ref="BR110:BT110"/>
    <mergeCell ref="BU110:BW110"/>
    <mergeCell ref="BX110:BZ110"/>
    <mergeCell ref="CA110:CC110"/>
    <mergeCell ref="C113:E113"/>
    <mergeCell ref="K113:M113"/>
    <mergeCell ref="N113:Q113"/>
    <mergeCell ref="V113:X113"/>
    <mergeCell ref="AD113:AE113"/>
    <mergeCell ref="AV112:AW112"/>
    <mergeCell ref="AX112:AY112"/>
    <mergeCell ref="AZ112:BA112"/>
    <mergeCell ref="BF112:BG112"/>
    <mergeCell ref="BH112:BJ112"/>
    <mergeCell ref="BK112:BM112"/>
    <mergeCell ref="C112:E112"/>
    <mergeCell ref="K112:M112"/>
    <mergeCell ref="N112:Q112"/>
    <mergeCell ref="V112:X112"/>
    <mergeCell ref="AD112:AE112"/>
    <mergeCell ref="AT112:AU112"/>
    <mergeCell ref="F112:J112"/>
    <mergeCell ref="BK113:BM113"/>
    <mergeCell ref="BO113:BP113"/>
    <mergeCell ref="BR113:BT113"/>
    <mergeCell ref="BU113:BW113"/>
    <mergeCell ref="BX113:BZ113"/>
    <mergeCell ref="CA113:CC113"/>
    <mergeCell ref="AT113:AU113"/>
    <mergeCell ref="AV113:AW113"/>
    <mergeCell ref="AX113:AY113"/>
    <mergeCell ref="AZ113:BA113"/>
    <mergeCell ref="BF113:BG113"/>
    <mergeCell ref="BH113:BJ113"/>
    <mergeCell ref="BO112:BP112"/>
    <mergeCell ref="BR112:BT112"/>
    <mergeCell ref="BU112:BW112"/>
    <mergeCell ref="BX112:BZ112"/>
    <mergeCell ref="CA112:CC112"/>
    <mergeCell ref="C115:E115"/>
    <mergeCell ref="K115:M115"/>
    <mergeCell ref="N115:Q115"/>
    <mergeCell ref="V115:X115"/>
    <mergeCell ref="AD115:AE115"/>
    <mergeCell ref="AV114:AW114"/>
    <mergeCell ref="AX114:AY114"/>
    <mergeCell ref="AZ114:BA114"/>
    <mergeCell ref="BF114:BG114"/>
    <mergeCell ref="BH114:BJ114"/>
    <mergeCell ref="BK114:BM114"/>
    <mergeCell ref="C114:E114"/>
    <mergeCell ref="K114:M114"/>
    <mergeCell ref="N114:Q114"/>
    <mergeCell ref="V114:X114"/>
    <mergeCell ref="AD114:AE114"/>
    <mergeCell ref="AT114:AU114"/>
    <mergeCell ref="F114:J114"/>
    <mergeCell ref="F115:J115"/>
    <mergeCell ref="BK115:BM115"/>
    <mergeCell ref="BO115:BP115"/>
    <mergeCell ref="BR115:BT115"/>
    <mergeCell ref="BU115:BW115"/>
    <mergeCell ref="BX115:BZ115"/>
    <mergeCell ref="CA115:CC115"/>
    <mergeCell ref="AT115:AU115"/>
    <mergeCell ref="AV115:AW115"/>
    <mergeCell ref="AX115:AY115"/>
    <mergeCell ref="AZ115:BA115"/>
    <mergeCell ref="BF115:BG115"/>
    <mergeCell ref="BH115:BJ115"/>
    <mergeCell ref="BO114:BP114"/>
    <mergeCell ref="BR114:BT114"/>
    <mergeCell ref="BU114:BW114"/>
    <mergeCell ref="BX114:BZ114"/>
    <mergeCell ref="CA114:CC114"/>
    <mergeCell ref="BR116:BT116"/>
    <mergeCell ref="BU116:BW116"/>
    <mergeCell ref="BX116:BZ116"/>
    <mergeCell ref="CA116:CC116"/>
    <mergeCell ref="BH117:BJ117"/>
    <mergeCell ref="BO116:BP116"/>
    <mergeCell ref="C117:E117"/>
    <mergeCell ref="K117:M117"/>
    <mergeCell ref="N117:Q117"/>
    <mergeCell ref="V117:X117"/>
    <mergeCell ref="AD117:AE117"/>
    <mergeCell ref="AV116:AW116"/>
    <mergeCell ref="AX116:AY116"/>
    <mergeCell ref="AZ116:BA116"/>
    <mergeCell ref="BF116:BG116"/>
    <mergeCell ref="BH116:BJ116"/>
    <mergeCell ref="BK116:BM116"/>
    <mergeCell ref="C116:E116"/>
    <mergeCell ref="K116:M116"/>
    <mergeCell ref="N116:Q116"/>
    <mergeCell ref="V116:X116"/>
    <mergeCell ref="AD116:AE116"/>
    <mergeCell ref="AT116:AU116"/>
    <mergeCell ref="F116:J116"/>
    <mergeCell ref="F117:J117"/>
    <mergeCell ref="AQ116:AS116"/>
    <mergeCell ref="AQ117:AS117"/>
    <mergeCell ref="CL6:CN6"/>
    <mergeCell ref="CU6:CW6"/>
    <mergeCell ref="CI3:DM3"/>
    <mergeCell ref="BQ11:BQ18"/>
    <mergeCell ref="CA118:CC118"/>
    <mergeCell ref="AV118:AW118"/>
    <mergeCell ref="AX118:AY118"/>
    <mergeCell ref="AZ118:BA118"/>
    <mergeCell ref="BF118:BG118"/>
    <mergeCell ref="BH118:BJ118"/>
    <mergeCell ref="BK118:BM118"/>
    <mergeCell ref="BO118:BP118"/>
    <mergeCell ref="BR118:BT118"/>
    <mergeCell ref="BU118:BW118"/>
    <mergeCell ref="BX118:BZ118"/>
    <mergeCell ref="C118:E118"/>
    <mergeCell ref="K118:M118"/>
    <mergeCell ref="N118:Q118"/>
    <mergeCell ref="V118:X118"/>
    <mergeCell ref="AD118:AE118"/>
    <mergeCell ref="AT118:AU118"/>
    <mergeCell ref="BK117:BM117"/>
    <mergeCell ref="BO117:BP117"/>
    <mergeCell ref="BR117:BT117"/>
    <mergeCell ref="BU117:BW117"/>
    <mergeCell ref="BX117:BZ117"/>
    <mergeCell ref="CA117:CC117"/>
    <mergeCell ref="AT117:AU117"/>
    <mergeCell ref="AV117:AW117"/>
    <mergeCell ref="AX117:AY117"/>
    <mergeCell ref="AZ117:BA117"/>
    <mergeCell ref="BF117:BG117"/>
  </mergeCells>
  <phoneticPr fontId="2"/>
  <dataValidations disablePrompts="1" count="3">
    <dataValidation type="list" allowBlank="1" showInputMessage="1" showErrorMessage="1" sqref="BT2 BU7 AA19:AC118 AL19:AN118 BL7 Y19:Y118 AF19:AJ118 R19:U118 M2 F2 V2 AC2 BA2 AT2 BL2 DA4 CI2 CI4 CO4 CU4 CP2 BB19:BD118" xr:uid="{00000000-0002-0000-0300-000000000000}">
      <formula1>"■,□"</formula1>
    </dataValidation>
    <dataValidation type="list" allowBlank="1" showInputMessage="1" sqref="F19:J118" xr:uid="{00000000-0002-0000-0300-000001000000}">
      <formula1>用途2</formula1>
    </dataValidation>
    <dataValidation allowBlank="1" sqref="BE19:BE118" xr:uid="{1D511390-CD1C-46D7-9EC7-81F6D9430D71}"/>
  </dataValidations>
  <printOptions horizontalCentered="1"/>
  <pageMargins left="0.47244094488188981" right="0.39370078740157483" top="0.47244094488188981" bottom="0.39370078740157483" header="0.27559055118110237" footer="0.19685039370078741"/>
  <pageSetup paperSize="9" scale="82" fitToWidth="3" fitToHeight="0" pageOrder="overThenDown" orientation="portrait" r:id="rId1"/>
  <headerFooter>
    <oddHeader>&amp;R&amp;"ＭＳ Ｐ明朝,標準"&amp;10（第１面）</oddHeader>
    <oddFooter>&amp;L&amp;"Meiryo UI,標準"&amp;9HP住-920-2（Ver.20231201）&amp;R&amp;"Meiryo UI,標準"&amp;9Copyright 2016-2023 Houseplus Corporation</oddFooter>
  </headerFooter>
  <rowBreaks count="1" manualBreakCount="1">
    <brk id="84" min="1" max="114" man="1"/>
  </rowBreaks>
  <colBreaks count="2" manualBreakCount="2">
    <brk id="40" max="117" man="1"/>
    <brk id="81" max="117" man="1"/>
  </colBreaks>
  <ignoredErrors>
    <ignoredError sqref="CR19:CT118 CU19:CW118 DE19:DG118 DH19:DJ118 CF19:CH118 CX19:CY118 CZ19:DA118 DK19:DM118 AT2:AT3 BA2 BL2 BT2 F3 CI2:CI3 CP2" unlocked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J35"/>
  <sheetViews>
    <sheetView view="pageBreakPreview" topLeftCell="A29" zoomScale="55" zoomScaleNormal="70" zoomScaleSheetLayoutView="55" workbookViewId="0">
      <selection activeCell="K39" sqref="K39"/>
    </sheetView>
  </sheetViews>
  <sheetFormatPr defaultRowHeight="27.95" customHeight="1" x14ac:dyDescent="0.15"/>
  <cols>
    <col min="1" max="1" width="1.625" style="189" customWidth="1"/>
    <col min="2" max="2" width="12.875" style="189" customWidth="1"/>
    <col min="3" max="3" width="16.625" style="189" customWidth="1"/>
    <col min="4" max="4" width="100.625" style="189" customWidth="1"/>
    <col min="5" max="16384" width="9" style="189"/>
  </cols>
  <sheetData>
    <row r="1" spans="2:10" ht="9.9499999999999993" customHeight="1" x14ac:dyDescent="0.15"/>
    <row r="2" spans="2:10" ht="27.95" customHeight="1" x14ac:dyDescent="0.15">
      <c r="B2" s="189" t="s">
        <v>55</v>
      </c>
    </row>
    <row r="3" spans="2:10" ht="27.95" customHeight="1" x14ac:dyDescent="0.15">
      <c r="B3" s="275" t="s">
        <v>236</v>
      </c>
      <c r="C3" s="276" t="s">
        <v>237</v>
      </c>
      <c r="D3" s="277" t="s">
        <v>238</v>
      </c>
    </row>
    <row r="4" spans="2:10" ht="27.95" customHeight="1" x14ac:dyDescent="0.15">
      <c r="B4" s="273" t="s">
        <v>166</v>
      </c>
      <c r="C4" s="274">
        <v>42454</v>
      </c>
      <c r="D4" s="267" t="s">
        <v>56</v>
      </c>
    </row>
    <row r="5" spans="2:10" ht="27.95" customHeight="1" x14ac:dyDescent="0.15">
      <c r="B5" s="335" t="s">
        <v>239</v>
      </c>
      <c r="C5" s="336">
        <v>42456</v>
      </c>
      <c r="D5" s="337" t="s">
        <v>260</v>
      </c>
    </row>
    <row r="6" spans="2:10" ht="27.95" customHeight="1" x14ac:dyDescent="0.15">
      <c r="B6" s="268"/>
      <c r="C6" s="270"/>
      <c r="D6" s="264" t="s">
        <v>240</v>
      </c>
      <c r="E6" s="263"/>
      <c r="F6" s="263"/>
      <c r="G6" s="263"/>
      <c r="H6" s="263"/>
      <c r="I6" s="263"/>
      <c r="J6" s="263"/>
    </row>
    <row r="7" spans="2:10" ht="27.95" customHeight="1" x14ac:dyDescent="0.15">
      <c r="B7" s="273" t="s">
        <v>271</v>
      </c>
      <c r="C7" s="274">
        <v>43235</v>
      </c>
      <c r="D7" s="267" t="s">
        <v>272</v>
      </c>
      <c r="E7" s="263"/>
      <c r="F7" s="263"/>
      <c r="G7" s="263"/>
      <c r="H7" s="263"/>
      <c r="I7" s="263"/>
      <c r="J7" s="263"/>
    </row>
    <row r="8" spans="2:10" ht="27.95" customHeight="1" x14ac:dyDescent="0.15">
      <c r="B8" s="343" t="s">
        <v>276</v>
      </c>
      <c r="C8" s="344">
        <v>43290</v>
      </c>
      <c r="D8" s="264" t="s">
        <v>305</v>
      </c>
    </row>
    <row r="9" spans="2:10" ht="27.95" customHeight="1" x14ac:dyDescent="0.15">
      <c r="B9" s="268"/>
      <c r="C9" s="352" t="s">
        <v>308</v>
      </c>
      <c r="D9" s="264" t="s">
        <v>304</v>
      </c>
    </row>
    <row r="10" spans="2:10" ht="27.95" customHeight="1" x14ac:dyDescent="0.15">
      <c r="B10" s="268"/>
      <c r="C10" s="270"/>
      <c r="D10" s="265" t="s">
        <v>300</v>
      </c>
      <c r="E10" s="263"/>
      <c r="F10" s="263"/>
      <c r="G10" s="263"/>
      <c r="H10" s="263"/>
      <c r="I10" s="263"/>
      <c r="J10" s="263"/>
    </row>
    <row r="11" spans="2:10" ht="27.95" customHeight="1" x14ac:dyDescent="0.15">
      <c r="B11" s="268"/>
      <c r="C11" s="270"/>
      <c r="D11" s="265" t="s">
        <v>299</v>
      </c>
      <c r="E11" s="263"/>
      <c r="F11" s="263"/>
      <c r="G11" s="263"/>
      <c r="H11" s="263"/>
      <c r="I11" s="263"/>
      <c r="J11" s="263"/>
    </row>
    <row r="12" spans="2:10" ht="27.95" customHeight="1" x14ac:dyDescent="0.15">
      <c r="B12" s="268"/>
      <c r="C12" s="270"/>
      <c r="D12" s="265" t="s">
        <v>301</v>
      </c>
      <c r="E12" s="263"/>
      <c r="F12" s="263"/>
      <c r="G12" s="263"/>
      <c r="H12" s="263"/>
      <c r="I12" s="263"/>
      <c r="J12" s="263"/>
    </row>
    <row r="13" spans="2:10" ht="27.95" customHeight="1" x14ac:dyDescent="0.15">
      <c r="B13" s="268"/>
      <c r="C13" s="270"/>
      <c r="D13" s="265" t="s">
        <v>311</v>
      </c>
      <c r="E13" s="263"/>
      <c r="F13" s="263"/>
      <c r="G13" s="263"/>
      <c r="H13" s="263"/>
      <c r="I13" s="263"/>
      <c r="J13" s="263"/>
    </row>
    <row r="14" spans="2:10" ht="27.95" customHeight="1" x14ac:dyDescent="0.15">
      <c r="B14" s="268"/>
      <c r="C14" s="270"/>
      <c r="D14" s="265" t="s">
        <v>303</v>
      </c>
      <c r="E14" s="263"/>
      <c r="F14" s="263"/>
      <c r="G14" s="263"/>
      <c r="H14" s="263"/>
      <c r="I14" s="263"/>
      <c r="J14" s="263"/>
    </row>
    <row r="15" spans="2:10" ht="27.95" customHeight="1" x14ac:dyDescent="0.15">
      <c r="B15" s="271"/>
      <c r="C15" s="272"/>
      <c r="D15" s="373" t="s">
        <v>302</v>
      </c>
    </row>
    <row r="16" spans="2:10" ht="27.95" customHeight="1" x14ac:dyDescent="0.15">
      <c r="B16" s="343" t="s">
        <v>342</v>
      </c>
      <c r="C16" s="344">
        <v>43817</v>
      </c>
      <c r="D16" s="383" t="s">
        <v>376</v>
      </c>
    </row>
    <row r="17" spans="2:4" ht="27.95" customHeight="1" x14ac:dyDescent="0.15">
      <c r="B17" s="269"/>
      <c r="C17" s="269"/>
      <c r="D17" s="386" t="s">
        <v>377</v>
      </c>
    </row>
    <row r="18" spans="2:4" ht="27.95" customHeight="1" x14ac:dyDescent="0.15">
      <c r="B18" s="269"/>
      <c r="C18" s="269"/>
      <c r="D18" s="383" t="s">
        <v>370</v>
      </c>
    </row>
    <row r="19" spans="2:4" ht="27.95" customHeight="1" x14ac:dyDescent="0.15">
      <c r="B19" s="269"/>
      <c r="C19" s="269"/>
      <c r="D19" s="384" t="s">
        <v>371</v>
      </c>
    </row>
    <row r="20" spans="2:4" ht="27.95" customHeight="1" x14ac:dyDescent="0.15">
      <c r="B20" s="269"/>
      <c r="C20" s="269"/>
      <c r="D20" s="384" t="s">
        <v>374</v>
      </c>
    </row>
    <row r="21" spans="2:4" ht="27.95" customHeight="1" x14ac:dyDescent="0.15">
      <c r="B21" s="269"/>
      <c r="C21" s="269"/>
      <c r="D21" s="384" t="s">
        <v>372</v>
      </c>
    </row>
    <row r="22" spans="2:4" ht="27.95" customHeight="1" x14ac:dyDescent="0.15">
      <c r="B22" s="269"/>
      <c r="C22" s="269"/>
      <c r="D22" s="384" t="s">
        <v>373</v>
      </c>
    </row>
    <row r="23" spans="2:4" ht="27.95" customHeight="1" x14ac:dyDescent="0.15">
      <c r="B23" s="269"/>
      <c r="C23" s="269"/>
      <c r="D23" s="383" t="s">
        <v>355</v>
      </c>
    </row>
    <row r="24" spans="2:4" ht="27.95" customHeight="1" x14ac:dyDescent="0.15">
      <c r="B24" s="269"/>
      <c r="C24" s="269"/>
      <c r="D24" s="383" t="s">
        <v>356</v>
      </c>
    </row>
    <row r="25" spans="2:4" ht="27.95" customHeight="1" x14ac:dyDescent="0.15">
      <c r="B25" s="269"/>
      <c r="C25" s="269"/>
      <c r="D25" s="383" t="s">
        <v>357</v>
      </c>
    </row>
    <row r="26" spans="2:4" ht="27.95" customHeight="1" x14ac:dyDescent="0.15">
      <c r="B26" s="269"/>
      <c r="C26" s="269"/>
      <c r="D26" s="383" t="s">
        <v>347</v>
      </c>
    </row>
    <row r="27" spans="2:4" ht="27.95" customHeight="1" x14ac:dyDescent="0.15">
      <c r="B27" s="269"/>
      <c r="C27" s="269"/>
      <c r="D27" s="383" t="s">
        <v>375</v>
      </c>
    </row>
    <row r="28" spans="2:4" ht="27.95" customHeight="1" x14ac:dyDescent="0.15">
      <c r="B28" s="269"/>
      <c r="C28" s="269"/>
      <c r="D28" s="383" t="s">
        <v>354</v>
      </c>
    </row>
    <row r="29" spans="2:4" ht="27.95" customHeight="1" x14ac:dyDescent="0.15">
      <c r="B29" s="269"/>
      <c r="C29" s="269"/>
      <c r="D29" s="383" t="s">
        <v>358</v>
      </c>
    </row>
    <row r="30" spans="2:4" ht="27.95" customHeight="1" x14ac:dyDescent="0.15">
      <c r="B30" s="269"/>
      <c r="C30" s="269"/>
      <c r="D30" s="264"/>
    </row>
    <row r="31" spans="2:4" ht="27.95" customHeight="1" x14ac:dyDescent="0.15">
      <c r="B31" s="335" t="s">
        <v>384</v>
      </c>
      <c r="C31" s="336">
        <v>44872</v>
      </c>
      <c r="D31" s="337" t="s">
        <v>382</v>
      </c>
    </row>
    <row r="32" spans="2:4" ht="42.75" customHeight="1" x14ac:dyDescent="0.15">
      <c r="B32" s="390"/>
      <c r="C32" s="383"/>
      <c r="D32" s="265" t="s">
        <v>383</v>
      </c>
    </row>
    <row r="33" spans="2:4" ht="27.95" customHeight="1" x14ac:dyDescent="0.15">
      <c r="B33" s="391"/>
      <c r="C33" s="392"/>
      <c r="D33" s="266"/>
    </row>
    <row r="34" spans="2:4" ht="27.95" customHeight="1" x14ac:dyDescent="0.15">
      <c r="B34" s="335" t="s">
        <v>607</v>
      </c>
      <c r="C34" s="336">
        <v>45000</v>
      </c>
      <c r="D34" s="337" t="s">
        <v>608</v>
      </c>
    </row>
    <row r="35" spans="2:4" ht="27.95" customHeight="1" x14ac:dyDescent="0.15">
      <c r="B35" s="391"/>
      <c r="C35" s="392"/>
      <c r="D35" s="266"/>
    </row>
  </sheetData>
  <sheetProtection selectLockedCells="1" selectUnlockedCells="1"/>
  <phoneticPr fontId="2"/>
  <printOptions horizontalCentered="1"/>
  <pageMargins left="0.47244094488188981" right="0.39370078740157483" top="0.47244094488188981" bottom="0.39370078740157483" header="0.27559055118110237" footer="0.19685039370078741"/>
  <pageSetup paperSize="9" scale="72" orientation="portrait" r:id="rId1"/>
  <headerFooter>
    <oddHeader>&amp;R&amp;"ＭＳ Ｐ明朝,標準"&amp;10（第&amp;P面）</oddHeader>
  </headerFooter>
  <rowBreaks count="1" manualBreakCount="1">
    <brk id="35"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B2:J98"/>
  <sheetViews>
    <sheetView view="pageBreakPreview" topLeftCell="F1" zoomScale="85" zoomScaleNormal="100" zoomScaleSheetLayoutView="85" workbookViewId="0">
      <selection activeCell="K11" sqref="K11"/>
    </sheetView>
  </sheetViews>
  <sheetFormatPr defaultRowHeight="14.25" x14ac:dyDescent="0.15"/>
  <cols>
    <col min="1" max="1" width="1.625" style="318" customWidth="1"/>
    <col min="2" max="2" width="31.125" style="318" customWidth="1"/>
    <col min="3" max="3" width="2.625" style="318" customWidth="1"/>
    <col min="4" max="4" width="16" style="318" customWidth="1"/>
    <col min="5" max="5" width="2.625" style="318" customWidth="1"/>
    <col min="6" max="6" width="62.75" style="318" bestFit="1" customWidth="1"/>
    <col min="7" max="7" width="2.625" style="318" customWidth="1"/>
    <col min="8" max="8" width="18.625" style="318" customWidth="1"/>
    <col min="9" max="9" width="2.5" style="318" customWidth="1"/>
    <col min="10" max="10" width="21.875" style="318" bestFit="1" customWidth="1"/>
    <col min="11" max="11" width="23.625" style="318" bestFit="1" customWidth="1"/>
    <col min="12" max="12" width="52.375" style="318" bestFit="1" customWidth="1"/>
    <col min="13" max="15" width="23.625" style="318" bestFit="1" customWidth="1"/>
    <col min="16" max="19" width="20.375" style="318" bestFit="1" customWidth="1"/>
    <col min="20" max="20" width="11.5" style="318" bestFit="1" customWidth="1"/>
    <col min="21" max="21" width="17.875" style="318" bestFit="1" customWidth="1"/>
    <col min="22" max="22" width="19.125" style="318" bestFit="1" customWidth="1"/>
    <col min="23" max="23" width="18.5" style="318" bestFit="1" customWidth="1"/>
    <col min="24" max="25" width="20.125" style="318" bestFit="1" customWidth="1"/>
    <col min="26" max="28" width="21.875" style="318" bestFit="1" customWidth="1"/>
    <col min="29" max="31" width="25.25" style="318" bestFit="1" customWidth="1"/>
    <col min="32" max="32" width="25.625" style="318" bestFit="1" customWidth="1"/>
    <col min="33" max="33" width="23.125" style="318" bestFit="1" customWidth="1"/>
    <col min="34" max="34" width="26.375" style="318" bestFit="1" customWidth="1"/>
    <col min="35" max="38" width="25.75" style="318" bestFit="1" customWidth="1"/>
    <col min="39" max="40" width="24" style="318" bestFit="1" customWidth="1"/>
    <col min="41" max="42" width="20.25" style="318" bestFit="1" customWidth="1"/>
    <col min="43" max="44" width="21.875" style="318" bestFit="1" customWidth="1"/>
    <col min="45" max="16384" width="9" style="318"/>
  </cols>
  <sheetData>
    <row r="2" spans="2:10" x14ac:dyDescent="0.15">
      <c r="B2" s="318" t="s">
        <v>241</v>
      </c>
    </row>
    <row r="3" spans="2:10" ht="15" thickBot="1" x14ac:dyDescent="0.2"/>
    <row r="4" spans="2:10" ht="99" thickBot="1" x14ac:dyDescent="0.2">
      <c r="B4" s="319" t="s">
        <v>120</v>
      </c>
      <c r="C4" s="320"/>
      <c r="D4" s="319" t="s">
        <v>121</v>
      </c>
      <c r="E4" s="320"/>
      <c r="F4" s="319" t="s">
        <v>108</v>
      </c>
      <c r="H4" s="319" t="s">
        <v>293</v>
      </c>
      <c r="I4" s="320"/>
      <c r="J4" s="521" t="s">
        <v>581</v>
      </c>
    </row>
    <row r="5" spans="2:10" x14ac:dyDescent="0.15">
      <c r="B5" s="321"/>
      <c r="D5" s="321"/>
      <c r="F5" s="321"/>
      <c r="H5" s="321"/>
    </row>
    <row r="6" spans="2:10" x14ac:dyDescent="0.15">
      <c r="B6" s="322"/>
      <c r="D6" s="522"/>
      <c r="F6" s="522"/>
      <c r="H6" s="323"/>
      <c r="I6" s="519"/>
      <c r="J6" s="522"/>
    </row>
    <row r="7" spans="2:10" x14ac:dyDescent="0.15">
      <c r="B7" s="322" t="s">
        <v>445</v>
      </c>
      <c r="D7" s="522" t="s">
        <v>594</v>
      </c>
      <c r="F7" s="522" t="s">
        <v>593</v>
      </c>
      <c r="H7" s="345" t="s">
        <v>290</v>
      </c>
      <c r="I7" s="191"/>
      <c r="J7" s="522" t="s">
        <v>602</v>
      </c>
    </row>
    <row r="8" spans="2:10" x14ac:dyDescent="0.15">
      <c r="B8" s="187" t="s">
        <v>446</v>
      </c>
      <c r="D8" s="522" t="s">
        <v>597</v>
      </c>
      <c r="F8" s="522" t="s">
        <v>591</v>
      </c>
      <c r="H8" s="345" t="s">
        <v>291</v>
      </c>
      <c r="I8" s="191"/>
      <c r="J8" s="522" t="s">
        <v>582</v>
      </c>
    </row>
    <row r="9" spans="2:10" x14ac:dyDescent="0.15">
      <c r="B9" s="187" t="s">
        <v>447</v>
      </c>
      <c r="D9" s="522" t="s">
        <v>598</v>
      </c>
      <c r="F9" s="522" t="s">
        <v>592</v>
      </c>
      <c r="H9" s="346" t="s">
        <v>292</v>
      </c>
      <c r="I9" s="520"/>
      <c r="J9" s="522" t="s">
        <v>583</v>
      </c>
    </row>
    <row r="10" spans="2:10" x14ac:dyDescent="0.15">
      <c r="B10" s="187" t="s">
        <v>448</v>
      </c>
      <c r="D10" s="522" t="s">
        <v>599</v>
      </c>
      <c r="F10" s="522" t="s">
        <v>600</v>
      </c>
      <c r="J10" s="522" t="s">
        <v>584</v>
      </c>
    </row>
    <row r="11" spans="2:10" ht="30" customHeight="1" x14ac:dyDescent="0.15">
      <c r="B11" s="187" t="s">
        <v>449</v>
      </c>
      <c r="D11" s="522" t="s">
        <v>595</v>
      </c>
      <c r="F11" s="522" t="s">
        <v>601</v>
      </c>
      <c r="J11" s="522" t="s">
        <v>595</v>
      </c>
    </row>
    <row r="12" spans="2:10" x14ac:dyDescent="0.15">
      <c r="B12" s="187" t="s">
        <v>450</v>
      </c>
      <c r="D12" s="522" t="s">
        <v>596</v>
      </c>
      <c r="F12" s="522"/>
      <c r="J12" s="522" t="s">
        <v>582</v>
      </c>
    </row>
    <row r="13" spans="2:10" x14ac:dyDescent="0.15">
      <c r="B13" s="187" t="s">
        <v>451</v>
      </c>
      <c r="D13" s="522" t="s">
        <v>597</v>
      </c>
      <c r="F13" s="187"/>
      <c r="J13" s="522" t="s">
        <v>583</v>
      </c>
    </row>
    <row r="14" spans="2:10" x14ac:dyDescent="0.15">
      <c r="B14" s="187" t="s">
        <v>452</v>
      </c>
      <c r="D14" s="522" t="s">
        <v>568</v>
      </c>
      <c r="F14" s="187"/>
      <c r="J14" s="522" t="s">
        <v>584</v>
      </c>
    </row>
    <row r="15" spans="2:10" x14ac:dyDescent="0.15">
      <c r="B15" s="187" t="s">
        <v>453</v>
      </c>
      <c r="D15" s="522"/>
      <c r="F15" s="188"/>
      <c r="J15" s="522"/>
    </row>
    <row r="16" spans="2:10" x14ac:dyDescent="0.15">
      <c r="B16" s="187" t="s">
        <v>454</v>
      </c>
      <c r="D16" s="522"/>
      <c r="J16" s="522"/>
    </row>
    <row r="17" spans="2:2" x14ac:dyDescent="0.15">
      <c r="B17" s="187" t="s">
        <v>455</v>
      </c>
    </row>
    <row r="18" spans="2:2" x14ac:dyDescent="0.15">
      <c r="B18" s="187" t="s">
        <v>456</v>
      </c>
    </row>
    <row r="19" spans="2:2" ht="15" customHeight="1" x14ac:dyDescent="0.15">
      <c r="B19" s="187" t="s">
        <v>457</v>
      </c>
    </row>
    <row r="20" spans="2:2" x14ac:dyDescent="0.15">
      <c r="B20" s="187" t="s">
        <v>458</v>
      </c>
    </row>
    <row r="21" spans="2:2" x14ac:dyDescent="0.15">
      <c r="B21" s="187" t="s">
        <v>459</v>
      </c>
    </row>
    <row r="22" spans="2:2" x14ac:dyDescent="0.15">
      <c r="B22" s="187" t="s">
        <v>460</v>
      </c>
    </row>
    <row r="23" spans="2:2" x14ac:dyDescent="0.15">
      <c r="B23" s="187" t="s">
        <v>461</v>
      </c>
    </row>
    <row r="24" spans="2:2" x14ac:dyDescent="0.15">
      <c r="B24" s="187" t="s">
        <v>462</v>
      </c>
    </row>
    <row r="25" spans="2:2" x14ac:dyDescent="0.15">
      <c r="B25" s="187" t="s">
        <v>463</v>
      </c>
    </row>
    <row r="26" spans="2:2" x14ac:dyDescent="0.15">
      <c r="B26" s="187" t="s">
        <v>510</v>
      </c>
    </row>
    <row r="27" spans="2:2" x14ac:dyDescent="0.15">
      <c r="B27" s="187" t="s">
        <v>464</v>
      </c>
    </row>
    <row r="28" spans="2:2" x14ac:dyDescent="0.15">
      <c r="B28" s="187" t="s">
        <v>465</v>
      </c>
    </row>
    <row r="29" spans="2:2" x14ac:dyDescent="0.15">
      <c r="B29" s="187" t="s">
        <v>466</v>
      </c>
    </row>
    <row r="30" spans="2:2" x14ac:dyDescent="0.15">
      <c r="B30" s="187" t="s">
        <v>467</v>
      </c>
    </row>
    <row r="31" spans="2:2" x14ac:dyDescent="0.15">
      <c r="B31" s="187" t="s">
        <v>468</v>
      </c>
    </row>
    <row r="32" spans="2:2" x14ac:dyDescent="0.15">
      <c r="B32" s="187" t="s">
        <v>469</v>
      </c>
    </row>
    <row r="33" spans="2:10" x14ac:dyDescent="0.15">
      <c r="B33" s="187" t="s">
        <v>470</v>
      </c>
    </row>
    <row r="34" spans="2:10" x14ac:dyDescent="0.15">
      <c r="B34" s="187" t="s">
        <v>471</v>
      </c>
    </row>
    <row r="35" spans="2:10" x14ac:dyDescent="0.15">
      <c r="B35" s="187" t="s">
        <v>472</v>
      </c>
    </row>
    <row r="36" spans="2:10" x14ac:dyDescent="0.15">
      <c r="B36" s="187" t="s">
        <v>473</v>
      </c>
    </row>
    <row r="37" spans="2:10" x14ac:dyDescent="0.15">
      <c r="B37" s="187" t="s">
        <v>474</v>
      </c>
    </row>
    <row r="38" spans="2:10" x14ac:dyDescent="0.15">
      <c r="B38" s="187" t="s">
        <v>475</v>
      </c>
    </row>
    <row r="39" spans="2:10" x14ac:dyDescent="0.15">
      <c r="B39" s="187" t="s">
        <v>476</v>
      </c>
    </row>
    <row r="40" spans="2:10" x14ac:dyDescent="0.15">
      <c r="B40" s="187" t="s">
        <v>477</v>
      </c>
    </row>
    <row r="41" spans="2:10" x14ac:dyDescent="0.15">
      <c r="B41" s="187" t="s">
        <v>478</v>
      </c>
    </row>
    <row r="42" spans="2:10" x14ac:dyDescent="0.15">
      <c r="B42" s="187" t="s">
        <v>479</v>
      </c>
    </row>
    <row r="43" spans="2:10" x14ac:dyDescent="0.15">
      <c r="B43" s="187" t="s">
        <v>480</v>
      </c>
      <c r="J43" s="187"/>
    </row>
    <row r="44" spans="2:10" x14ac:dyDescent="0.15">
      <c r="B44" s="187" t="s">
        <v>481</v>
      </c>
    </row>
    <row r="45" spans="2:10" x14ac:dyDescent="0.15">
      <c r="B45" s="187" t="s">
        <v>482</v>
      </c>
    </row>
    <row r="46" spans="2:10" x14ac:dyDescent="0.15">
      <c r="B46" s="187" t="s">
        <v>483</v>
      </c>
    </row>
    <row r="47" spans="2:10" x14ac:dyDescent="0.15">
      <c r="B47" s="187" t="s">
        <v>511</v>
      </c>
    </row>
    <row r="48" spans="2:10" x14ac:dyDescent="0.15">
      <c r="B48" s="187" t="s">
        <v>512</v>
      </c>
    </row>
    <row r="49" spans="2:2" x14ac:dyDescent="0.15">
      <c r="B49" s="187" t="s">
        <v>513</v>
      </c>
    </row>
    <row r="50" spans="2:2" x14ac:dyDescent="0.15">
      <c r="B50" s="187" t="s">
        <v>514</v>
      </c>
    </row>
    <row r="51" spans="2:2" x14ac:dyDescent="0.15">
      <c r="B51" s="187" t="s">
        <v>515</v>
      </c>
    </row>
    <row r="52" spans="2:2" x14ac:dyDescent="0.15">
      <c r="B52" s="187" t="s">
        <v>516</v>
      </c>
    </row>
    <row r="53" spans="2:2" x14ac:dyDescent="0.15">
      <c r="B53" s="187" t="s">
        <v>517</v>
      </c>
    </row>
    <row r="54" spans="2:2" x14ac:dyDescent="0.15">
      <c r="B54" s="187" t="s">
        <v>518</v>
      </c>
    </row>
    <row r="55" spans="2:2" x14ac:dyDescent="0.15">
      <c r="B55" s="187" t="s">
        <v>519</v>
      </c>
    </row>
    <row r="56" spans="2:2" x14ac:dyDescent="0.15">
      <c r="B56" s="187" t="s">
        <v>520</v>
      </c>
    </row>
    <row r="57" spans="2:2" x14ac:dyDescent="0.15">
      <c r="B57" s="187" t="s">
        <v>521</v>
      </c>
    </row>
    <row r="58" spans="2:2" x14ac:dyDescent="0.15">
      <c r="B58" s="187" t="s">
        <v>522</v>
      </c>
    </row>
    <row r="59" spans="2:2" x14ac:dyDescent="0.15">
      <c r="B59" s="187" t="s">
        <v>523</v>
      </c>
    </row>
    <row r="60" spans="2:2" x14ac:dyDescent="0.15">
      <c r="B60" s="187" t="s">
        <v>524</v>
      </c>
    </row>
    <row r="61" spans="2:2" x14ac:dyDescent="0.15">
      <c r="B61" s="187" t="s">
        <v>525</v>
      </c>
    </row>
    <row r="62" spans="2:2" x14ac:dyDescent="0.15">
      <c r="B62" s="187" t="s">
        <v>526</v>
      </c>
    </row>
    <row r="63" spans="2:2" x14ac:dyDescent="0.15">
      <c r="B63" s="187" t="s">
        <v>527</v>
      </c>
    </row>
    <row r="64" spans="2:2" x14ac:dyDescent="0.15">
      <c r="B64" s="187" t="s">
        <v>528</v>
      </c>
    </row>
    <row r="65" spans="2:2" x14ac:dyDescent="0.15">
      <c r="B65" s="187" t="s">
        <v>529</v>
      </c>
    </row>
    <row r="66" spans="2:2" x14ac:dyDescent="0.15">
      <c r="B66" s="187" t="s">
        <v>530</v>
      </c>
    </row>
    <row r="67" spans="2:2" x14ac:dyDescent="0.15">
      <c r="B67" s="187" t="s">
        <v>531</v>
      </c>
    </row>
    <row r="68" spans="2:2" x14ac:dyDescent="0.15">
      <c r="B68" s="187" t="s">
        <v>532</v>
      </c>
    </row>
    <row r="69" spans="2:2" x14ac:dyDescent="0.15">
      <c r="B69" s="187" t="s">
        <v>533</v>
      </c>
    </row>
    <row r="70" spans="2:2" x14ac:dyDescent="0.15">
      <c r="B70" s="187" t="s">
        <v>534</v>
      </c>
    </row>
    <row r="71" spans="2:2" x14ac:dyDescent="0.15">
      <c r="B71" s="187" t="s">
        <v>535</v>
      </c>
    </row>
    <row r="72" spans="2:2" x14ac:dyDescent="0.15">
      <c r="B72" s="187" t="s">
        <v>536</v>
      </c>
    </row>
    <row r="73" spans="2:2" x14ac:dyDescent="0.15">
      <c r="B73" s="187" t="s">
        <v>537</v>
      </c>
    </row>
    <row r="74" spans="2:2" x14ac:dyDescent="0.15">
      <c r="B74" s="187" t="s">
        <v>538</v>
      </c>
    </row>
    <row r="75" spans="2:2" x14ac:dyDescent="0.15">
      <c r="B75" s="187" t="s">
        <v>539</v>
      </c>
    </row>
    <row r="76" spans="2:2" x14ac:dyDescent="0.15">
      <c r="B76" s="187" t="s">
        <v>540</v>
      </c>
    </row>
    <row r="77" spans="2:2" x14ac:dyDescent="0.15">
      <c r="B77" s="187" t="s">
        <v>541</v>
      </c>
    </row>
    <row r="78" spans="2:2" x14ac:dyDescent="0.15">
      <c r="B78" s="187" t="s">
        <v>542</v>
      </c>
    </row>
    <row r="79" spans="2:2" x14ac:dyDescent="0.15">
      <c r="B79" s="187" t="s">
        <v>543</v>
      </c>
    </row>
    <row r="80" spans="2:2" x14ac:dyDescent="0.15">
      <c r="B80" s="187" t="s">
        <v>544</v>
      </c>
    </row>
    <row r="81" spans="2:2" x14ac:dyDescent="0.15">
      <c r="B81" s="187" t="s">
        <v>545</v>
      </c>
    </row>
    <row r="82" spans="2:2" x14ac:dyDescent="0.15">
      <c r="B82" s="187" t="s">
        <v>546</v>
      </c>
    </row>
    <row r="83" spans="2:2" x14ac:dyDescent="0.15">
      <c r="B83" s="187" t="s">
        <v>547</v>
      </c>
    </row>
    <row r="84" spans="2:2" x14ac:dyDescent="0.15">
      <c r="B84" s="187" t="s">
        <v>548</v>
      </c>
    </row>
    <row r="85" spans="2:2" x14ac:dyDescent="0.15">
      <c r="B85" s="187" t="s">
        <v>549</v>
      </c>
    </row>
    <row r="86" spans="2:2" x14ac:dyDescent="0.15">
      <c r="B86" s="187" t="s">
        <v>550</v>
      </c>
    </row>
    <row r="87" spans="2:2" x14ac:dyDescent="0.15">
      <c r="B87" s="187" t="s">
        <v>551</v>
      </c>
    </row>
    <row r="88" spans="2:2" x14ac:dyDescent="0.15">
      <c r="B88" s="187" t="s">
        <v>552</v>
      </c>
    </row>
    <row r="89" spans="2:2" x14ac:dyDescent="0.15">
      <c r="B89" s="187" t="s">
        <v>553</v>
      </c>
    </row>
    <row r="90" spans="2:2" x14ac:dyDescent="0.15">
      <c r="B90" s="187" t="s">
        <v>554</v>
      </c>
    </row>
    <row r="91" spans="2:2" x14ac:dyDescent="0.15">
      <c r="B91" s="187" t="s">
        <v>555</v>
      </c>
    </row>
    <row r="92" spans="2:2" x14ac:dyDescent="0.15">
      <c r="B92" s="187" t="s">
        <v>556</v>
      </c>
    </row>
    <row r="93" spans="2:2" x14ac:dyDescent="0.15">
      <c r="B93" s="187" t="s">
        <v>557</v>
      </c>
    </row>
    <row r="94" spans="2:2" x14ac:dyDescent="0.15">
      <c r="B94" s="187" t="s">
        <v>558</v>
      </c>
    </row>
    <row r="95" spans="2:2" x14ac:dyDescent="0.15">
      <c r="B95" s="187" t="s">
        <v>559</v>
      </c>
    </row>
    <row r="96" spans="2:2" x14ac:dyDescent="0.15">
      <c r="B96" s="187" t="s">
        <v>560</v>
      </c>
    </row>
    <row r="97" spans="2:2" x14ac:dyDescent="0.15">
      <c r="B97" s="187" t="s">
        <v>561</v>
      </c>
    </row>
    <row r="98" spans="2:2" x14ac:dyDescent="0.15">
      <c r="B98" s="187" t="s">
        <v>562</v>
      </c>
    </row>
  </sheetData>
  <sheetProtection selectLockedCells="1" selectUnlockedCells="1"/>
  <phoneticPr fontId="2"/>
  <pageMargins left="0.47244094488188981" right="0.39370078740157483" top="0.47244094488188981" bottom="0.39370078740157483" header="0.27559055118110237" footer="0.19685039370078741"/>
  <pageSetup paperSize="9" scale="98" orientation="portrait" r:id="rId1"/>
  <headerFooter>
    <oddHeader>&amp;R&amp;"ＭＳ Ｐ明朝,標準"&amp;10（第&amp;P面）</oddHeader>
    <oddFooter>&amp;L&amp;"Meiryo UI,標準"&amp;9HP住-555-6　（Ver.20221107）&amp;R&amp;"Meiryo UI,標準"&amp;9Copyright 2016-2022 Houseplus Corporation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1"/>
  </sheetPr>
  <dimension ref="B2:K11"/>
  <sheetViews>
    <sheetView view="pageBreakPreview" zoomScaleNormal="85" zoomScaleSheetLayoutView="100" workbookViewId="0">
      <selection activeCell="K7" sqref="K7"/>
    </sheetView>
  </sheetViews>
  <sheetFormatPr defaultColWidth="4.625" defaultRowHeight="15.75" x14ac:dyDescent="0.15"/>
  <cols>
    <col min="1" max="1" width="1.625" style="189" customWidth="1"/>
    <col min="2" max="2" width="17.25" style="189" bestFit="1" customWidth="1"/>
    <col min="3" max="3" width="8.625" style="189" customWidth="1"/>
    <col min="4" max="11" width="10.625" style="189" customWidth="1"/>
    <col min="12" max="16384" width="4.625" style="189"/>
  </cols>
  <sheetData>
    <row r="2" spans="2:11" x14ac:dyDescent="0.15">
      <c r="B2" s="244" t="s">
        <v>224</v>
      </c>
      <c r="C2" s="247"/>
      <c r="D2" s="251" t="s">
        <v>225</v>
      </c>
      <c r="E2" s="252"/>
      <c r="F2" s="252"/>
      <c r="G2" s="252"/>
      <c r="H2" s="252"/>
      <c r="I2" s="252"/>
      <c r="J2" s="252"/>
      <c r="K2" s="253"/>
    </row>
    <row r="3" spans="2:11" x14ac:dyDescent="0.15">
      <c r="B3" s="246"/>
      <c r="C3" s="254"/>
      <c r="D3" s="255">
        <v>1</v>
      </c>
      <c r="E3" s="255">
        <v>2</v>
      </c>
      <c r="F3" s="255">
        <v>3</v>
      </c>
      <c r="G3" s="255">
        <v>4</v>
      </c>
      <c r="H3" s="255">
        <v>5</v>
      </c>
      <c r="I3" s="255">
        <v>6</v>
      </c>
      <c r="J3" s="255">
        <v>7</v>
      </c>
      <c r="K3" s="256">
        <v>8</v>
      </c>
    </row>
    <row r="4" spans="2:11" x14ac:dyDescent="0.15">
      <c r="B4" s="245"/>
      <c r="C4" s="257"/>
      <c r="D4" s="232" t="s">
        <v>222</v>
      </c>
      <c r="E4" s="233" t="s">
        <v>223</v>
      </c>
      <c r="F4" s="233" t="s">
        <v>226</v>
      </c>
      <c r="G4" s="233" t="s">
        <v>227</v>
      </c>
      <c r="H4" s="233" t="s">
        <v>228</v>
      </c>
      <c r="I4" s="233" t="s">
        <v>229</v>
      </c>
      <c r="J4" s="233" t="s">
        <v>230</v>
      </c>
      <c r="K4" s="234" t="s">
        <v>231</v>
      </c>
    </row>
    <row r="5" spans="2:11" x14ac:dyDescent="0.15">
      <c r="B5" s="235" t="s">
        <v>359</v>
      </c>
      <c r="C5" s="231"/>
      <c r="D5" s="248">
        <v>1</v>
      </c>
      <c r="E5" s="236">
        <v>2</v>
      </c>
      <c r="F5" s="236">
        <v>3</v>
      </c>
      <c r="G5" s="236">
        <v>4</v>
      </c>
      <c r="H5" s="236">
        <v>5</v>
      </c>
      <c r="I5" s="236">
        <v>6</v>
      </c>
      <c r="J5" s="236">
        <v>7</v>
      </c>
      <c r="K5" s="237">
        <v>8</v>
      </c>
    </row>
    <row r="6" spans="2:11" x14ac:dyDescent="0.15">
      <c r="B6" s="238" t="s">
        <v>232</v>
      </c>
      <c r="C6" s="248" t="s">
        <v>234</v>
      </c>
      <c r="D6" s="249">
        <v>0.46</v>
      </c>
      <c r="E6" s="239">
        <v>0.46</v>
      </c>
      <c r="F6" s="239">
        <v>0.56000000000000005</v>
      </c>
      <c r="G6" s="239">
        <v>0.75</v>
      </c>
      <c r="H6" s="239">
        <v>0.87</v>
      </c>
      <c r="I6" s="239">
        <v>0.87</v>
      </c>
      <c r="J6" s="239">
        <v>0.87</v>
      </c>
      <c r="K6" s="240" t="s">
        <v>235</v>
      </c>
    </row>
    <row r="7" spans="2:11" x14ac:dyDescent="0.15">
      <c r="B7" s="241" t="s">
        <v>233</v>
      </c>
      <c r="C7" s="334" t="s">
        <v>266</v>
      </c>
      <c r="D7" s="250" t="s">
        <v>235</v>
      </c>
      <c r="E7" s="242" t="s">
        <v>235</v>
      </c>
      <c r="F7" s="242" t="s">
        <v>235</v>
      </c>
      <c r="G7" s="242" t="s">
        <v>235</v>
      </c>
      <c r="H7" s="242">
        <v>3</v>
      </c>
      <c r="I7" s="242">
        <v>2.8</v>
      </c>
      <c r="J7" s="242">
        <v>2.7</v>
      </c>
      <c r="K7" s="243">
        <v>6.7</v>
      </c>
    </row>
    <row r="8" spans="2:11" x14ac:dyDescent="0.15">
      <c r="B8" s="381" t="s">
        <v>267</v>
      </c>
      <c r="C8" s="377" t="s">
        <v>234</v>
      </c>
      <c r="D8" s="378">
        <v>0.4</v>
      </c>
      <c r="E8" s="379">
        <v>0.4</v>
      </c>
      <c r="F8" s="379">
        <v>0.5</v>
      </c>
      <c r="G8" s="379">
        <v>0.6</v>
      </c>
      <c r="H8" s="379">
        <v>0.6</v>
      </c>
      <c r="I8" s="379">
        <v>0.6</v>
      </c>
      <c r="J8" s="379">
        <v>0.6</v>
      </c>
      <c r="K8" s="380" t="s">
        <v>170</v>
      </c>
    </row>
    <row r="9" spans="2:11" x14ac:dyDescent="0.15">
      <c r="B9" s="235" t="s">
        <v>360</v>
      </c>
      <c r="C9" s="231"/>
      <c r="D9" s="248"/>
      <c r="E9" s="236"/>
      <c r="F9" s="236"/>
      <c r="G9" s="236"/>
      <c r="H9" s="236"/>
      <c r="I9" s="236"/>
      <c r="J9" s="236"/>
      <c r="K9" s="237"/>
    </row>
    <row r="10" spans="2:11" x14ac:dyDescent="0.15">
      <c r="B10" s="238" t="s">
        <v>232</v>
      </c>
      <c r="C10" s="248" t="s">
        <v>234</v>
      </c>
      <c r="D10" s="249"/>
      <c r="E10" s="239"/>
      <c r="F10" s="239"/>
      <c r="G10" s="239"/>
      <c r="H10" s="239"/>
      <c r="I10" s="239"/>
      <c r="J10" s="239"/>
      <c r="K10" s="240"/>
    </row>
    <row r="11" spans="2:11" x14ac:dyDescent="0.15">
      <c r="B11" s="241" t="s">
        <v>233</v>
      </c>
      <c r="C11" s="334" t="s">
        <v>266</v>
      </c>
      <c r="D11" s="250"/>
      <c r="E11" s="242"/>
      <c r="F11" s="242"/>
      <c r="G11" s="242"/>
      <c r="H11" s="242"/>
      <c r="I11" s="242"/>
      <c r="J11" s="242"/>
      <c r="K11" s="243"/>
    </row>
  </sheetData>
  <sheetProtection algorithmName="SHA-512" hashValue="vgDu7xGAyvVqhC6njKtKORwWhwVmBc5TxDkM/EkSJB4KvANL9ixy1tYVeW1dtdG8hqR2A4e5UL8EGRE68PVfiw==" saltValue="2B8e9MqUiLa6MYL0YZSvuA==" spinCount="100000" sheet="1"/>
  <phoneticPr fontId="2"/>
  <pageMargins left="0.47244094488188981" right="0.39370078740157483" top="0.47244094488188981" bottom="0.39370078740157483" header="0.27559055118110237" footer="0.19685039370078741"/>
  <pageSetup paperSize="9" scale="98" orientation="portrait" r:id="rId1"/>
  <headerFooter>
    <oddHeader>&amp;R&amp;"ＭＳ Ｐ明朝,標準"&amp;10（第&amp;P面）</oddHeader>
    <oddFooter>&amp;L&amp;"Meiryo UI,標準"&amp;9HP住-555-6　（Ver.20221107）&amp;R&amp;"Meiryo UI,標準"&amp;9Copyright 2016-2022 Houseplus Corporation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18</vt:i4>
      </vt:variant>
    </vt:vector>
  </HeadingPairs>
  <TitlesOfParts>
    <vt:vector size="26" baseType="lpstr">
      <vt:lpstr>第１面</vt:lpstr>
      <vt:lpstr>第２~６面(仕様基準・誘導仕様基準）</vt:lpstr>
      <vt:lpstr>別紙1</vt:lpstr>
      <vt:lpstr>別紙1 (別紙２を使用しない場合)</vt:lpstr>
      <vt:lpstr>別紙2-1・2-2</vt:lpstr>
      <vt:lpstr>更新履歴</vt:lpstr>
      <vt:lpstr>master</vt:lpstr>
      <vt:lpstr>別紙mast</vt:lpstr>
      <vt:lpstr>master!Print_Area</vt:lpstr>
      <vt:lpstr>更新履歴!Print_Area</vt:lpstr>
      <vt:lpstr>第１面!Print_Area</vt:lpstr>
      <vt:lpstr>'第２~６面(仕様基準・誘導仕様基準）'!Print_Area</vt:lpstr>
      <vt:lpstr>別紙1!Print_Area</vt:lpstr>
      <vt:lpstr>'別紙1 (別紙２を使用しない場合)'!Print_Area</vt:lpstr>
      <vt:lpstr>'別紙2-1・2-2'!Print_Area</vt:lpstr>
      <vt:lpstr>第１面!Print_Titles</vt:lpstr>
      <vt:lpstr>'第２~６面(仕様基準・誘導仕様基準）'!Print_Titles</vt:lpstr>
      <vt:lpstr>別紙1!Print_Titles</vt:lpstr>
      <vt:lpstr>'別紙1 (別紙２を使用しない場合)'!Print_Titles</vt:lpstr>
      <vt:lpstr>'別紙2-1・2-2'!Print_Titles</vt:lpstr>
      <vt:lpstr>S造外装材の熱抵抗</vt:lpstr>
      <vt:lpstr>開口部の日射遮蔽仕様</vt:lpstr>
      <vt:lpstr>開口部の熱貫流率</vt:lpstr>
      <vt:lpstr>断熱材</vt:lpstr>
      <vt:lpstr>地域区分</vt:lpstr>
      <vt:lpstr>用途2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tamakawa</dc:creator>
  <cp:lastModifiedBy>高橋 香織</cp:lastModifiedBy>
  <cp:lastPrinted>2023-12-01T04:44:17Z</cp:lastPrinted>
  <dcterms:created xsi:type="dcterms:W3CDTF">2012-11-07T01:29:17Z</dcterms:created>
  <dcterms:modified xsi:type="dcterms:W3CDTF">2023-12-13T05:06:30Z</dcterms:modified>
</cp:coreProperties>
</file>